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форм'!$A$2:$N$34</definedName>
  </definedNames>
  <calcPr calcId="124519"/>
</workbook>
</file>

<file path=xl/calcChain.xml><?xml version="1.0" encoding="utf-8"?>
<calcChain xmlns="http://schemas.openxmlformats.org/spreadsheetml/2006/main">
  <c r="I34" i="1"/>
  <c r="G34"/>
  <c r="I33"/>
  <c r="G33"/>
  <c r="I32"/>
  <c r="H32"/>
  <c r="G32"/>
  <c r="F32"/>
  <c r="E32"/>
  <c r="I31"/>
  <c r="H31"/>
  <c r="G31"/>
  <c r="F31"/>
  <c r="E31"/>
  <c r="N27"/>
  <c r="M27"/>
  <c r="K27"/>
  <c r="J27"/>
  <c r="L27" s="1"/>
  <c r="H27"/>
  <c r="F27"/>
  <c r="I27" s="1"/>
  <c r="E27"/>
  <c r="F26"/>
  <c r="G26" s="1"/>
  <c r="E26"/>
  <c r="N25"/>
  <c r="L25"/>
  <c r="I25"/>
  <c r="G25"/>
  <c r="N24"/>
  <c r="L24"/>
  <c r="I24"/>
  <c r="G24"/>
  <c r="N23"/>
  <c r="L23"/>
  <c r="I23"/>
  <c r="G23"/>
  <c r="N22"/>
  <c r="M22"/>
  <c r="K22"/>
  <c r="J22"/>
  <c r="L22" s="1"/>
  <c r="H22"/>
  <c r="F22"/>
  <c r="I22" s="1"/>
  <c r="E22"/>
  <c r="D22"/>
  <c r="M21"/>
  <c r="K21"/>
  <c r="N21" s="1"/>
  <c r="J21"/>
  <c r="I21"/>
  <c r="H21"/>
  <c r="F21"/>
  <c r="E21"/>
  <c r="G21" s="1"/>
  <c r="M20"/>
  <c r="K20"/>
  <c r="N20" s="1"/>
  <c r="J20"/>
  <c r="I20"/>
  <c r="H20"/>
  <c r="F20"/>
  <c r="E20"/>
  <c r="G20" s="1"/>
  <c r="M19"/>
  <c r="K19"/>
  <c r="N19" s="1"/>
  <c r="J19"/>
  <c r="I19"/>
  <c r="H19"/>
  <c r="F19"/>
  <c r="E19"/>
  <c r="G19" s="1"/>
  <c r="D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D16"/>
  <c r="M15"/>
  <c r="K15"/>
  <c r="N15" s="1"/>
  <c r="J15"/>
  <c r="I15"/>
  <c r="H15"/>
  <c r="F15"/>
  <c r="E15"/>
  <c r="G15" s="1"/>
  <c r="M14"/>
  <c r="K14"/>
  <c r="N14" s="1"/>
  <c r="J14"/>
  <c r="I14"/>
  <c r="H14"/>
  <c r="F14"/>
  <c r="E14"/>
  <c r="G14" s="1"/>
  <c r="J9"/>
  <c r="I26" l="1"/>
  <c r="L14"/>
  <c r="L15"/>
  <c r="G16"/>
  <c r="G17"/>
  <c r="G18"/>
  <c r="L19"/>
  <c r="L20"/>
  <c r="L21"/>
  <c r="G22"/>
  <c r="G27"/>
</calcChain>
</file>

<file path=xl/sharedStrings.xml><?xml version="1.0" encoding="utf-8"?>
<sst xmlns="http://schemas.openxmlformats.org/spreadsheetml/2006/main" count="52" uniqueCount="33">
  <si>
    <t xml:space="preserve">   ИТОГИ</t>
  </si>
  <si>
    <t xml:space="preserve">                социально-экономического развития Большеигнатовского муниципального  района за  январь - ноябрь  2016  года </t>
  </si>
  <si>
    <t xml:space="preserve">№ </t>
  </si>
  <si>
    <t>Наименование показателя</t>
  </si>
  <si>
    <t>Ед.          измер.</t>
  </si>
  <si>
    <t>План на 2016 год</t>
  </si>
  <si>
    <t>С начала года</t>
  </si>
  <si>
    <t>план</t>
  </si>
  <si>
    <t>факт</t>
  </si>
  <si>
    <t>%</t>
  </si>
  <si>
    <t>темп роста</t>
  </si>
  <si>
    <t>Собственные доходы - всего</t>
  </si>
  <si>
    <t>тыс. руб.</t>
  </si>
  <si>
    <t>Розничный  товарооборот во всех каналах реализации</t>
  </si>
  <si>
    <t>Закуп молока - всего</t>
  </si>
  <si>
    <t>тонн</t>
  </si>
  <si>
    <t>в т.ч. -- обществ.сект.</t>
  </si>
  <si>
    <t xml:space="preserve">       -- население</t>
  </si>
  <si>
    <t xml:space="preserve">Закуп мяса в ж/в- всего </t>
  </si>
  <si>
    <t>Объем  отгруж. продукции промышл. пр-ва</t>
  </si>
  <si>
    <t>АНО " Редакция газеты "Восход"</t>
  </si>
  <si>
    <t>ООО "Системы жизнеобеспечения РМ"</t>
  </si>
  <si>
    <t>МУП " 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</si>
  <si>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</si>
  <si>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</si>
  <si>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</si>
  <si>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</si>
  <si>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</si>
  <si>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поставок сахарной свеклы </t>
  </si>
  <si>
    <t>Производство зерна в первоначальном весе</t>
  </si>
  <si>
    <t>Численность работников, принятых на дополнительно введенные  (созданные) рабочие места</t>
  </si>
  <si>
    <t>человек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</si>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</sst>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22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charset val="204"/>
    </font>
    <font>
      <b/>
      <sz val="13"/>
      <color theme="1"/>
      <name val="Arial Cyr"/>
      <charset val="204"/>
    </font>
    <font>
      <b/>
      <sz val="11"/>
      <color theme="1"/>
      <name val="Arial Cyr"/>
      <charset val="204"/>
    </font>
    <font>
      <b/>
      <sz val="13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name val="Arial Cyr"/>
      <family val="2"/>
      <charset val="204"/>
    </font>
    <font>
      <sz val="11"/>
      <name val="Arial Cyr"/>
      <charset val="204"/>
    </font>
    <font>
      <sz val="11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name val="Helv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8" fillId="3" borderId="1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/>
    <xf numFmtId="0" fontId="8" fillId="3" borderId="10" xfId="0" applyFont="1" applyFill="1" applyBorder="1" applyAlignment="1">
      <alignment horizontal="center" vertical="center" wrapText="1"/>
    </xf>
    <xf numFmtId="164" fontId="8" fillId="3" borderId="10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0" fontId="1" fillId="0" borderId="16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64" fontId="17" fillId="0" borderId="1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" fillId="0" borderId="17" xfId="0" applyFont="1" applyBorder="1"/>
    <xf numFmtId="0" fontId="2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" fillId="0" borderId="21" xfId="0" applyFont="1" applyFill="1" applyBorder="1"/>
    <xf numFmtId="0" fontId="2" fillId="0" borderId="22" xfId="0" applyFont="1" applyFill="1" applyBorder="1" applyAlignment="1">
      <alignment horizontal="left" vertical="center" wrapText="1"/>
    </xf>
    <xf numFmtId="0" fontId="18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3" xfId="0" applyFont="1" applyFill="1" applyBorder="1" applyAlignment="1">
      <alignment vertical="center"/>
    </xf>
    <xf numFmtId="0" fontId="19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20" fillId="0" borderId="23" xfId="0" applyFont="1" applyBorder="1"/>
    <xf numFmtId="0" fontId="0" fillId="0" borderId="23" xfId="0" applyBorder="1"/>
    <xf numFmtId="0" fontId="0" fillId="3" borderId="23" xfId="0" applyFill="1" applyBorder="1"/>
    <xf numFmtId="0" fontId="0" fillId="0" borderId="24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6%20&#1075;/&#1048;&#1090;&#1086;&#1075;&#1080;%202016%20&#1075;/11%20&#1080;&#1090;&#1086;&#1075;&#1080;%20&#1085;&#1086;&#1103;&#1073;&#1088;&#1100;%202016%20%20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альтернатива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>ноябрь</v>
          </cell>
        </row>
        <row r="23">
          <cell r="B23">
            <v>25527.4</v>
          </cell>
          <cell r="C23">
            <v>25064.899999999998</v>
          </cell>
          <cell r="E23">
            <v>23477.300000000003</v>
          </cell>
          <cell r="G23">
            <v>3039.9</v>
          </cell>
          <cell r="H23">
            <v>3280.1000000000004</v>
          </cell>
          <cell r="J23">
            <v>2502.9</v>
          </cell>
        </row>
      </sheetData>
      <sheetData sheetId="1">
        <row r="19">
          <cell r="B19">
            <v>4197</v>
          </cell>
          <cell r="C19">
            <v>1969.9</v>
          </cell>
          <cell r="E19">
            <v>2497.2000000000007</v>
          </cell>
          <cell r="G19">
            <v>331</v>
          </cell>
          <cell r="H19">
            <v>161.80000000000001</v>
          </cell>
          <cell r="J19">
            <v>225.8</v>
          </cell>
        </row>
      </sheetData>
      <sheetData sheetId="2"/>
      <sheetData sheetId="3"/>
      <sheetData sheetId="4">
        <row r="19">
          <cell r="B19">
            <v>443799</v>
          </cell>
          <cell r="C19">
            <v>347233</v>
          </cell>
          <cell r="E19">
            <v>403122</v>
          </cell>
          <cell r="G19">
            <v>41590</v>
          </cell>
          <cell r="H19">
            <v>30374</v>
          </cell>
          <cell r="J19">
            <v>35576</v>
          </cell>
        </row>
      </sheetData>
      <sheetData sheetId="5">
        <row r="19">
          <cell r="B19">
            <v>6460</v>
          </cell>
          <cell r="C19">
            <v>7092.3</v>
          </cell>
          <cell r="E19">
            <v>6395.9</v>
          </cell>
          <cell r="G19">
            <v>460</v>
          </cell>
          <cell r="H19">
            <v>453.1</v>
          </cell>
          <cell r="J19">
            <v>452.80000000000007</v>
          </cell>
        </row>
      </sheetData>
      <sheetData sheetId="6">
        <row r="19">
          <cell r="B19">
            <v>0</v>
          </cell>
          <cell r="C19">
            <v>56.7</v>
          </cell>
          <cell r="E19">
            <v>168.6</v>
          </cell>
          <cell r="G19">
            <v>0</v>
          </cell>
          <cell r="H19">
            <v>0</v>
          </cell>
          <cell r="J19">
            <v>6.1999999999999993</v>
          </cell>
        </row>
      </sheetData>
      <sheetData sheetId="7">
        <row r="18">
          <cell r="B18">
            <v>6460</v>
          </cell>
          <cell r="C18">
            <v>7035.6</v>
          </cell>
          <cell r="E18">
            <v>6227.3</v>
          </cell>
          <cell r="G18">
            <v>460</v>
          </cell>
          <cell r="H18">
            <v>453.09999999999997</v>
          </cell>
          <cell r="J18">
            <v>446.6</v>
          </cell>
        </row>
      </sheetData>
      <sheetData sheetId="8">
        <row r="19">
          <cell r="B19">
            <v>492</v>
          </cell>
          <cell r="C19">
            <v>246.79999999999998</v>
          </cell>
          <cell r="E19">
            <v>443.59999999999991</v>
          </cell>
          <cell r="G19">
            <v>47</v>
          </cell>
          <cell r="H19">
            <v>12.5</v>
          </cell>
          <cell r="J19">
            <v>91.3</v>
          </cell>
        </row>
      </sheetData>
      <sheetData sheetId="9">
        <row r="19">
          <cell r="B19">
            <v>0</v>
          </cell>
          <cell r="C19">
            <v>9.6999999999999993</v>
          </cell>
          <cell r="E19">
            <v>4.7999999999999989</v>
          </cell>
          <cell r="G19">
            <v>0</v>
          </cell>
          <cell r="H19">
            <v>0.5</v>
          </cell>
          <cell r="J19">
            <v>0.5</v>
          </cell>
        </row>
      </sheetData>
      <sheetData sheetId="10">
        <row r="20">
          <cell r="B20">
            <v>492</v>
          </cell>
          <cell r="C20">
            <v>237.1</v>
          </cell>
          <cell r="E20">
            <v>438.79999999999995</v>
          </cell>
          <cell r="G20">
            <v>47</v>
          </cell>
          <cell r="H20">
            <v>12</v>
          </cell>
          <cell r="J20">
            <v>90.8</v>
          </cell>
        </row>
      </sheetData>
      <sheetData sheetId="11"/>
      <sheetData sheetId="12">
        <row r="19">
          <cell r="B19">
            <v>32800</v>
          </cell>
          <cell r="C19">
            <v>29338.9</v>
          </cell>
          <cell r="D19">
            <v>89.447865853658541</v>
          </cell>
          <cell r="E19">
            <v>28472.5</v>
          </cell>
          <cell r="F19">
            <v>103.04293616647644</v>
          </cell>
        </row>
      </sheetData>
      <sheetData sheetId="13">
        <row r="18">
          <cell r="B18">
            <v>277</v>
          </cell>
          <cell r="C18">
            <v>560.9</v>
          </cell>
        </row>
      </sheetData>
      <sheetData sheetId="14">
        <row r="15">
          <cell r="B15">
            <v>51082</v>
          </cell>
          <cell r="C15">
            <v>69401</v>
          </cell>
          <cell r="D15">
            <v>135.86194745702988</v>
          </cell>
          <cell r="E15">
            <v>54081</v>
          </cell>
          <cell r="F15">
            <v>128.32787855254156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4"/>
  <sheetViews>
    <sheetView tabSelected="1" topLeftCell="A2" zoomScale="60" zoomScaleNormal="75" workbookViewId="0">
      <selection activeCell="F14" sqref="F14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9.7109375" style="1" customWidth="1"/>
    <col min="5" max="5" width="9.7109375" customWidth="1"/>
    <col min="6" max="6" width="13.5703125" customWidth="1"/>
    <col min="7" max="7" width="8.28515625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4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7.2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>ноябрь</v>
      </c>
      <c r="K9" s="15"/>
      <c r="L9" s="15"/>
      <c r="M9" s="15"/>
      <c r="N9" s="16"/>
    </row>
    <row r="10" spans="1:14" ht="16.5" customHeight="1">
      <c r="A10" s="17"/>
      <c r="B10" s="12"/>
      <c r="C10" s="18"/>
      <c r="D10" s="19"/>
      <c r="E10" s="15" t="s">
        <v>7</v>
      </c>
      <c r="F10" s="15" t="s">
        <v>8</v>
      </c>
      <c r="G10" s="15" t="s">
        <v>9</v>
      </c>
      <c r="H10" s="15">
        <v>2015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2015</v>
      </c>
      <c r="N10" s="16" t="s">
        <v>10</v>
      </c>
    </row>
    <row r="11" spans="1:14" ht="16.5" customHeight="1">
      <c r="A11" s="17"/>
      <c r="B11" s="12"/>
      <c r="C11" s="18"/>
      <c r="D11" s="19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8"/>
      <c r="D12" s="19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20"/>
      <c r="B13" s="12"/>
      <c r="C13" s="21"/>
      <c r="D13" s="22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36.75" customHeight="1">
      <c r="A14" s="23">
        <v>1</v>
      </c>
      <c r="B14" s="24" t="s">
        <v>11</v>
      </c>
      <c r="C14" s="25" t="s">
        <v>12</v>
      </c>
      <c r="D14" s="26">
        <v>25839.3</v>
      </c>
      <c r="E14" s="27">
        <f>[1]собст_д_ды!B23</f>
        <v>25527.4</v>
      </c>
      <c r="F14" s="27">
        <f>[1]собст_д_ды!C23</f>
        <v>25064.899999999998</v>
      </c>
      <c r="G14" s="28">
        <f t="shared" ref="G14:G21" si="0">IF(F14=0,0,F14/E14*100)</f>
        <v>98.188221283797006</v>
      </c>
      <c r="H14" s="29">
        <f>[1]собст_д_ды!E23</f>
        <v>23477.300000000003</v>
      </c>
      <c r="I14" s="30">
        <f t="shared" ref="I14:I25" si="1">F14/H14*100</f>
        <v>106.76227675243743</v>
      </c>
      <c r="J14" s="27">
        <f>[1]собст_д_ды!G23</f>
        <v>3039.9</v>
      </c>
      <c r="K14" s="31">
        <f>[1]собст_д_ды!H23</f>
        <v>3280.1000000000004</v>
      </c>
      <c r="L14" s="30">
        <f t="shared" ref="L14:L22" si="2">IF(K14=0,0,K14/J14*100)</f>
        <v>107.9015757097273</v>
      </c>
      <c r="M14" s="31">
        <f>[1]собст_д_ды!J23</f>
        <v>2502.9</v>
      </c>
      <c r="N14" s="32">
        <f t="shared" ref="N14:N22" si="3">K14/M14*100</f>
        <v>131.05197970354391</v>
      </c>
    </row>
    <row r="15" spans="1:14" ht="58.5" customHeight="1">
      <c r="A15" s="23">
        <v>2</v>
      </c>
      <c r="B15" s="24" t="s">
        <v>13</v>
      </c>
      <c r="C15" s="25" t="s">
        <v>12</v>
      </c>
      <c r="D15" s="31">
        <v>487201</v>
      </c>
      <c r="E15" s="27">
        <f>[1]розн_т_об!B19</f>
        <v>443799</v>
      </c>
      <c r="F15" s="33">
        <f>[1]розн_т_об!C19</f>
        <v>347233</v>
      </c>
      <c r="G15" s="29">
        <f t="shared" si="0"/>
        <v>78.241050565684006</v>
      </c>
      <c r="H15" s="27">
        <f>[1]розн_т_об!E19</f>
        <v>403122</v>
      </c>
      <c r="I15" s="30">
        <f>F15/H15%/107.4%</f>
        <v>80.201078995571777</v>
      </c>
      <c r="J15" s="31">
        <f>[1]розн_т_об!G19</f>
        <v>41590</v>
      </c>
      <c r="K15" s="29">
        <f>[1]розн_т_об!H19</f>
        <v>30374</v>
      </c>
      <c r="L15" s="30">
        <f t="shared" si="2"/>
        <v>73.03197884106757</v>
      </c>
      <c r="M15" s="31">
        <f>[1]розн_т_об!J19</f>
        <v>35576</v>
      </c>
      <c r="N15" s="32">
        <f>K15/M15%/106.5%</f>
        <v>80.166932183008853</v>
      </c>
    </row>
    <row r="16" spans="1:14" ht="33.75" customHeight="1">
      <c r="A16" s="23">
        <v>3</v>
      </c>
      <c r="B16" s="24" t="s">
        <v>14</v>
      </c>
      <c r="C16" s="25" t="s">
        <v>15</v>
      </c>
      <c r="D16" s="34">
        <f>D17+D18</f>
        <v>6900</v>
      </c>
      <c r="E16" s="31">
        <f>[1]молоко_всего!B19</f>
        <v>6460</v>
      </c>
      <c r="F16" s="31">
        <f>[1]молоко_всего!C19</f>
        <v>7092.3</v>
      </c>
      <c r="G16" s="29">
        <f t="shared" si="0"/>
        <v>109.78792569659444</v>
      </c>
      <c r="H16" s="31">
        <f>[1]молоко_всего!E19</f>
        <v>6395.9</v>
      </c>
      <c r="I16" s="30">
        <f t="shared" si="1"/>
        <v>110.88822526931317</v>
      </c>
      <c r="J16" s="31">
        <f>[1]молоко_всего!G19</f>
        <v>460</v>
      </c>
      <c r="K16" s="31">
        <f>[1]молоко_всего!H19</f>
        <v>453.1</v>
      </c>
      <c r="L16" s="30">
        <f t="shared" si="2"/>
        <v>98.500000000000014</v>
      </c>
      <c r="M16" s="31">
        <f>[1]молоко_всего!J19</f>
        <v>452.80000000000007</v>
      </c>
      <c r="N16" s="32">
        <f t="shared" si="3"/>
        <v>100.06625441696113</v>
      </c>
    </row>
    <row r="17" spans="1:20" ht="30.75" customHeight="1">
      <c r="A17" s="35"/>
      <c r="B17" s="36" t="s">
        <v>16</v>
      </c>
      <c r="C17" s="25" t="s">
        <v>15</v>
      </c>
      <c r="D17" s="34">
        <v>6900</v>
      </c>
      <c r="E17" s="31">
        <f>[1]молоко_СПК!B18</f>
        <v>6460</v>
      </c>
      <c r="F17" s="31">
        <f>[1]молоко_СПК!C18</f>
        <v>7035.6</v>
      </c>
      <c r="G17" s="29">
        <f t="shared" si="0"/>
        <v>108.91021671826626</v>
      </c>
      <c r="H17" s="31">
        <f>[1]молоко_СПК!E18</f>
        <v>6227.3</v>
      </c>
      <c r="I17" s="30">
        <f t="shared" si="1"/>
        <v>112.97994315353364</v>
      </c>
      <c r="J17" s="31">
        <f>[1]молоко_СПК!G18</f>
        <v>460</v>
      </c>
      <c r="K17" s="31">
        <f>[1]молоко_СПК!H18</f>
        <v>453.09999999999997</v>
      </c>
      <c r="L17" s="30">
        <f t="shared" si="2"/>
        <v>98.499999999999986</v>
      </c>
      <c r="M17" s="31">
        <f>[1]молоко_СПК!J18</f>
        <v>446.6</v>
      </c>
      <c r="N17" s="32">
        <f t="shared" si="3"/>
        <v>101.45544111061351</v>
      </c>
    </row>
    <row r="18" spans="1:20" ht="20.25" customHeight="1">
      <c r="A18" s="35"/>
      <c r="B18" s="36" t="s">
        <v>17</v>
      </c>
      <c r="C18" s="25" t="s">
        <v>15</v>
      </c>
      <c r="D18" s="34">
        <v>0</v>
      </c>
      <c r="E18" s="31">
        <f>[1]молоко_советы!B19</f>
        <v>0</v>
      </c>
      <c r="F18" s="31">
        <f>[1]молоко_советы!C19</f>
        <v>56.7</v>
      </c>
      <c r="G18" s="29" t="e">
        <f t="shared" si="0"/>
        <v>#DIV/0!</v>
      </c>
      <c r="H18" s="31">
        <f>[1]молоко_советы!E19</f>
        <v>168.6</v>
      </c>
      <c r="I18" s="30">
        <f t="shared" si="1"/>
        <v>33.629893238434164</v>
      </c>
      <c r="J18" s="31">
        <f>[1]молоко_советы!G19</f>
        <v>0</v>
      </c>
      <c r="K18" s="31">
        <f>[1]молоко_советы!H19</f>
        <v>0</v>
      </c>
      <c r="L18" s="30">
        <f t="shared" si="2"/>
        <v>0</v>
      </c>
      <c r="M18" s="31">
        <f>[1]молоко_советы!J19</f>
        <v>6.1999999999999993</v>
      </c>
      <c r="N18" s="32">
        <f t="shared" si="3"/>
        <v>0</v>
      </c>
    </row>
    <row r="19" spans="1:20" ht="36" customHeight="1">
      <c r="A19" s="23">
        <v>4</v>
      </c>
      <c r="B19" s="24" t="s">
        <v>18</v>
      </c>
      <c r="C19" s="25" t="s">
        <v>15</v>
      </c>
      <c r="D19" s="34">
        <f>D20+D21</f>
        <v>537</v>
      </c>
      <c r="E19" s="31">
        <f>[1]мясо_всего!B19</f>
        <v>492</v>
      </c>
      <c r="F19" s="31">
        <f>[1]мясо_всего!C19</f>
        <v>246.79999999999998</v>
      </c>
      <c r="G19" s="30">
        <f t="shared" si="0"/>
        <v>50.162601626016254</v>
      </c>
      <c r="H19" s="31">
        <f>[1]мясо_всего!E19</f>
        <v>443.59999999999991</v>
      </c>
      <c r="I19" s="30">
        <f t="shared" si="1"/>
        <v>55.635707844905326</v>
      </c>
      <c r="J19" s="31">
        <f>[1]мясо_всего!G19</f>
        <v>47</v>
      </c>
      <c r="K19" s="31">
        <f>[1]мясо_всего!H19</f>
        <v>12.5</v>
      </c>
      <c r="L19" s="30">
        <f t="shared" si="2"/>
        <v>26.595744680851062</v>
      </c>
      <c r="M19" s="31">
        <f>[1]мясо_всего!J19</f>
        <v>91.3</v>
      </c>
      <c r="N19" s="32">
        <f t="shared" si="3"/>
        <v>13.691128148959475</v>
      </c>
    </row>
    <row r="20" spans="1:20" ht="27.75" customHeight="1">
      <c r="A20" s="35"/>
      <c r="B20" s="36" t="s">
        <v>16</v>
      </c>
      <c r="C20" s="37" t="s">
        <v>15</v>
      </c>
      <c r="D20" s="31">
        <v>537</v>
      </c>
      <c r="E20" s="31">
        <f>[1]мясо_СПК!B20</f>
        <v>492</v>
      </c>
      <c r="F20" s="31">
        <f>[1]мясо_СПК!C20</f>
        <v>237.1</v>
      </c>
      <c r="G20" s="30">
        <f t="shared" si="0"/>
        <v>48.191056910569102</v>
      </c>
      <c r="H20" s="31">
        <f>[1]мясо_СПК!E20</f>
        <v>438.79999999999995</v>
      </c>
      <c r="I20" s="30">
        <f t="shared" si="1"/>
        <v>54.033728350045585</v>
      </c>
      <c r="J20" s="31">
        <f>[1]мясо_СПК!G20</f>
        <v>47</v>
      </c>
      <c r="K20" s="31">
        <f>[1]мясо_СПК!H20</f>
        <v>12</v>
      </c>
      <c r="L20" s="30">
        <f t="shared" si="2"/>
        <v>25.531914893617021</v>
      </c>
      <c r="M20" s="31">
        <f>[1]мясо_СПК!J20</f>
        <v>90.8</v>
      </c>
      <c r="N20" s="32">
        <f t="shared" si="3"/>
        <v>13.215859030837004</v>
      </c>
    </row>
    <row r="21" spans="1:20" ht="22.5" customHeight="1">
      <c r="A21" s="35"/>
      <c r="B21" s="36" t="s">
        <v>17</v>
      </c>
      <c r="C21" s="37" t="s">
        <v>15</v>
      </c>
      <c r="D21" s="31">
        <v>0</v>
      </c>
      <c r="E21" s="31">
        <f>[1]мясо_советы!B19</f>
        <v>0</v>
      </c>
      <c r="F21" s="31">
        <f>[1]мясо_советы!C19</f>
        <v>9.6999999999999993</v>
      </c>
      <c r="G21" s="30" t="e">
        <f t="shared" si="0"/>
        <v>#DIV/0!</v>
      </c>
      <c r="H21" s="31">
        <f>[1]мясо_советы!E19</f>
        <v>4.7999999999999989</v>
      </c>
      <c r="I21" s="30">
        <f t="shared" si="1"/>
        <v>202.08333333333334</v>
      </c>
      <c r="J21" s="31">
        <f>[1]мясо_советы!G19</f>
        <v>0</v>
      </c>
      <c r="K21" s="31">
        <f>[1]мясо_советы!H19</f>
        <v>0.5</v>
      </c>
      <c r="L21" s="30" t="e">
        <f t="shared" si="2"/>
        <v>#DIV/0!</v>
      </c>
      <c r="M21" s="31">
        <f>[1]мясо_советы!J19</f>
        <v>0.5</v>
      </c>
      <c r="N21" s="32">
        <f t="shared" si="3"/>
        <v>100</v>
      </c>
      <c r="O21" s="38"/>
      <c r="P21" s="38"/>
      <c r="Q21" s="38"/>
    </row>
    <row r="22" spans="1:20" ht="47.25" customHeight="1">
      <c r="A22" s="23">
        <v>5</v>
      </c>
      <c r="B22" s="24" t="s">
        <v>19</v>
      </c>
      <c r="C22" s="25" t="s">
        <v>12</v>
      </c>
      <c r="D22" s="39">
        <f>D23+D24+D25</f>
        <v>12100</v>
      </c>
      <c r="E22" s="39">
        <f>E23+E24+E25</f>
        <v>10050</v>
      </c>
      <c r="F22" s="39">
        <f>F23+F24+F25</f>
        <v>14210.8</v>
      </c>
      <c r="G22" s="30">
        <f>IF(F22=0,0,F22/E22*100)</f>
        <v>141.40099502487561</v>
      </c>
      <c r="H22" s="39">
        <f>H23+H24+H25</f>
        <v>11708.3</v>
      </c>
      <c r="I22" s="30">
        <f t="shared" si="1"/>
        <v>121.37372633089348</v>
      </c>
      <c r="J22" s="40">
        <f>J23+J24+J25</f>
        <v>1851</v>
      </c>
      <c r="K22" s="40">
        <f>K23+K24+K25</f>
        <v>1831.1</v>
      </c>
      <c r="L22" s="30">
        <f t="shared" si="2"/>
        <v>98.92490545650999</v>
      </c>
      <c r="M22" s="40">
        <f>M23+M24+M25</f>
        <v>1321.1999999999998</v>
      </c>
      <c r="N22" s="32">
        <f t="shared" si="3"/>
        <v>138.59370269452015</v>
      </c>
      <c r="O22" s="41"/>
      <c r="P22" s="41"/>
      <c r="Q22" s="41"/>
      <c r="R22" s="42"/>
      <c r="S22" s="42"/>
      <c r="T22" s="42"/>
    </row>
    <row r="23" spans="1:20" ht="34.5" customHeight="1">
      <c r="A23" s="35"/>
      <c r="B23" s="36" t="s">
        <v>20</v>
      </c>
      <c r="C23" s="25" t="s">
        <v>12</v>
      </c>
      <c r="D23" s="39">
        <v>1267</v>
      </c>
      <c r="E23" s="43">
        <v>1169</v>
      </c>
      <c r="F23" s="43">
        <v>1328</v>
      </c>
      <c r="G23" s="44">
        <f>F23/E23%</f>
        <v>113.60136869118905</v>
      </c>
      <c r="H23" s="43">
        <v>1059</v>
      </c>
      <c r="I23" s="45">
        <f t="shared" si="1"/>
        <v>125.40132200188859</v>
      </c>
      <c r="J23" s="46">
        <v>100</v>
      </c>
      <c r="K23" s="46">
        <v>116</v>
      </c>
      <c r="L23" s="45">
        <f>K23/J23%</f>
        <v>116</v>
      </c>
      <c r="M23" s="47">
        <v>91</v>
      </c>
      <c r="N23" s="48">
        <f>K23/M23%</f>
        <v>127.47252747252747</v>
      </c>
      <c r="O23" s="49"/>
      <c r="P23" s="49"/>
      <c r="Q23" s="50"/>
      <c r="R23" s="42"/>
      <c r="S23" s="42"/>
      <c r="T23" s="42"/>
    </row>
    <row r="24" spans="1:20" ht="46.5" customHeight="1">
      <c r="A24" s="35"/>
      <c r="B24" s="36" t="s">
        <v>21</v>
      </c>
      <c r="C24" s="25" t="s">
        <v>12</v>
      </c>
      <c r="D24" s="39">
        <v>5718</v>
      </c>
      <c r="E24" s="43">
        <v>5105</v>
      </c>
      <c r="F24" s="43">
        <v>4819.7</v>
      </c>
      <c r="G24" s="44">
        <f>F24/E24%</f>
        <v>94.411361410381986</v>
      </c>
      <c r="H24" s="43">
        <v>4979</v>
      </c>
      <c r="I24" s="45">
        <f t="shared" si="1"/>
        <v>96.800562361920058</v>
      </c>
      <c r="J24" s="46">
        <v>546</v>
      </c>
      <c r="K24" s="46">
        <v>573.79999999999995</v>
      </c>
      <c r="L24" s="45">
        <f>K24/J24%</f>
        <v>105.09157509157508</v>
      </c>
      <c r="M24" s="47">
        <v>537.79999999999995</v>
      </c>
      <c r="N24" s="51">
        <f>K24/M24%</f>
        <v>106.69393826701376</v>
      </c>
      <c r="O24" s="49"/>
      <c r="P24" s="49"/>
      <c r="Q24" s="50"/>
      <c r="R24" s="42"/>
      <c r="S24" s="42"/>
      <c r="T24" s="42"/>
    </row>
    <row r="25" spans="1:20" ht="46.5" customHeight="1">
      <c r="A25" s="23"/>
      <c r="B25" s="36" t="s">
        <v>22</v>
      </c>
      <c r="C25" s="25" t="s">
        <v>12</v>
      </c>
      <c r="D25" s="39">
        <v>5115</v>
      </c>
      <c r="E25" s="43">
        <v>3776</v>
      </c>
      <c r="F25" s="43">
        <v>8063.1</v>
      </c>
      <c r="G25" s="44">
        <f>F25/E25%</f>
        <v>213.53548728813561</v>
      </c>
      <c r="H25" s="43">
        <v>5670.3</v>
      </c>
      <c r="I25" s="45">
        <f t="shared" si="1"/>
        <v>142.19882545897042</v>
      </c>
      <c r="J25" s="46">
        <v>1205</v>
      </c>
      <c r="K25" s="46">
        <v>1141.3</v>
      </c>
      <c r="L25" s="45">
        <f>K25/J25%</f>
        <v>94.713692946058089</v>
      </c>
      <c r="M25" s="47">
        <v>692.4</v>
      </c>
      <c r="N25" s="32">
        <f>K25/M25%</f>
        <v>164.83246678220684</v>
      </c>
      <c r="O25" s="49"/>
      <c r="P25" s="49"/>
      <c r="Q25" s="50"/>
      <c r="R25" s="42"/>
      <c r="S25" s="42"/>
      <c r="T25" s="42"/>
    </row>
    <row r="26" spans="1:20" ht="72.75" customHeight="1">
      <c r="A26" s="23">
        <v>6</v>
      </c>
      <c r="B26" s="24" t="s">
        <v>23</v>
      </c>
      <c r="C26" s="37" t="s">
        <v>24</v>
      </c>
      <c r="D26" s="31">
        <v>1600</v>
      </c>
      <c r="E26" s="31">
        <f>[1]Жилье!B18</f>
        <v>277</v>
      </c>
      <c r="F26" s="30">
        <f>[1]Жилье!C18</f>
        <v>560.9</v>
      </c>
      <c r="G26" s="30">
        <f>F26/E26*100</f>
        <v>202.49097472924186</v>
      </c>
      <c r="H26" s="27">
        <v>930</v>
      </c>
      <c r="I26" s="30">
        <f>F26/H26*100</f>
        <v>60.311827956989248</v>
      </c>
      <c r="J26" s="52"/>
      <c r="K26" s="53"/>
      <c r="L26" s="54"/>
      <c r="M26" s="55" t="s">
        <v>25</v>
      </c>
      <c r="N26" s="56"/>
      <c r="O26" s="42"/>
      <c r="P26" s="42"/>
      <c r="Q26" s="42"/>
      <c r="R26" s="42"/>
      <c r="S26" s="42"/>
      <c r="T26" s="42"/>
    </row>
    <row r="27" spans="1:20" ht="48" customHeight="1">
      <c r="A27" s="23">
        <v>7</v>
      </c>
      <c r="B27" s="24" t="s">
        <v>26</v>
      </c>
      <c r="C27" s="37" t="s">
        <v>27</v>
      </c>
      <c r="D27" s="31">
        <v>4565</v>
      </c>
      <c r="E27" s="40">
        <f>[1]водка!B19</f>
        <v>4197</v>
      </c>
      <c r="F27" s="57">
        <f>[1]водка!C19</f>
        <v>1969.9</v>
      </c>
      <c r="G27" s="29">
        <f>F27/E27*100</f>
        <v>46.935906599952347</v>
      </c>
      <c r="H27" s="40">
        <f>[1]водка!E19</f>
        <v>2497.2000000000007</v>
      </c>
      <c r="I27" s="30">
        <f>F27/H27*100</f>
        <v>78.884350472529221</v>
      </c>
      <c r="J27" s="40">
        <f>[1]водка!G19</f>
        <v>331</v>
      </c>
      <c r="K27" s="40">
        <f>[1]водка!H19</f>
        <v>161.80000000000001</v>
      </c>
      <c r="L27" s="57">
        <f>K27/J27*100</f>
        <v>48.882175226586106</v>
      </c>
      <c r="M27" s="40">
        <f>[1]водка!J19</f>
        <v>225.8</v>
      </c>
      <c r="N27" s="32">
        <f>K27/M27*100</f>
        <v>71.6563330380868</v>
      </c>
      <c r="P27" s="42"/>
      <c r="Q27" s="42"/>
      <c r="R27" s="42"/>
      <c r="S27" s="42"/>
      <c r="T27" s="42"/>
    </row>
    <row r="28" spans="1:20" ht="24" hidden="1" customHeight="1">
      <c r="A28" s="58"/>
      <c r="B28" s="59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1"/>
    </row>
    <row r="29" spans="1:20" ht="15.75" hidden="1">
      <c r="A29" s="58"/>
      <c r="B29" s="62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4"/>
    </row>
    <row r="30" spans="1:20" ht="15.75" hidden="1">
      <c r="A30" s="58"/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</row>
    <row r="31" spans="1:20" ht="27" customHeight="1">
      <c r="A31" s="58">
        <v>8</v>
      </c>
      <c r="B31" s="24" t="s">
        <v>28</v>
      </c>
      <c r="C31" s="65" t="s">
        <v>15</v>
      </c>
      <c r="D31" s="65">
        <v>74280</v>
      </c>
      <c r="E31" s="65">
        <f>[1]Свекла!B15</f>
        <v>51082</v>
      </c>
      <c r="F31" s="65">
        <f>[1]Свекла!C15</f>
        <v>69401</v>
      </c>
      <c r="G31" s="66">
        <f>[1]Свекла!D15</f>
        <v>135.86194745702988</v>
      </c>
      <c r="H31" s="65">
        <f>[1]Свекла!E15</f>
        <v>54081</v>
      </c>
      <c r="I31" s="65">
        <f>[1]Свекла!F15</f>
        <v>128.32787855254156</v>
      </c>
      <c r="J31" s="67"/>
      <c r="K31" s="67"/>
      <c r="L31" s="67"/>
      <c r="M31" s="67"/>
      <c r="N31" s="68"/>
    </row>
    <row r="32" spans="1:20" ht="33.75" customHeight="1">
      <c r="A32" s="58">
        <v>9</v>
      </c>
      <c r="B32" s="24" t="s">
        <v>29</v>
      </c>
      <c r="C32" s="65" t="s">
        <v>15</v>
      </c>
      <c r="D32" s="69">
        <v>32800</v>
      </c>
      <c r="E32" s="65">
        <f>'[1]пр_во зерна'!B19</f>
        <v>32800</v>
      </c>
      <c r="F32" s="65">
        <f>'[1]пр_во зерна'!C19</f>
        <v>29338.9</v>
      </c>
      <c r="G32" s="66">
        <f>'[1]пр_во зерна'!D19</f>
        <v>89.447865853658541</v>
      </c>
      <c r="H32" s="65">
        <f>'[1]пр_во зерна'!E19</f>
        <v>28472.5</v>
      </c>
      <c r="I32" s="66">
        <f>'[1]пр_во зерна'!F19</f>
        <v>103.04293616647644</v>
      </c>
      <c r="J32" s="67"/>
      <c r="K32" s="67"/>
      <c r="L32" s="67"/>
      <c r="M32" s="67"/>
      <c r="N32" s="68"/>
    </row>
    <row r="33" spans="1:14" ht="42" hidden="1" customHeight="1" thickBot="1">
      <c r="A33" s="70">
        <v>10</v>
      </c>
      <c r="B33" s="71" t="s">
        <v>30</v>
      </c>
      <c r="C33" s="72" t="s">
        <v>31</v>
      </c>
      <c r="D33" s="72"/>
      <c r="E33" s="72"/>
      <c r="F33" s="72"/>
      <c r="G33" s="72" t="e">
        <f>F33/E33*100</f>
        <v>#DIV/0!</v>
      </c>
      <c r="H33" s="72"/>
      <c r="I33" s="72" t="e">
        <f>F33/H33*100</f>
        <v>#DIV/0!</v>
      </c>
      <c r="J33" s="73"/>
      <c r="K33" s="73"/>
      <c r="L33" s="73"/>
      <c r="M33" s="73"/>
      <c r="N33" s="74"/>
    </row>
    <row r="34" spans="1:14" ht="36.75" thickBot="1">
      <c r="A34" s="75">
        <v>10</v>
      </c>
      <c r="B34" s="76" t="s">
        <v>32</v>
      </c>
      <c r="C34" s="77" t="s">
        <v>12</v>
      </c>
      <c r="D34" s="78">
        <v>56000</v>
      </c>
      <c r="E34" s="79">
        <v>35500</v>
      </c>
      <c r="F34" s="80">
        <v>39445</v>
      </c>
      <c r="G34" s="81">
        <f>F34/E34*100</f>
        <v>111.11267605633803</v>
      </c>
      <c r="H34" s="82"/>
      <c r="I34" s="81" t="e">
        <f>F34/H34*100</f>
        <v>#DIV/0!</v>
      </c>
      <c r="J34" s="83"/>
      <c r="K34" s="84"/>
      <c r="L34" s="83"/>
      <c r="M34" s="83"/>
      <c r="N34" s="85"/>
    </row>
  </sheetData>
  <mergeCells count="23">
    <mergeCell ref="B30:N30"/>
    <mergeCell ref="N10:N13"/>
    <mergeCell ref="A17:A18"/>
    <mergeCell ref="A20:A21"/>
    <mergeCell ref="A23:A24"/>
    <mergeCell ref="B28:N28"/>
    <mergeCell ref="B29:N29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2017-01-12T11:41:37Z</dcterms:created>
  <dcterms:modified xsi:type="dcterms:W3CDTF">2017-01-12T11:41:58Z</dcterms:modified>
</cp:coreProperties>
</file>