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H32"/>
  <c r="H31"/>
  <c r="J30"/>
  <c r="H30"/>
  <c r="J29"/>
  <c r="H29"/>
  <c r="J28"/>
  <c r="H28"/>
  <c r="O27"/>
  <c r="M27"/>
  <c r="J27"/>
  <c r="H27"/>
  <c r="O26"/>
  <c r="M26"/>
  <c r="J26"/>
  <c r="H26"/>
  <c r="N25"/>
  <c r="L25"/>
  <c r="K25"/>
  <c r="M25" s="1"/>
  <c r="I25"/>
  <c r="G25"/>
  <c r="F25"/>
  <c r="E25"/>
  <c r="G24"/>
  <c r="H24" s="1"/>
  <c r="F24"/>
  <c r="G23"/>
  <c r="F23"/>
  <c r="N22"/>
  <c r="L22"/>
  <c r="K22"/>
  <c r="I22"/>
  <c r="G22"/>
  <c r="J22" s="1"/>
  <c r="F22"/>
  <c r="N21"/>
  <c r="L21"/>
  <c r="K21"/>
  <c r="I21"/>
  <c r="G21"/>
  <c r="J21" s="1"/>
  <c r="F21"/>
  <c r="N20"/>
  <c r="L20"/>
  <c r="K20"/>
  <c r="I20"/>
  <c r="G20"/>
  <c r="J20" s="1"/>
  <c r="F20"/>
  <c r="E20"/>
  <c r="N19"/>
  <c r="L19"/>
  <c r="O19" s="1"/>
  <c r="K19"/>
  <c r="J19"/>
  <c r="I19"/>
  <c r="H19"/>
  <c r="G19"/>
  <c r="F19"/>
  <c r="N18"/>
  <c r="L18"/>
  <c r="O18" s="1"/>
  <c r="K18"/>
  <c r="I18"/>
  <c r="G18"/>
  <c r="J18" s="1"/>
  <c r="F18"/>
  <c r="N17"/>
  <c r="L17"/>
  <c r="K17"/>
  <c r="I17"/>
  <c r="G17"/>
  <c r="J17" s="1"/>
  <c r="F17"/>
  <c r="H17" s="1"/>
  <c r="N16"/>
  <c r="M16"/>
  <c r="L16"/>
  <c r="K16"/>
  <c r="I16"/>
  <c r="G16"/>
  <c r="J16" s="1"/>
  <c r="F16"/>
  <c r="N15"/>
  <c r="L15"/>
  <c r="O15" s="1"/>
  <c r="K15"/>
  <c r="I15"/>
  <c r="G15"/>
  <c r="F15"/>
  <c r="N14"/>
  <c r="L14"/>
  <c r="O14" s="1"/>
  <c r="K14"/>
  <c r="I14"/>
  <c r="G14"/>
  <c r="F14"/>
  <c r="K9"/>
  <c r="J14" l="1"/>
  <c r="M14"/>
  <c r="J15"/>
  <c r="M15"/>
  <c r="O17"/>
  <c r="H18"/>
  <c r="H20"/>
  <c r="O20"/>
  <c r="O21"/>
  <c r="O22"/>
  <c r="H23"/>
  <c r="J25"/>
  <c r="O25"/>
  <c r="M20"/>
  <c r="M21"/>
  <c r="H14"/>
  <c r="H15"/>
  <c r="H16"/>
  <c r="M17"/>
  <c r="M18"/>
  <c r="M19"/>
  <c r="H21"/>
  <c r="M22"/>
  <c r="H25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<sst xmlns="http://schemas.openxmlformats.org/spreadsheetml/2006/main" count="79" uniqueCount="39">
  <si>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</si>
  <si>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-февраль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</si>
  <si>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</si>
  <si>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</si>
  <si>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</si>
  <si>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</si>
  <si>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</si>
  <si>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</si>
  <si>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</si>
  <si>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</si>
  <si>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</si>
  <si>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</si>
  <si>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</si>
  <si>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</si>
  <si>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</si>
  <si>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</si>
  <si>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</si>
  <si>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</si>
  <si>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</si>
  <si>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</si>
  <si>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</si>
  <si>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</si>
  <si>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</si>
  <si>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01.03.2020 г.)</t>
  </si>
  <si>
    <t>Сохранность поголовья скота в сельскохозяйственных организациях в перерасчете на условные головы к уровню прошлого года (на 01.03.2020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</si>
  <si>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</si>
  <si>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</si>
  <si>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</si>
  <si>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</si>
  <si>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</si>
  <si>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</si>
  <si>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</si>
  <si>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</si>
  <si>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</si>
  <si>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</si>
  <si>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01.03.2020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</si>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</sst>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2%20&#1092;&#1077;&#1074;&#1088;&#1072;&#1083;&#1100;%20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февраль</v>
          </cell>
        </row>
        <row r="20">
          <cell r="B20">
            <v>3396</v>
          </cell>
          <cell r="C20">
            <v>4229</v>
          </cell>
          <cell r="E20">
            <v>3713.2</v>
          </cell>
          <cell r="G20">
            <v>1476</v>
          </cell>
          <cell r="H20">
            <v>1868.9</v>
          </cell>
          <cell r="J20">
            <v>1821.6000000000001</v>
          </cell>
        </row>
      </sheetData>
      <sheetData sheetId="1">
        <row r="15">
          <cell r="B15">
            <v>636</v>
          </cell>
          <cell r="C15">
            <v>374.4</v>
          </cell>
          <cell r="E15">
            <v>379.4</v>
          </cell>
          <cell r="G15">
            <v>308</v>
          </cell>
          <cell r="H15">
            <v>183.1</v>
          </cell>
          <cell r="I15">
            <v>59.448051948051948</v>
          </cell>
          <cell r="J15">
            <v>183.7</v>
          </cell>
        </row>
      </sheetData>
      <sheetData sheetId="2"/>
      <sheetData sheetId="3">
        <row r="16">
          <cell r="B16">
            <v>47911</v>
          </cell>
          <cell r="C16">
            <v>53774</v>
          </cell>
          <cell r="E16">
            <v>49300</v>
          </cell>
          <cell r="G16">
            <v>24731</v>
          </cell>
          <cell r="H16">
            <v>26866</v>
          </cell>
          <cell r="J16">
            <v>24018</v>
          </cell>
        </row>
      </sheetData>
      <sheetData sheetId="4">
        <row r="15">
          <cell r="B15">
            <v>1635</v>
          </cell>
          <cell r="C15">
            <v>1696.8</v>
          </cell>
          <cell r="E15">
            <v>1259.9000000000001</v>
          </cell>
          <cell r="G15">
            <v>830</v>
          </cell>
          <cell r="H15">
            <v>853.8</v>
          </cell>
          <cell r="J15">
            <v>616.09999999999991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1635</v>
          </cell>
          <cell r="C15">
            <v>1696.7999999999997</v>
          </cell>
          <cell r="E15">
            <v>1259.9000000000001</v>
          </cell>
          <cell r="G15">
            <v>830</v>
          </cell>
          <cell r="H15">
            <v>853.8</v>
          </cell>
          <cell r="J15">
            <v>616.09999999999991</v>
          </cell>
        </row>
      </sheetData>
      <sheetData sheetId="7"/>
      <sheetData sheetId="8">
        <row r="15">
          <cell r="B15">
            <v>0</v>
          </cell>
          <cell r="C15">
            <v>0.2</v>
          </cell>
          <cell r="E15">
            <v>0</v>
          </cell>
          <cell r="G15">
            <v>0</v>
          </cell>
          <cell r="H15">
            <v>0.2</v>
          </cell>
          <cell r="J15">
            <v>0</v>
          </cell>
        </row>
      </sheetData>
      <sheetData sheetId="9">
        <row r="14">
          <cell r="B14">
            <v>17</v>
          </cell>
          <cell r="C14">
            <v>17.400000000000002</v>
          </cell>
          <cell r="E14">
            <v>10.4</v>
          </cell>
          <cell r="G14">
            <v>9</v>
          </cell>
          <cell r="H14">
            <v>9.6</v>
          </cell>
          <cell r="J14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102.2</v>
          </cell>
        </row>
      </sheetData>
      <sheetData sheetId="21">
        <row r="15">
          <cell r="C15">
            <v>100</v>
          </cell>
          <cell r="D15">
            <v>113.9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B19" zoomScale="60" zoomScaleNormal="70" workbookViewId="0">
      <selection activeCell="B35" sqref="B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февраль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3396</v>
      </c>
      <c r="G14" s="13">
        <f>[1]собст_д_ды!C20</f>
        <v>4229</v>
      </c>
      <c r="H14" s="12">
        <f t="shared" ref="H14:H21" si="0">IF(G14=0,0,G14/F14*100)</f>
        <v>124.52885747938751</v>
      </c>
      <c r="I14" s="12">
        <f>[1]собст_д_ды!E20</f>
        <v>3713.2</v>
      </c>
      <c r="J14" s="12">
        <f t="shared" ref="J14:J27" si="1">G14/I14*100</f>
        <v>113.89098351825919</v>
      </c>
      <c r="K14" s="12">
        <f>[1]собст_д_ды!G20</f>
        <v>1476</v>
      </c>
      <c r="L14" s="13">
        <f>[1]собст_д_ды!H20</f>
        <v>1868.9</v>
      </c>
      <c r="M14" s="12">
        <f t="shared" ref="M14:M21" si="2">IF(L14=0,0,L14/K14*100)</f>
        <v>126.61924119241192</v>
      </c>
      <c r="N14" s="13">
        <f>[1]собст_д_ды!J20</f>
        <v>1821.6000000000001</v>
      </c>
      <c r="O14" s="14">
        <f t="shared" ref="O14:O22" si="3">L14/N14*100</f>
        <v>102.59661835748793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[1]розн_т_об!B16</f>
        <v>47911</v>
      </c>
      <c r="G15" s="19">
        <f>[1]розн_т_об!C16</f>
        <v>53774</v>
      </c>
      <c r="H15" s="20">
        <f t="shared" si="0"/>
        <v>112.23727327753544</v>
      </c>
      <c r="I15" s="18">
        <f>[1]розн_т_об!E16</f>
        <v>49300</v>
      </c>
      <c r="J15" s="21">
        <f t="shared" si="1"/>
        <v>109.07505070993915</v>
      </c>
      <c r="K15" s="18">
        <f>[1]розн_т_об!G16</f>
        <v>24731</v>
      </c>
      <c r="L15" s="20">
        <f>[1]розн_т_об!H16</f>
        <v>26866</v>
      </c>
      <c r="M15" s="20">
        <f t="shared" si="2"/>
        <v>108.63288989527314</v>
      </c>
      <c r="N15" s="18">
        <f>[1]розн_т_об!J16</f>
        <v>24018</v>
      </c>
      <c r="O15" s="22">
        <f t="shared" si="3"/>
        <v>111.85777333666418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636</v>
      </c>
      <c r="G16" s="24">
        <f>[1]водка!C15</f>
        <v>374.4</v>
      </c>
      <c r="H16" s="21">
        <f t="shared" si="0"/>
        <v>58.867924528301884</v>
      </c>
      <c r="I16" s="24">
        <f>[1]водка!E15</f>
        <v>379.4</v>
      </c>
      <c r="J16" s="21">
        <f t="shared" si="1"/>
        <v>98.682129678439651</v>
      </c>
      <c r="K16" s="24">
        <f>[1]водка!G15</f>
        <v>308</v>
      </c>
      <c r="L16" s="24">
        <f>[1]водка!H15</f>
        <v>183.1</v>
      </c>
      <c r="M16" s="24">
        <f>[1]водка!I15</f>
        <v>59.448051948051948</v>
      </c>
      <c r="N16" s="24">
        <f>[1]водка!J15</f>
        <v>183.7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1635</v>
      </c>
      <c r="G17" s="24">
        <f>[1]молоко_всего!C15</f>
        <v>1696.8</v>
      </c>
      <c r="H17" s="21">
        <f t="shared" si="0"/>
        <v>103.77981651376147</v>
      </c>
      <c r="I17" s="24">
        <f>[1]молоко_всего!E15</f>
        <v>1259.9000000000001</v>
      </c>
      <c r="J17" s="21">
        <f t="shared" si="1"/>
        <v>134.67735534566233</v>
      </c>
      <c r="K17" s="24">
        <f>[1]молоко_всего!G15</f>
        <v>830</v>
      </c>
      <c r="L17" s="24">
        <f>[1]молоко_всего!H15</f>
        <v>853.8</v>
      </c>
      <c r="M17" s="21">
        <f t="shared" si="2"/>
        <v>102.86746987951807</v>
      </c>
      <c r="N17" s="24">
        <f>[1]молоко_всего!J15</f>
        <v>616.09999999999991</v>
      </c>
      <c r="O17" s="22">
        <f t="shared" si="3"/>
        <v>138.58139912351893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1635</v>
      </c>
      <c r="G18" s="24">
        <f>[1]молоко_СПК!C15</f>
        <v>1696.7999999999997</v>
      </c>
      <c r="H18" s="21">
        <f t="shared" si="0"/>
        <v>103.77981651376145</v>
      </c>
      <c r="I18" s="24">
        <f>[1]молоко_СПК!E15</f>
        <v>1259.9000000000001</v>
      </c>
      <c r="J18" s="21">
        <f t="shared" si="1"/>
        <v>134.67735534566231</v>
      </c>
      <c r="K18" s="24">
        <f>[1]молоко_СПК!G15</f>
        <v>830</v>
      </c>
      <c r="L18" s="24">
        <f>[1]молоко_СПК!H15</f>
        <v>853.8</v>
      </c>
      <c r="M18" s="21">
        <f t="shared" si="2"/>
        <v>102.86746987951807</v>
      </c>
      <c r="N18" s="24">
        <f>[1]молоко_СПК!J15</f>
        <v>616.09999999999991</v>
      </c>
      <c r="O18" s="22">
        <f t="shared" si="3"/>
        <v>138.58139912351893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f>E21+E22</f>
        <v>175</v>
      </c>
      <c r="F20" s="25">
        <f>F21+F22</f>
        <v>17</v>
      </c>
      <c r="G20" s="25">
        <f>G21+G22</f>
        <v>17.600000000000001</v>
      </c>
      <c r="H20" s="21">
        <f t="shared" si="0"/>
        <v>103.5294117647059</v>
      </c>
      <c r="I20" s="24">
        <f>I21+I22</f>
        <v>10.4</v>
      </c>
      <c r="J20" s="21">
        <f t="shared" si="1"/>
        <v>169.23076923076923</v>
      </c>
      <c r="K20" s="24">
        <f>K21+K22</f>
        <v>9</v>
      </c>
      <c r="L20" s="24">
        <f>L21+L22</f>
        <v>9.7999999999999989</v>
      </c>
      <c r="M20" s="21">
        <f t="shared" si="2"/>
        <v>108.88888888888889</v>
      </c>
      <c r="N20" s="24">
        <f>N21+N22</f>
        <v>0</v>
      </c>
      <c r="O20" s="22" t="e">
        <f t="shared" si="3"/>
        <v>#DIV/0!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[1]мясо_СПК!B14</f>
        <v>17</v>
      </c>
      <c r="G21" s="24">
        <f>[1]мясо_СПК!C14</f>
        <v>17.400000000000002</v>
      </c>
      <c r="H21" s="21">
        <f t="shared" si="0"/>
        <v>102.35294117647061</v>
      </c>
      <c r="I21" s="24">
        <f>[1]мясо_СПК!E14</f>
        <v>10.4</v>
      </c>
      <c r="J21" s="21">
        <f t="shared" si="1"/>
        <v>167.30769230769232</v>
      </c>
      <c r="K21" s="24">
        <f>[1]мясо_СПК!G14</f>
        <v>9</v>
      </c>
      <c r="L21" s="24">
        <f>[1]мясо_СПК!H14</f>
        <v>9.6</v>
      </c>
      <c r="M21" s="21">
        <f t="shared" si="2"/>
        <v>106.66666666666667</v>
      </c>
      <c r="N21" s="24">
        <f>[1]мясо_СПК!J14</f>
        <v>0</v>
      </c>
      <c r="O21" s="22" t="e">
        <f t="shared" si="3"/>
        <v>#DIV/0!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0.2</v>
      </c>
      <c r="H22" s="21"/>
      <c r="I22" s="24">
        <f>[1]мясо_советы!E15</f>
        <v>0</v>
      </c>
      <c r="J22" s="21" t="e">
        <f t="shared" si="1"/>
        <v>#DIV/0!</v>
      </c>
      <c r="K22" s="24">
        <f>[1]мясо_советы!G15</f>
        <v>0</v>
      </c>
      <c r="L22" s="24">
        <f>[1]мясо_советы!H15</f>
        <v>0.2</v>
      </c>
      <c r="M22" s="21" t="e">
        <f>L22/K22*100</f>
        <v>#DIV/0!</v>
      </c>
      <c r="N22" s="24">
        <f>[1]мясо_советы!J15</f>
        <v>0</v>
      </c>
      <c r="O22" s="22" t="e">
        <f t="shared" si="3"/>
        <v>#DIV/0!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102.2</v>
      </c>
      <c r="H23" s="21">
        <f>G23/F23*100</f>
        <v>102.2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113.9</v>
      </c>
      <c r="H24" s="21">
        <f>G24/F24*100</f>
        <v>113.9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2760</v>
      </c>
      <c r="G25" s="25">
        <f>G26+G27</f>
        <v>2977.2</v>
      </c>
      <c r="H25" s="25">
        <f>G25/F25*100</f>
        <v>107.86956521739131</v>
      </c>
      <c r="I25" s="25">
        <f>I26+I27</f>
        <v>1303.4000000000001</v>
      </c>
      <c r="J25" s="25">
        <f>G25/I25*100</f>
        <v>228.41798373484727</v>
      </c>
      <c r="K25" s="25">
        <f>K26+K27</f>
        <v>1316</v>
      </c>
      <c r="L25" s="25">
        <f>L26+L27</f>
        <v>1470.4</v>
      </c>
      <c r="M25" s="25">
        <f>L25/K25*100</f>
        <v>111.7325227963526</v>
      </c>
      <c r="N25" s="25">
        <f>N26+N27</f>
        <v>639.4</v>
      </c>
      <c r="O25" s="25">
        <f>L25/N25*100</f>
        <v>229.96559274319677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17" t="s">
        <v>14</v>
      </c>
      <c r="E26" s="25">
        <v>5386</v>
      </c>
      <c r="F26" s="25">
        <v>1149</v>
      </c>
      <c r="G26" s="30">
        <v>1247.2</v>
      </c>
      <c r="H26" s="21">
        <f>G26/F26%</f>
        <v>108.54656222802437</v>
      </c>
      <c r="I26" s="25">
        <v>1303.4000000000001</v>
      </c>
      <c r="J26" s="21">
        <f t="shared" si="1"/>
        <v>95.688200092066893</v>
      </c>
      <c r="K26" s="24">
        <v>562</v>
      </c>
      <c r="L26" s="24">
        <v>632.4</v>
      </c>
      <c r="M26" s="21">
        <f>L26/K26%</f>
        <v>112.52669039145907</v>
      </c>
      <c r="N26" s="24">
        <v>639.4</v>
      </c>
      <c r="O26" s="22">
        <f>L26/N26%</f>
        <v>98.905223647169223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17" t="s">
        <v>14</v>
      </c>
      <c r="E27" s="25">
        <v>7882</v>
      </c>
      <c r="F27" s="25">
        <v>1611</v>
      </c>
      <c r="G27" s="30">
        <v>1730</v>
      </c>
      <c r="H27" s="21">
        <f>G27/F27%</f>
        <v>107.38671632526382</v>
      </c>
      <c r="I27" s="25"/>
      <c r="J27" s="21" t="e">
        <f t="shared" si="1"/>
        <v>#DIV/0!</v>
      </c>
      <c r="K27" s="24">
        <v>754</v>
      </c>
      <c r="L27" s="24">
        <v>838</v>
      </c>
      <c r="M27" s="21">
        <f>L27/K27%</f>
        <v>111.14058355437666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/>
      <c r="G28" s="24"/>
      <c r="H28" s="21" t="e">
        <f t="shared" ref="H28:H34" si="4">G28/F28*100</f>
        <v>#DIV/0!</v>
      </c>
      <c r="I28" s="24">
        <v>0</v>
      </c>
      <c r="J28" s="21" t="e">
        <f>G28/I28*100</f>
        <v>#DIV/0!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46000</v>
      </c>
      <c r="F29" s="24"/>
      <c r="G29" s="24"/>
      <c r="H29" s="21" t="e">
        <f t="shared" si="4"/>
        <v>#DIV/0!</v>
      </c>
      <c r="I29" s="24"/>
      <c r="J29" s="21" t="e">
        <f>G29/I29*100</f>
        <v>#DIV/0!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/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111.7</v>
      </c>
      <c r="H32" s="21">
        <f>G32/F32*100</f>
        <v>102.47706422018348</v>
      </c>
      <c r="I32" s="39"/>
      <c r="J32" s="21"/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/>
      <c r="G33" s="24"/>
      <c r="H33" s="21" t="e">
        <f t="shared" si="4"/>
        <v>#DIV/0!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/>
      <c r="G34" s="46"/>
      <c r="H34" s="47" t="e">
        <f t="shared" si="4"/>
        <v>#DIV/0!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2020-11-20T06:59:24Z</dcterms:created>
  <dcterms:modified xsi:type="dcterms:W3CDTF">2020-11-20T11:36:32Z</dcterms:modified>
</cp:coreProperties>
</file>