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H23" i="1"/>
  <c r="O22" i="1"/>
  <c r="M22" i="1"/>
  <c r="M20" i="1" s="1"/>
  <c r="J22" i="1"/>
  <c r="H22" i="1"/>
  <c r="O21" i="1"/>
  <c r="M21" i="1"/>
  <c r="J21" i="1"/>
  <c r="H21" i="1"/>
  <c r="O20" i="1"/>
  <c r="N20" i="1"/>
  <c r="L20" i="1"/>
  <c r="K20" i="1"/>
  <c r="J20" i="1"/>
  <c r="I20" i="1"/>
  <c r="H20" i="1"/>
  <c r="G20" i="1"/>
  <c r="F20" i="1"/>
  <c r="E20" i="1"/>
  <c r="G19" i="1"/>
  <c r="F19" i="1"/>
  <c r="G18" i="1"/>
  <c r="H18" i="1" s="1"/>
  <c r="F18" i="1"/>
  <c r="N17" i="1"/>
  <c r="L17" i="1"/>
  <c r="O17" i="1" s="1"/>
  <c r="K17" i="1"/>
  <c r="I17" i="1"/>
  <c r="G17" i="1"/>
  <c r="J17" i="1" s="1"/>
  <c r="F17" i="1"/>
  <c r="N16" i="1"/>
  <c r="L16" i="1"/>
  <c r="O16" i="1" s="1"/>
  <c r="K16" i="1"/>
  <c r="I16" i="1"/>
  <c r="G16" i="1"/>
  <c r="F16" i="1"/>
  <c r="N15" i="1"/>
  <c r="L15" i="1"/>
  <c r="O15" i="1" s="1"/>
  <c r="K15" i="1"/>
  <c r="I15" i="1"/>
  <c r="G15" i="1"/>
  <c r="J15" i="1" s="1"/>
  <c r="F15" i="1"/>
  <c r="H15" i="1" s="1"/>
  <c r="N14" i="1"/>
  <c r="L14" i="1"/>
  <c r="O14" i="1" s="1"/>
  <c r="K14" i="1"/>
  <c r="I14" i="1"/>
  <c r="G14" i="1"/>
  <c r="J14" i="1" s="1"/>
  <c r="F14" i="1"/>
  <c r="K9" i="1"/>
  <c r="H19" i="1" l="1"/>
  <c r="H14" i="1"/>
  <c r="J16" i="1"/>
  <c r="M14" i="1"/>
  <c r="M15" i="1"/>
  <c r="M16" i="1"/>
  <c r="M17" i="1"/>
  <c r="H16" i="1"/>
  <c r="H17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<sst xmlns="http://schemas.openxmlformats.org/spreadsheetml/2006/main" count="58" uniqueCount="32">
  <si>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</si>
  <si>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январь-март 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</si>
  <si>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</si>
  <si>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</si>
  <si>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</si>
  <si>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</si>
  <si>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</si>
  <si>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</si>
  <si>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</si>
  <si>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</si>
  <si>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</si>
  <si>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</si>
  <si>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</si>
  <si>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</si>
  <si>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</si>
  <si>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</si>
  <si>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</si>
  <si>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</si>
  <si>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</si>
  <si>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01.04.2021 г.)</t>
  </si>
  <si>
    <t>Сохранность поголовья скота в сельскохозяйственных организациях в перерасчете на условные головы к уровню прошлого года (на 01.04.2021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</si>
  <si>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</si>
  <si>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</si>
  <si>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</si>
  <si>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</si>
  <si>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</si>
  <si>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</si>
  <si>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</si>
  <si>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01.02.2021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</si>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</sst>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64" fontId="2" fillId="3" borderId="7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3%20&#1084;&#1072;&#1088;&#1090;%20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март</v>
          </cell>
        </row>
        <row r="18">
          <cell r="B18">
            <v>6399</v>
          </cell>
          <cell r="C18">
            <v>8803.7999999999993</v>
          </cell>
          <cell r="E18">
            <v>6209.4</v>
          </cell>
          <cell r="G18">
            <v>2085.6</v>
          </cell>
          <cell r="H18">
            <v>3940.4</v>
          </cell>
          <cell r="J18">
            <v>1980.4</v>
          </cell>
        </row>
      </sheetData>
      <sheetData sheetId="1"/>
      <sheetData sheetId="2"/>
      <sheetData sheetId="3">
        <row r="14">
          <cell r="B14">
            <v>101732</v>
          </cell>
          <cell r="C14">
            <v>83318</v>
          </cell>
          <cell r="E14">
            <v>82000</v>
          </cell>
          <cell r="G14">
            <v>37001</v>
          </cell>
          <cell r="H14">
            <v>30198</v>
          </cell>
          <cell r="J14">
            <v>28226</v>
          </cell>
        </row>
      </sheetData>
      <sheetData sheetId="4">
        <row r="14">
          <cell r="B14">
            <v>3058</v>
          </cell>
          <cell r="C14">
            <v>2667</v>
          </cell>
          <cell r="E14">
            <v>2800</v>
          </cell>
          <cell r="G14">
            <v>1239</v>
          </cell>
          <cell r="H14">
            <v>939.1</v>
          </cell>
          <cell r="J14">
            <v>1123.5</v>
          </cell>
        </row>
      </sheetData>
      <sheetData sheetId="5"/>
      <sheetData sheetId="6"/>
      <sheetData sheetId="7"/>
      <sheetData sheetId="8">
        <row r="16">
          <cell r="C16">
            <v>2318</v>
          </cell>
        </row>
      </sheetData>
      <sheetData sheetId="9">
        <row r="14">
          <cell r="B14">
            <v>113</v>
          </cell>
          <cell r="C14">
            <v>126.2</v>
          </cell>
          <cell r="E14">
            <v>107.6</v>
          </cell>
          <cell r="G14">
            <v>47</v>
          </cell>
          <cell r="H14">
            <v>80.199999999999989</v>
          </cell>
          <cell r="J14">
            <v>72.2</v>
          </cell>
        </row>
      </sheetData>
      <sheetData sheetId="10"/>
      <sheetData sheetId="11"/>
      <sheetData sheetId="12"/>
      <sheetData sheetId="13">
        <row r="14">
          <cell r="C14">
            <v>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101.1</v>
          </cell>
        </row>
      </sheetData>
      <sheetData sheetId="25">
        <row r="14">
          <cell r="C14">
            <v>100</v>
          </cell>
          <cell r="D14">
            <v>97.1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19" zoomScale="60" zoomScaleNormal="70" zoomScalePageLayoutView="30" workbookViewId="0">
      <selection activeCell="B28" sqref="B28:B30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9" t="s">
        <v>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42" customHeight="1" thickBot="1" x14ac:dyDescent="0.25">
      <c r="A8" s="7"/>
      <c r="B8" s="60" t="s">
        <v>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9.5" customHeight="1" x14ac:dyDescent="0.2">
      <c r="A9" s="61" t="s">
        <v>2</v>
      </c>
      <c r="B9" s="64" t="s">
        <v>3</v>
      </c>
      <c r="C9" s="64" t="s">
        <v>4</v>
      </c>
      <c r="D9" s="64" t="s">
        <v>5</v>
      </c>
      <c r="E9" s="64" t="s">
        <v>6</v>
      </c>
      <c r="F9" s="69" t="s">
        <v>7</v>
      </c>
      <c r="G9" s="69"/>
      <c r="H9" s="69"/>
      <c r="I9" s="69"/>
      <c r="J9" s="69"/>
      <c r="K9" s="69" t="str">
        <f>[1]собст_д_ды!G4</f>
        <v xml:space="preserve">  в т.ч. март</v>
      </c>
      <c r="L9" s="69"/>
      <c r="M9" s="69"/>
      <c r="N9" s="69"/>
      <c r="O9" s="70"/>
    </row>
    <row r="10" spans="1:15" ht="16.5" customHeight="1" x14ac:dyDescent="0.2">
      <c r="A10" s="62"/>
      <c r="B10" s="65"/>
      <c r="C10" s="65"/>
      <c r="D10" s="65"/>
      <c r="E10" s="67"/>
      <c r="F10" s="67" t="s">
        <v>8</v>
      </c>
      <c r="G10" s="67" t="s">
        <v>9</v>
      </c>
      <c r="H10" s="67" t="s">
        <v>10</v>
      </c>
      <c r="I10" s="67">
        <v>2020</v>
      </c>
      <c r="J10" s="67" t="s">
        <v>11</v>
      </c>
      <c r="K10" s="67" t="s">
        <v>8</v>
      </c>
      <c r="L10" s="67" t="s">
        <v>9</v>
      </c>
      <c r="M10" s="67" t="s">
        <v>10</v>
      </c>
      <c r="N10" s="67">
        <v>2020</v>
      </c>
      <c r="O10" s="71" t="s">
        <v>11</v>
      </c>
    </row>
    <row r="11" spans="1:15" ht="16.5" customHeight="1" x14ac:dyDescent="0.2">
      <c r="A11" s="62"/>
      <c r="B11" s="65"/>
      <c r="C11" s="65"/>
      <c r="D11" s="65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71"/>
    </row>
    <row r="12" spans="1:15" ht="16.5" customHeight="1" x14ac:dyDescent="0.2">
      <c r="A12" s="62"/>
      <c r="B12" s="65"/>
      <c r="C12" s="65"/>
      <c r="D12" s="65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71"/>
    </row>
    <row r="13" spans="1:15" ht="16.5" customHeight="1" thickBot="1" x14ac:dyDescent="0.25">
      <c r="A13" s="63"/>
      <c r="B13" s="66"/>
      <c r="C13" s="66"/>
      <c r="D13" s="66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72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6399</v>
      </c>
      <c r="G14" s="13">
        <f>[1]собст_д_ды!C18</f>
        <v>8803.7999999999993</v>
      </c>
      <c r="H14" s="12">
        <f>IF(G14=0,0,G14/F14*100)</f>
        <v>137.58087201125176</v>
      </c>
      <c r="I14" s="12">
        <f>[1]собст_д_ды!E18</f>
        <v>6209.4</v>
      </c>
      <c r="J14" s="12">
        <f t="shared" ref="J14:J22" si="0">G14/I14*100</f>
        <v>141.78181466808385</v>
      </c>
      <c r="K14" s="12">
        <f>[1]собст_д_ды!G18</f>
        <v>2085.6</v>
      </c>
      <c r="L14" s="13">
        <f>[1]собст_д_ды!H18</f>
        <v>3940.4</v>
      </c>
      <c r="M14" s="12">
        <f>IF(L14=0,0,L14/K14*100)</f>
        <v>188.93364019946299</v>
      </c>
      <c r="N14" s="13">
        <f>[1]собст_д_ды!J18</f>
        <v>1980.4</v>
      </c>
      <c r="O14" s="14">
        <f>L14/N14*100</f>
        <v>198.96990506968288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[1]Розн_т_об!B14</f>
        <v>101732</v>
      </c>
      <c r="G15" s="19">
        <f>[1]Розн_т_об!C14</f>
        <v>83318</v>
      </c>
      <c r="H15" s="20">
        <f>IF(G15=0,0,G15/F15*100)</f>
        <v>81.899500648763407</v>
      </c>
      <c r="I15" s="18">
        <f>[1]Розн_т_об!E14</f>
        <v>82000</v>
      </c>
      <c r="J15" s="21">
        <f t="shared" si="0"/>
        <v>101.60731707317072</v>
      </c>
      <c r="K15" s="18">
        <f>[1]Розн_т_об!G14</f>
        <v>37001</v>
      </c>
      <c r="L15" s="20">
        <f>[1]Розн_т_об!H14</f>
        <v>30198</v>
      </c>
      <c r="M15" s="20">
        <f>IF(L15=0,0,L15/K15*100)</f>
        <v>81.614010432150479</v>
      </c>
      <c r="N15" s="18">
        <f>[1]Розн_т_об!J14</f>
        <v>28226</v>
      </c>
      <c r="O15" s="22">
        <f>L15/N15*100</f>
        <v>106.98646637851625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3058</v>
      </c>
      <c r="G16" s="24">
        <f>'[1]Производ.молоко_всего '!C14</f>
        <v>2667</v>
      </c>
      <c r="H16" s="21">
        <f>IF(G16=0,0,G16/F16*100)</f>
        <v>87.213865271419238</v>
      </c>
      <c r="I16" s="24">
        <f>'[1]Производ.молоко_всего '!E14</f>
        <v>2800</v>
      </c>
      <c r="J16" s="21">
        <f t="shared" si="0"/>
        <v>95.25</v>
      </c>
      <c r="K16" s="24">
        <f>'[1]Производ.молоко_всего '!G14</f>
        <v>1239</v>
      </c>
      <c r="L16" s="24">
        <f>'[1]Производ.молоко_всего '!H14</f>
        <v>939.1</v>
      </c>
      <c r="M16" s="20">
        <f>IF(L16=0,0,L16/K16*100)</f>
        <v>75.794995964487484</v>
      </c>
      <c r="N16" s="24">
        <f>'[1]Производ.молоко_всего '!J14</f>
        <v>1123.5</v>
      </c>
      <c r="O16" s="22">
        <f>L16/N16*100</f>
        <v>83.587004895416115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113</v>
      </c>
      <c r="G17" s="24">
        <f>'[1]Производство мяса_всего'!C14</f>
        <v>126.2</v>
      </c>
      <c r="H17" s="21">
        <f>IF(G17=0,0,G17/F17*100)</f>
        <v>111.68141592920352</v>
      </c>
      <c r="I17" s="24">
        <f>'[1]Производство мяса_всего'!E14</f>
        <v>107.6</v>
      </c>
      <c r="J17" s="21">
        <f t="shared" si="0"/>
        <v>117.28624535315986</v>
      </c>
      <c r="K17" s="24">
        <f>'[1]Производство мяса_всего'!G14</f>
        <v>47</v>
      </c>
      <c r="L17" s="24">
        <f>'[1]Производство мяса_всего'!H14</f>
        <v>80.199999999999989</v>
      </c>
      <c r="M17" s="20">
        <f>IF(L17=0,0,L17/K17*100)</f>
        <v>170.63829787234039</v>
      </c>
      <c r="N17" s="24">
        <f>'[1]Производство мяса_всего'!J14</f>
        <v>72.2</v>
      </c>
      <c r="O17" s="22">
        <f>L17/N17*100</f>
        <v>111.08033240997229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101.1</v>
      </c>
      <c r="H18" s="21">
        <f>G18/F18*100</f>
        <v>101.1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97.1</v>
      </c>
      <c r="H19" s="21">
        <f>G19/F19*100</f>
        <v>97.1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2.7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E22</f>
        <v>8990</v>
      </c>
      <c r="F20" s="25">
        <f t="shared" ref="F20:O20" si="1">F22</f>
        <v>2721</v>
      </c>
      <c r="G20" s="25">
        <f t="shared" si="1"/>
        <v>2944</v>
      </c>
      <c r="H20" s="25">
        <f t="shared" si="1"/>
        <v>108.19551635428151</v>
      </c>
      <c r="I20" s="25">
        <f t="shared" si="1"/>
        <v>2558</v>
      </c>
      <c r="J20" s="25">
        <f t="shared" si="1"/>
        <v>115.08991399530883</v>
      </c>
      <c r="K20" s="25">
        <f t="shared" si="1"/>
        <v>882</v>
      </c>
      <c r="L20" s="25">
        <f t="shared" si="1"/>
        <v>951</v>
      </c>
      <c r="M20" s="25">
        <f t="shared" si="1"/>
        <v>107.82312925170068</v>
      </c>
      <c r="N20" s="25">
        <f t="shared" si="1"/>
        <v>829</v>
      </c>
      <c r="O20" s="25">
        <f t="shared" si="1"/>
        <v>114.71652593486129</v>
      </c>
      <c r="P20" s="29"/>
      <c r="Q20" s="29"/>
      <c r="R20" s="29"/>
      <c r="S20" s="4"/>
      <c r="T20" s="4"/>
      <c r="U20" s="4"/>
    </row>
    <row r="21" spans="1:21" s="40" customFormat="1" ht="46.5" hidden="1" customHeight="1" x14ac:dyDescent="0.2">
      <c r="A21" s="30"/>
      <c r="B21" s="31" t="s">
        <v>22</v>
      </c>
      <c r="C21" s="32" t="s">
        <v>13</v>
      </c>
      <c r="D21" s="32" t="s">
        <v>14</v>
      </c>
      <c r="E21" s="32">
        <v>5820</v>
      </c>
      <c r="F21" s="32">
        <v>2189</v>
      </c>
      <c r="G21" s="33"/>
      <c r="H21" s="34">
        <f>G21/F21%</f>
        <v>0</v>
      </c>
      <c r="I21" s="32">
        <v>1746.2</v>
      </c>
      <c r="J21" s="34">
        <f t="shared" si="0"/>
        <v>0</v>
      </c>
      <c r="K21" s="35">
        <v>780</v>
      </c>
      <c r="L21" s="35"/>
      <c r="M21" s="34">
        <f>L21/K21%</f>
        <v>0</v>
      </c>
      <c r="N21" s="35">
        <v>499</v>
      </c>
      <c r="O21" s="36">
        <f>L21/N21%</f>
        <v>0</v>
      </c>
      <c r="P21" s="37"/>
      <c r="Q21" s="37"/>
      <c r="R21" s="38"/>
      <c r="S21" s="39"/>
      <c r="T21" s="39"/>
      <c r="U21" s="39"/>
    </row>
    <row r="22" spans="1:21" s="26" customFormat="1" ht="46.5" customHeight="1" x14ac:dyDescent="0.2">
      <c r="A22" s="23"/>
      <c r="B22" s="28" t="s">
        <v>23</v>
      </c>
      <c r="C22" s="25" t="s">
        <v>13</v>
      </c>
      <c r="D22" s="25" t="s">
        <v>14</v>
      </c>
      <c r="E22" s="25">
        <v>8990</v>
      </c>
      <c r="F22" s="25">
        <v>2721</v>
      </c>
      <c r="G22" s="41">
        <v>2944</v>
      </c>
      <c r="H22" s="21">
        <f>G22/F22%</f>
        <v>108.19551635428151</v>
      </c>
      <c r="I22" s="25">
        <v>2558</v>
      </c>
      <c r="J22" s="21">
        <f t="shared" si="0"/>
        <v>115.08991399530883</v>
      </c>
      <c r="K22" s="24">
        <v>882</v>
      </c>
      <c r="L22" s="24">
        <v>951</v>
      </c>
      <c r="M22" s="21">
        <f>L22/K22%</f>
        <v>107.82312925170068</v>
      </c>
      <c r="N22" s="24">
        <v>829</v>
      </c>
      <c r="O22" s="22">
        <f>L22/N22%</f>
        <v>114.71652593486129</v>
      </c>
      <c r="P22" s="42"/>
      <c r="Q22" s="42"/>
      <c r="R22" s="43"/>
      <c r="S22" s="44"/>
      <c r="T22" s="44"/>
      <c r="U22" s="4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>
        <v>0</v>
      </c>
      <c r="G23" s="24">
        <v>0</v>
      </c>
      <c r="H23" s="21" t="e">
        <f t="shared" ref="H23:H27" si="2">G23/F23*100</f>
        <v>#DIV/0!</v>
      </c>
      <c r="I23" s="24">
        <v>120.4</v>
      </c>
      <c r="J23" s="21">
        <f>G23/I23*100</f>
        <v>0</v>
      </c>
      <c r="K23" s="25">
        <v>0</v>
      </c>
      <c r="L23" s="24">
        <v>0</v>
      </c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>
        <v>11845</v>
      </c>
      <c r="G24" s="25">
        <v>18520</v>
      </c>
      <c r="H24" s="21">
        <f t="shared" si="2"/>
        <v>156.35289151540735</v>
      </c>
      <c r="I24" s="24">
        <v>18712</v>
      </c>
      <c r="J24" s="21">
        <f>G24/I24*100</f>
        <v>98.973920478837101</v>
      </c>
      <c r="K24" s="45"/>
      <c r="L24" s="45"/>
      <c r="M24" s="21"/>
      <c r="N24" s="45"/>
      <c r="O24" s="46"/>
      <c r="Q24" s="73"/>
      <c r="R24" s="73"/>
      <c r="S24" s="73"/>
      <c r="T24" s="73"/>
      <c r="U24" s="73"/>
    </row>
    <row r="25" spans="1:21" ht="47.2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101.7</v>
      </c>
      <c r="H25" s="21">
        <f>G25/F25*100</f>
        <v>90</v>
      </c>
      <c r="I25" s="47"/>
      <c r="J25" s="21" t="e">
        <f>G25/I25*100</f>
        <v>#DIV/0!</v>
      </c>
      <c r="K25" s="45"/>
      <c r="L25" s="45"/>
      <c r="M25" s="21"/>
      <c r="N25" s="45"/>
      <c r="O25" s="46"/>
    </row>
    <row r="26" spans="1:21" ht="2.25" customHeight="1" x14ac:dyDescent="0.25">
      <c r="A26" s="48">
        <v>11</v>
      </c>
      <c r="B26" s="49" t="s">
        <v>29</v>
      </c>
      <c r="C26" s="25" t="s">
        <v>30</v>
      </c>
      <c r="D26" s="24" t="s">
        <v>26</v>
      </c>
      <c r="E26" s="24">
        <v>4</v>
      </c>
      <c r="F26" s="24">
        <v>1</v>
      </c>
      <c r="G26" s="24">
        <v>1</v>
      </c>
      <c r="H26" s="21">
        <f t="shared" si="2"/>
        <v>100</v>
      </c>
      <c r="I26" s="47"/>
      <c r="J26" s="21"/>
      <c r="K26" s="45"/>
      <c r="L26" s="45"/>
      <c r="M26" s="21"/>
      <c r="N26" s="45"/>
      <c r="O26" s="46"/>
      <c r="P26" s="50"/>
    </row>
    <row r="27" spans="1:21" ht="115.5" hidden="1" customHeight="1" x14ac:dyDescent="0.25">
      <c r="A27" s="51">
        <v>12</v>
      </c>
      <c r="B27" s="52" t="s">
        <v>31</v>
      </c>
      <c r="C27" s="53" t="s">
        <v>30</v>
      </c>
      <c r="D27" s="54" t="s">
        <v>26</v>
      </c>
      <c r="E27" s="54">
        <v>4</v>
      </c>
      <c r="F27" s="54">
        <v>1</v>
      </c>
      <c r="G27" s="54">
        <v>1</v>
      </c>
      <c r="H27" s="55">
        <f t="shared" si="2"/>
        <v>100</v>
      </c>
      <c r="I27" s="56"/>
      <c r="J27" s="55"/>
      <c r="K27" s="57"/>
      <c r="L27" s="57"/>
      <c r="M27" s="21"/>
      <c r="N27" s="57"/>
      <c r="O27" s="58"/>
    </row>
  </sheetData>
  <mergeCells count="20">
    <mergeCell ref="Q24:U24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2021-12-15T07:28:48Z</dcterms:created>
  <dcterms:modified xsi:type="dcterms:W3CDTF">2021-12-15T07:40:33Z</dcterms:modified>
</cp:coreProperties>
</file>