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ЭтаКнига" defaultThemeVersion="124226"/>
  <bookViews>
    <workbookView xWindow="120" yWindow="660" windowWidth="9720" windowHeight="6780" tabRatio="727" activeTab="4"/>
  </bookViews>
  <sheets>
    <sheet name="ведомст 3" sheetId="3" r:id="rId1"/>
    <sheet name="разд.подразд 4" sheetId="5" r:id="rId2"/>
    <sheet name="цел.ст. 5" sheetId="24" r:id="rId3"/>
    <sheet name="прил 6 инвести" sheetId="25" r:id="rId4"/>
    <sheet name="прил 7 мб" sheetId="27" r:id="rId5"/>
  </sheets>
  <definedNames>
    <definedName name="_xlnm._FilterDatabase" localSheetId="0" hidden="1">'ведомст 3'!$A$14:$IU$551</definedName>
    <definedName name="_xlnm._FilterDatabase" localSheetId="1" hidden="1">'разд.подразд 4'!$13:$512</definedName>
    <definedName name="_xlnm._FilterDatabase" localSheetId="2" hidden="1">'цел.ст. 5'!$6:$730</definedName>
    <definedName name="_xlnm.Print_Titles" localSheetId="0">'ведомст 3'!$12:$14</definedName>
    <definedName name="_xlnm.Print_Titles" localSheetId="3">'прил 6 инвести'!$14:$16</definedName>
    <definedName name="_xlnm.Print_Titles" localSheetId="1">'разд.подразд 4'!$11:$13</definedName>
    <definedName name="_xlnm.Print_Area" localSheetId="0">'ведомст 3'!$A$1:$M$552</definedName>
    <definedName name="_xlnm.Print_Area" localSheetId="3">'прил 6 инвести'!$A$1:$K$37</definedName>
    <definedName name="_xlnm.Print_Area" localSheetId="4">'прил 7 мб'!$A$1:$E$59</definedName>
    <definedName name="_xlnm.Print_Area" localSheetId="1">'разд.подразд 4'!$A$1:$L$514</definedName>
    <definedName name="_xlnm.Print_Area" localSheetId="2">'цел.ст. 5'!$A$1:$L$730</definedName>
  </definedNames>
  <calcPr calcId="144525"/>
  <fileRecoveryPr autoRecover="0"/>
</workbook>
</file>

<file path=xl/calcChain.xml><?xml version="1.0" encoding="utf-8"?>
<calcChain xmlns="http://schemas.openxmlformats.org/spreadsheetml/2006/main">
  <c r="J17" i="25" l="1"/>
  <c r="K17" i="25"/>
  <c r="I17" i="25"/>
  <c r="J20" i="25"/>
  <c r="K20" i="25"/>
  <c r="I20" i="25"/>
  <c r="J18" i="25"/>
  <c r="K18" i="25"/>
  <c r="I18" i="25"/>
  <c r="K60" i="3" l="1"/>
  <c r="K510" i="3"/>
  <c r="M497" i="3"/>
  <c r="L497" i="3"/>
  <c r="K497" i="3"/>
  <c r="L457" i="3"/>
  <c r="K457" i="3"/>
  <c r="M148" i="3"/>
  <c r="L148" i="3"/>
  <c r="K148" i="3"/>
  <c r="K514" i="3"/>
  <c r="K415" i="3"/>
  <c r="K298" i="5"/>
  <c r="L298" i="5"/>
  <c r="K195" i="3" l="1"/>
  <c r="M60" i="3" l="1"/>
  <c r="L60" i="3"/>
  <c r="K135" i="24" l="1"/>
  <c r="L135" i="24"/>
  <c r="J135" i="24"/>
  <c r="K378" i="5"/>
  <c r="K377" i="5" s="1"/>
  <c r="K376" i="5" s="1"/>
  <c r="K375" i="5" s="1"/>
  <c r="L378" i="5"/>
  <c r="L377" i="5" s="1"/>
  <c r="L376" i="5" s="1"/>
  <c r="L375" i="5" s="1"/>
  <c r="J378" i="5"/>
  <c r="J377" i="5" s="1"/>
  <c r="J376" i="5" s="1"/>
  <c r="J375" i="5" s="1"/>
  <c r="L485" i="3"/>
  <c r="L484" i="3" s="1"/>
  <c r="L483" i="3" s="1"/>
  <c r="M485" i="3"/>
  <c r="M484" i="3" s="1"/>
  <c r="M483" i="3" s="1"/>
  <c r="K485" i="3"/>
  <c r="K484" i="3" s="1"/>
  <c r="K483" i="3" s="1"/>
  <c r="K257" i="5" l="1"/>
  <c r="G265" i="27" l="1"/>
  <c r="D173" i="27"/>
  <c r="D125" i="27"/>
  <c r="D124" i="27"/>
  <c r="E59" i="27"/>
  <c r="D59" i="27"/>
  <c r="C59" i="27"/>
  <c r="B59" i="27"/>
  <c r="B56" i="27"/>
  <c r="B53" i="27"/>
  <c r="B52" i="27"/>
  <c r="B51" i="27"/>
  <c r="B50" i="27"/>
  <c r="B42" i="27"/>
  <c r="F42" i="27" s="1"/>
  <c r="F41" i="27"/>
  <c r="F40" i="27"/>
  <c r="F39" i="27"/>
  <c r="F38" i="27"/>
  <c r="F37" i="27"/>
  <c r="E27" i="27"/>
  <c r="D27" i="27"/>
  <c r="C27" i="27"/>
  <c r="B27" i="27"/>
  <c r="B18" i="27"/>
  <c r="K290" i="25"/>
  <c r="G215" i="25"/>
  <c r="H198" i="25"/>
  <c r="G163" i="25"/>
  <c r="H150" i="25"/>
  <c r="H149" i="25"/>
  <c r="G102" i="25"/>
  <c r="H83" i="25"/>
  <c r="L730" i="24"/>
  <c r="L729" i="24" s="1"/>
  <c r="L728" i="24" s="1"/>
  <c r="L727" i="24" s="1"/>
  <c r="L726" i="24" s="1"/>
  <c r="L725" i="24" s="1"/>
  <c r="K730" i="24"/>
  <c r="K729" i="24" s="1"/>
  <c r="K728" i="24" s="1"/>
  <c r="K727" i="24" s="1"/>
  <c r="K726" i="24" s="1"/>
  <c r="K725" i="24" s="1"/>
  <c r="J730" i="24"/>
  <c r="J729" i="24" s="1"/>
  <c r="J728" i="24" s="1"/>
  <c r="J727" i="24" s="1"/>
  <c r="J726" i="24" s="1"/>
  <c r="J725" i="24" s="1"/>
  <c r="L724" i="24"/>
  <c r="L723" i="24" s="1"/>
  <c r="L722" i="24" s="1"/>
  <c r="L721" i="24" s="1"/>
  <c r="L720" i="24" s="1"/>
  <c r="L719" i="24" s="1"/>
  <c r="K724" i="24"/>
  <c r="K723" i="24" s="1"/>
  <c r="K722" i="24" s="1"/>
  <c r="K721" i="24" s="1"/>
  <c r="K720" i="24" s="1"/>
  <c r="K719" i="24" s="1"/>
  <c r="J724" i="24"/>
  <c r="J723" i="24" s="1"/>
  <c r="J722" i="24" s="1"/>
  <c r="J721" i="24" s="1"/>
  <c r="J720" i="24" s="1"/>
  <c r="J719" i="24" s="1"/>
  <c r="L718" i="24"/>
  <c r="L717" i="24" s="1"/>
  <c r="L716" i="24" s="1"/>
  <c r="L715" i="24" s="1"/>
  <c r="K718" i="24"/>
  <c r="K717" i="24" s="1"/>
  <c r="K716" i="24" s="1"/>
  <c r="K715" i="24" s="1"/>
  <c r="J718" i="24"/>
  <c r="L714" i="24"/>
  <c r="L713" i="24" s="1"/>
  <c r="K714" i="24"/>
  <c r="K713" i="24" s="1"/>
  <c r="J714" i="24"/>
  <c r="J713" i="24" s="1"/>
  <c r="J712" i="24" s="1"/>
  <c r="J711" i="24" s="1"/>
  <c r="J710" i="24" s="1"/>
  <c r="L708" i="24"/>
  <c r="L707" i="24" s="1"/>
  <c r="L706" i="24" s="1"/>
  <c r="L705" i="24" s="1"/>
  <c r="L704" i="24" s="1"/>
  <c r="L703" i="24" s="1"/>
  <c r="K708" i="24"/>
  <c r="K707" i="24" s="1"/>
  <c r="K706" i="24" s="1"/>
  <c r="K705" i="24" s="1"/>
  <c r="K704" i="24" s="1"/>
  <c r="K703" i="24" s="1"/>
  <c r="J708" i="24"/>
  <c r="J707" i="24" s="1"/>
  <c r="J706" i="24" s="1"/>
  <c r="J705" i="24" s="1"/>
  <c r="J704" i="24" s="1"/>
  <c r="J703" i="24" s="1"/>
  <c r="L702" i="24"/>
  <c r="L701" i="24" s="1"/>
  <c r="L700" i="24" s="1"/>
  <c r="L699" i="24" s="1"/>
  <c r="L698" i="24" s="1"/>
  <c r="L697" i="24" s="1"/>
  <c r="K702" i="24"/>
  <c r="K701" i="24" s="1"/>
  <c r="K700" i="24" s="1"/>
  <c r="K699" i="24" s="1"/>
  <c r="K698" i="24" s="1"/>
  <c r="K697" i="24" s="1"/>
  <c r="J702" i="24"/>
  <c r="J701" i="24" s="1"/>
  <c r="J700" i="24" s="1"/>
  <c r="J699" i="24" s="1"/>
  <c r="J698" i="24" s="1"/>
  <c r="J697" i="24" s="1"/>
  <c r="L696" i="24"/>
  <c r="L695" i="24" s="1"/>
  <c r="L694" i="24" s="1"/>
  <c r="L693" i="24" s="1"/>
  <c r="L692" i="24" s="1"/>
  <c r="L691" i="24" s="1"/>
  <c r="K696" i="24"/>
  <c r="K695" i="24" s="1"/>
  <c r="K694" i="24" s="1"/>
  <c r="K693" i="24" s="1"/>
  <c r="K692" i="24" s="1"/>
  <c r="K691" i="24" s="1"/>
  <c r="J696" i="24"/>
  <c r="J695" i="24" s="1"/>
  <c r="J694" i="24" s="1"/>
  <c r="J693" i="24" s="1"/>
  <c r="J692" i="24" s="1"/>
  <c r="J691" i="24" s="1"/>
  <c r="L690" i="24"/>
  <c r="L689" i="24" s="1"/>
  <c r="L688" i="24" s="1"/>
  <c r="L687" i="24" s="1"/>
  <c r="L686" i="24" s="1"/>
  <c r="L685" i="24" s="1"/>
  <c r="K690" i="24"/>
  <c r="K689" i="24" s="1"/>
  <c r="K688" i="24" s="1"/>
  <c r="K687" i="24" s="1"/>
  <c r="K686" i="24" s="1"/>
  <c r="K685" i="24" s="1"/>
  <c r="J690" i="24"/>
  <c r="J689" i="24" s="1"/>
  <c r="J688" i="24" s="1"/>
  <c r="J687" i="24" s="1"/>
  <c r="J686" i="24" s="1"/>
  <c r="J685" i="24" s="1"/>
  <c r="L684" i="24"/>
  <c r="L683" i="24" s="1"/>
  <c r="L682" i="24" s="1"/>
  <c r="L681" i="24" s="1"/>
  <c r="L680" i="24" s="1"/>
  <c r="K684" i="24"/>
  <c r="K683" i="24" s="1"/>
  <c r="K682" i="24" s="1"/>
  <c r="K681" i="24" s="1"/>
  <c r="K680" i="24" s="1"/>
  <c r="J684" i="24"/>
  <c r="J683" i="24" s="1"/>
  <c r="J682" i="24" s="1"/>
  <c r="J681" i="24" s="1"/>
  <c r="J680" i="24" s="1"/>
  <c r="L679" i="24"/>
  <c r="L678" i="24" s="1"/>
  <c r="L677" i="24" s="1"/>
  <c r="L676" i="24" s="1"/>
  <c r="L675" i="24" s="1"/>
  <c r="K679" i="24"/>
  <c r="K678" i="24" s="1"/>
  <c r="K677" i="24" s="1"/>
  <c r="K676" i="24" s="1"/>
  <c r="K675" i="24" s="1"/>
  <c r="J679" i="24"/>
  <c r="J678" i="24" s="1"/>
  <c r="J677" i="24" s="1"/>
  <c r="J676" i="24" s="1"/>
  <c r="J675" i="24" s="1"/>
  <c r="L674" i="24"/>
  <c r="L673" i="24" s="1"/>
  <c r="L672" i="24" s="1"/>
  <c r="L671" i="24" s="1"/>
  <c r="L670" i="24" s="1"/>
  <c r="K674" i="24"/>
  <c r="K673" i="24" s="1"/>
  <c r="K672" i="24" s="1"/>
  <c r="K671" i="24" s="1"/>
  <c r="K670" i="24" s="1"/>
  <c r="J674" i="24"/>
  <c r="J673" i="24" s="1"/>
  <c r="J672" i="24" s="1"/>
  <c r="J671" i="24" s="1"/>
  <c r="J670" i="24" s="1"/>
  <c r="L668" i="24"/>
  <c r="L667" i="24" s="1"/>
  <c r="L666" i="24" s="1"/>
  <c r="L665" i="24" s="1"/>
  <c r="L664" i="24" s="1"/>
  <c r="K668" i="24"/>
  <c r="K667" i="24" s="1"/>
  <c r="K666" i="24" s="1"/>
  <c r="K665" i="24" s="1"/>
  <c r="J668" i="24"/>
  <c r="J667" i="24" s="1"/>
  <c r="J666" i="24" s="1"/>
  <c r="J665" i="24" s="1"/>
  <c r="J664" i="24" s="1"/>
  <c r="K664" i="24"/>
  <c r="L663" i="24"/>
  <c r="L662" i="24" s="1"/>
  <c r="L661" i="24" s="1"/>
  <c r="L660" i="24" s="1"/>
  <c r="L659" i="24" s="1"/>
  <c r="K663" i="24"/>
  <c r="K662" i="24" s="1"/>
  <c r="K661" i="24" s="1"/>
  <c r="K660" i="24" s="1"/>
  <c r="K659" i="24" s="1"/>
  <c r="J663" i="24"/>
  <c r="J662" i="24" s="1"/>
  <c r="J661" i="24" s="1"/>
  <c r="J660" i="24" s="1"/>
  <c r="J659" i="24" s="1"/>
  <c r="L658" i="24"/>
  <c r="L657" i="24" s="1"/>
  <c r="L656" i="24" s="1"/>
  <c r="L655" i="24" s="1"/>
  <c r="L654" i="24" s="1"/>
  <c r="K658" i="24"/>
  <c r="K657" i="24" s="1"/>
  <c r="K656" i="24" s="1"/>
  <c r="K655" i="24" s="1"/>
  <c r="K654" i="24" s="1"/>
  <c r="J658" i="24"/>
  <c r="J657" i="24" s="1"/>
  <c r="J656" i="24" s="1"/>
  <c r="J655" i="24" s="1"/>
  <c r="J654" i="24" s="1"/>
  <c r="J646" i="24"/>
  <c r="J645" i="24" s="1"/>
  <c r="J644" i="24" s="1"/>
  <c r="J643" i="24" s="1"/>
  <c r="J642" i="24" s="1"/>
  <c r="L641" i="24"/>
  <c r="L640" i="24" s="1"/>
  <c r="L639" i="24" s="1"/>
  <c r="L638" i="24" s="1"/>
  <c r="L637" i="24" s="1"/>
  <c r="K641" i="24"/>
  <c r="J641" i="24"/>
  <c r="J640" i="24" s="1"/>
  <c r="J639" i="24" s="1"/>
  <c r="J638" i="24" s="1"/>
  <c r="J637" i="24" s="1"/>
  <c r="K640" i="24"/>
  <c r="K639" i="24" s="1"/>
  <c r="K638" i="24" s="1"/>
  <c r="K637" i="24" s="1"/>
  <c r="J635" i="24"/>
  <c r="L634" i="24"/>
  <c r="J634" i="24"/>
  <c r="L633" i="24"/>
  <c r="J633" i="24"/>
  <c r="L632" i="24"/>
  <c r="J632" i="24"/>
  <c r="L631" i="24"/>
  <c r="J631" i="24"/>
  <c r="L630" i="24"/>
  <c r="J630" i="24"/>
  <c r="L629" i="24"/>
  <c r="L628" i="24" s="1"/>
  <c r="L627" i="24" s="1"/>
  <c r="L626" i="24" s="1"/>
  <c r="L625" i="24" s="1"/>
  <c r="L624" i="24" s="1"/>
  <c r="K629" i="24"/>
  <c r="J629" i="24"/>
  <c r="J628" i="24" s="1"/>
  <c r="J627" i="24" s="1"/>
  <c r="J626" i="24" s="1"/>
  <c r="J625" i="24" s="1"/>
  <c r="J624" i="24" s="1"/>
  <c r="K628" i="24"/>
  <c r="K627" i="24" s="1"/>
  <c r="K626" i="24" s="1"/>
  <c r="K625" i="24" s="1"/>
  <c r="K624" i="24" s="1"/>
  <c r="L623" i="24"/>
  <c r="L622" i="24" s="1"/>
  <c r="L621" i="24" s="1"/>
  <c r="L620" i="24" s="1"/>
  <c r="L619" i="24" s="1"/>
  <c r="L618" i="24" s="1"/>
  <c r="K623" i="24"/>
  <c r="J623" i="24"/>
  <c r="J622" i="24" s="1"/>
  <c r="J621" i="24" s="1"/>
  <c r="J620" i="24" s="1"/>
  <c r="J619" i="24" s="1"/>
  <c r="J618" i="24" s="1"/>
  <c r="K622" i="24"/>
  <c r="K621" i="24" s="1"/>
  <c r="K620" i="24" s="1"/>
  <c r="K619" i="24" s="1"/>
  <c r="K618" i="24" s="1"/>
  <c r="L617" i="24"/>
  <c r="L616" i="24" s="1"/>
  <c r="L615" i="24" s="1"/>
  <c r="L614" i="24" s="1"/>
  <c r="L613" i="24" s="1"/>
  <c r="L612" i="24" s="1"/>
  <c r="K617" i="24"/>
  <c r="J617" i="24"/>
  <c r="J616" i="24" s="1"/>
  <c r="J615" i="24" s="1"/>
  <c r="J614" i="24" s="1"/>
  <c r="J613" i="24" s="1"/>
  <c r="J612" i="24" s="1"/>
  <c r="K616" i="24"/>
  <c r="K615" i="24" s="1"/>
  <c r="K614" i="24" s="1"/>
  <c r="K613" i="24" s="1"/>
  <c r="K612" i="24" s="1"/>
  <c r="L611" i="24"/>
  <c r="L610" i="24" s="1"/>
  <c r="L609" i="24" s="1"/>
  <c r="L608" i="24" s="1"/>
  <c r="L607" i="24" s="1"/>
  <c r="L606" i="24" s="1"/>
  <c r="K611" i="24"/>
  <c r="K610" i="24" s="1"/>
  <c r="K609" i="24" s="1"/>
  <c r="K608" i="24" s="1"/>
  <c r="K607" i="24" s="1"/>
  <c r="K606" i="24" s="1"/>
  <c r="L603" i="24"/>
  <c r="L602" i="24" s="1"/>
  <c r="L601" i="24" s="1"/>
  <c r="L600" i="24" s="1"/>
  <c r="L599" i="24" s="1"/>
  <c r="L598" i="24" s="1"/>
  <c r="K603" i="24"/>
  <c r="K602" i="24" s="1"/>
  <c r="J603" i="24"/>
  <c r="J602" i="24" s="1"/>
  <c r="J601" i="24" s="1"/>
  <c r="J600" i="24" s="1"/>
  <c r="J599" i="24" s="1"/>
  <c r="J598" i="24" s="1"/>
  <c r="K601" i="24"/>
  <c r="K600" i="24" s="1"/>
  <c r="K599" i="24" s="1"/>
  <c r="K598" i="24" s="1"/>
  <c r="L597" i="24"/>
  <c r="L596" i="24" s="1"/>
  <c r="L595" i="24" s="1"/>
  <c r="L594" i="24" s="1"/>
  <c r="L593" i="24" s="1"/>
  <c r="K597" i="24"/>
  <c r="K596" i="24" s="1"/>
  <c r="K595" i="24" s="1"/>
  <c r="K594" i="24" s="1"/>
  <c r="K593" i="24" s="1"/>
  <c r="L592" i="24"/>
  <c r="K592" i="24"/>
  <c r="L586" i="24"/>
  <c r="L585" i="24" s="1"/>
  <c r="K586" i="24"/>
  <c r="J586" i="24"/>
  <c r="J585" i="24" s="1"/>
  <c r="J584" i="24" s="1"/>
  <c r="J583" i="24" s="1"/>
  <c r="J582" i="24" s="1"/>
  <c r="K585" i="24"/>
  <c r="K584" i="24" s="1"/>
  <c r="K583" i="24" s="1"/>
  <c r="K582" i="24" s="1"/>
  <c r="L584" i="24"/>
  <c r="L583" i="24" s="1"/>
  <c r="L582" i="24" s="1"/>
  <c r="L580" i="24"/>
  <c r="K580" i="24"/>
  <c r="J580" i="24"/>
  <c r="L572" i="24"/>
  <c r="L571" i="24" s="1"/>
  <c r="L570" i="24" s="1"/>
  <c r="L569" i="24" s="1"/>
  <c r="L568" i="24" s="1"/>
  <c r="L567" i="24" s="1"/>
  <c r="L566" i="24" s="1"/>
  <c r="K572" i="24"/>
  <c r="J572" i="24"/>
  <c r="J571" i="24" s="1"/>
  <c r="J570" i="24" s="1"/>
  <c r="J569" i="24" s="1"/>
  <c r="J568" i="24" s="1"/>
  <c r="J567" i="24" s="1"/>
  <c r="J566" i="24" s="1"/>
  <c r="K571" i="24"/>
  <c r="K570" i="24" s="1"/>
  <c r="K569" i="24" s="1"/>
  <c r="K568" i="24" s="1"/>
  <c r="K567" i="24" s="1"/>
  <c r="K566" i="24" s="1"/>
  <c r="L564" i="24"/>
  <c r="L563" i="24" s="1"/>
  <c r="L562" i="24" s="1"/>
  <c r="L561" i="24" s="1"/>
  <c r="L560" i="24" s="1"/>
  <c r="L559" i="24" s="1"/>
  <c r="L558" i="24" s="1"/>
  <c r="L557" i="24" s="1"/>
  <c r="K564" i="24"/>
  <c r="J564" i="24"/>
  <c r="J563" i="24" s="1"/>
  <c r="J562" i="24" s="1"/>
  <c r="J561" i="24" s="1"/>
  <c r="J560" i="24" s="1"/>
  <c r="J559" i="24" s="1"/>
  <c r="J558" i="24" s="1"/>
  <c r="J557" i="24" s="1"/>
  <c r="K563" i="24"/>
  <c r="K562" i="24" s="1"/>
  <c r="K561" i="24" s="1"/>
  <c r="K560" i="24" s="1"/>
  <c r="K559" i="24" s="1"/>
  <c r="K558" i="24" s="1"/>
  <c r="K557" i="24" s="1"/>
  <c r="L556" i="24"/>
  <c r="L555" i="24" s="1"/>
  <c r="L554" i="24" s="1"/>
  <c r="L553" i="24" s="1"/>
  <c r="L552" i="24" s="1"/>
  <c r="L551" i="24" s="1"/>
  <c r="K556" i="24"/>
  <c r="J556" i="24"/>
  <c r="J555" i="24" s="1"/>
  <c r="J554" i="24" s="1"/>
  <c r="J553" i="24" s="1"/>
  <c r="J552" i="24" s="1"/>
  <c r="J551" i="24" s="1"/>
  <c r="K555" i="24"/>
  <c r="K554" i="24" s="1"/>
  <c r="K553" i="24" s="1"/>
  <c r="K552" i="24" s="1"/>
  <c r="K551" i="24" s="1"/>
  <c r="L550" i="24"/>
  <c r="L549" i="24" s="1"/>
  <c r="L548" i="24" s="1"/>
  <c r="L547" i="24" s="1"/>
  <c r="L546" i="24" s="1"/>
  <c r="L545" i="24" s="1"/>
  <c r="L544" i="24" s="1"/>
  <c r="L543" i="24" s="1"/>
  <c r="L542" i="24" s="1"/>
  <c r="K550" i="24"/>
  <c r="J550" i="24"/>
  <c r="J549" i="24" s="1"/>
  <c r="J548" i="24" s="1"/>
  <c r="J547" i="24" s="1"/>
  <c r="J546" i="24" s="1"/>
  <c r="J545" i="24" s="1"/>
  <c r="J544" i="24" s="1"/>
  <c r="J543" i="24" s="1"/>
  <c r="J542" i="24" s="1"/>
  <c r="K549" i="24"/>
  <c r="K548" i="24" s="1"/>
  <c r="K547" i="24" s="1"/>
  <c r="K546" i="24" s="1"/>
  <c r="K545" i="24" s="1"/>
  <c r="K544" i="24" s="1"/>
  <c r="K543" i="24" s="1"/>
  <c r="K542" i="24" s="1"/>
  <c r="L541" i="24"/>
  <c r="L540" i="24" s="1"/>
  <c r="L539" i="24" s="1"/>
  <c r="L538" i="24" s="1"/>
  <c r="L537" i="24" s="1"/>
  <c r="L536" i="24" s="1"/>
  <c r="L535" i="24" s="1"/>
  <c r="L534" i="24" s="1"/>
  <c r="K541" i="24"/>
  <c r="K540" i="24" s="1"/>
  <c r="K539" i="24" s="1"/>
  <c r="K538" i="24" s="1"/>
  <c r="K537" i="24" s="1"/>
  <c r="K536" i="24" s="1"/>
  <c r="K535" i="24" s="1"/>
  <c r="K534" i="24" s="1"/>
  <c r="J541" i="24"/>
  <c r="J540" i="24" s="1"/>
  <c r="J539" i="24" s="1"/>
  <c r="J538" i="24" s="1"/>
  <c r="J537" i="24" s="1"/>
  <c r="J536" i="24" s="1"/>
  <c r="J535" i="24" s="1"/>
  <c r="J534" i="24" s="1"/>
  <c r="L533" i="24"/>
  <c r="L532" i="24" s="1"/>
  <c r="L531" i="24" s="1"/>
  <c r="L530" i="24" s="1"/>
  <c r="L529" i="24" s="1"/>
  <c r="L528" i="24" s="1"/>
  <c r="L527" i="24" s="1"/>
  <c r="L526" i="24" s="1"/>
  <c r="K533" i="24"/>
  <c r="K532" i="24" s="1"/>
  <c r="K531" i="24" s="1"/>
  <c r="K530" i="24" s="1"/>
  <c r="K529" i="24" s="1"/>
  <c r="K528" i="24" s="1"/>
  <c r="K527" i="24" s="1"/>
  <c r="K526" i="24" s="1"/>
  <c r="J533" i="24"/>
  <c r="J532" i="24" s="1"/>
  <c r="J531" i="24" s="1"/>
  <c r="J530" i="24" s="1"/>
  <c r="J529" i="24" s="1"/>
  <c r="J528" i="24" s="1"/>
  <c r="J527" i="24" s="1"/>
  <c r="J526" i="24" s="1"/>
  <c r="L525" i="24"/>
  <c r="L524" i="24" s="1"/>
  <c r="L523" i="24" s="1"/>
  <c r="L522" i="24" s="1"/>
  <c r="L521" i="24" s="1"/>
  <c r="L520" i="24" s="1"/>
  <c r="L519" i="24" s="1"/>
  <c r="L518" i="24" s="1"/>
  <c r="K525" i="24"/>
  <c r="K524" i="24" s="1"/>
  <c r="K523" i="24" s="1"/>
  <c r="K522" i="24" s="1"/>
  <c r="K521" i="24" s="1"/>
  <c r="K520" i="24" s="1"/>
  <c r="K519" i="24" s="1"/>
  <c r="K518" i="24" s="1"/>
  <c r="J525" i="24"/>
  <c r="J524" i="24" s="1"/>
  <c r="J523" i="24" s="1"/>
  <c r="J522" i="24" s="1"/>
  <c r="J521" i="24" s="1"/>
  <c r="J520" i="24" s="1"/>
  <c r="J519" i="24" s="1"/>
  <c r="J518" i="24" s="1"/>
  <c r="L517" i="24"/>
  <c r="L516" i="24" s="1"/>
  <c r="L515" i="24" s="1"/>
  <c r="L514" i="24" s="1"/>
  <c r="L513" i="24" s="1"/>
  <c r="L512" i="24" s="1"/>
  <c r="L511" i="24" s="1"/>
  <c r="K517" i="24"/>
  <c r="K516" i="24" s="1"/>
  <c r="K515" i="24" s="1"/>
  <c r="K514" i="24" s="1"/>
  <c r="K513" i="24" s="1"/>
  <c r="K512" i="24" s="1"/>
  <c r="K511" i="24" s="1"/>
  <c r="J517" i="24"/>
  <c r="J516" i="24" s="1"/>
  <c r="J515" i="24" s="1"/>
  <c r="J514" i="24" s="1"/>
  <c r="J513" i="24" s="1"/>
  <c r="J512" i="24" s="1"/>
  <c r="J511" i="24" s="1"/>
  <c r="L510" i="24"/>
  <c r="L509" i="24" s="1"/>
  <c r="L508" i="24" s="1"/>
  <c r="L507" i="24" s="1"/>
  <c r="L506" i="24" s="1"/>
  <c r="L505" i="24" s="1"/>
  <c r="L504" i="24" s="1"/>
  <c r="L503" i="24" s="1"/>
  <c r="L502" i="24" s="1"/>
  <c r="K510" i="24"/>
  <c r="J510" i="24"/>
  <c r="J509" i="24" s="1"/>
  <c r="J508" i="24" s="1"/>
  <c r="J507" i="24" s="1"/>
  <c r="J506" i="24" s="1"/>
  <c r="J505" i="24" s="1"/>
  <c r="J504" i="24" s="1"/>
  <c r="K509" i="24"/>
  <c r="K508" i="24" s="1"/>
  <c r="K507" i="24" s="1"/>
  <c r="K506" i="24" s="1"/>
  <c r="K505" i="24" s="1"/>
  <c r="K504" i="24" s="1"/>
  <c r="K503" i="24" s="1"/>
  <c r="K502" i="24" s="1"/>
  <c r="L501" i="24"/>
  <c r="L500" i="24" s="1"/>
  <c r="L499" i="24" s="1"/>
  <c r="L498" i="24" s="1"/>
  <c r="L497" i="24" s="1"/>
  <c r="L496" i="24" s="1"/>
  <c r="L495" i="24" s="1"/>
  <c r="K501" i="24"/>
  <c r="K500" i="24" s="1"/>
  <c r="K499" i="24" s="1"/>
  <c r="K498" i="24" s="1"/>
  <c r="K497" i="24" s="1"/>
  <c r="K496" i="24" s="1"/>
  <c r="K495" i="24" s="1"/>
  <c r="J501" i="24"/>
  <c r="J500" i="24" s="1"/>
  <c r="J499" i="24" s="1"/>
  <c r="J498" i="24" s="1"/>
  <c r="J497" i="24" s="1"/>
  <c r="J496" i="24" s="1"/>
  <c r="J495" i="24" s="1"/>
  <c r="L494" i="24"/>
  <c r="L493" i="24" s="1"/>
  <c r="L492" i="24" s="1"/>
  <c r="L491" i="24" s="1"/>
  <c r="L490" i="24" s="1"/>
  <c r="L489" i="24" s="1"/>
  <c r="K494" i="24"/>
  <c r="J494" i="24"/>
  <c r="J493" i="24" s="1"/>
  <c r="J492" i="24" s="1"/>
  <c r="J491" i="24" s="1"/>
  <c r="J490" i="24" s="1"/>
  <c r="J489" i="24" s="1"/>
  <c r="K493" i="24"/>
  <c r="K492" i="24" s="1"/>
  <c r="K491" i="24" s="1"/>
  <c r="K490" i="24" s="1"/>
  <c r="K489" i="24" s="1"/>
  <c r="L488" i="24"/>
  <c r="L487" i="24" s="1"/>
  <c r="L486" i="24" s="1"/>
  <c r="L485" i="24" s="1"/>
  <c r="L484" i="24" s="1"/>
  <c r="L483" i="24" s="1"/>
  <c r="K488" i="24"/>
  <c r="K487" i="24" s="1"/>
  <c r="K486" i="24" s="1"/>
  <c r="K485" i="24" s="1"/>
  <c r="K484" i="24" s="1"/>
  <c r="K483" i="24" s="1"/>
  <c r="J488" i="24"/>
  <c r="J487" i="24" s="1"/>
  <c r="J486" i="24" s="1"/>
  <c r="J485" i="24" s="1"/>
  <c r="J484" i="24" s="1"/>
  <c r="J483" i="24" s="1"/>
  <c r="L479" i="24"/>
  <c r="L478" i="24" s="1"/>
  <c r="L477" i="24" s="1"/>
  <c r="L476" i="24" s="1"/>
  <c r="L475" i="24" s="1"/>
  <c r="L474" i="24" s="1"/>
  <c r="L473" i="24" s="1"/>
  <c r="L472" i="24" s="1"/>
  <c r="K479" i="24"/>
  <c r="J479" i="24"/>
  <c r="J478" i="24" s="1"/>
  <c r="J477" i="24" s="1"/>
  <c r="J476" i="24" s="1"/>
  <c r="J475" i="24" s="1"/>
  <c r="J474" i="24" s="1"/>
  <c r="K478" i="24"/>
  <c r="K477" i="24" s="1"/>
  <c r="K476" i="24" s="1"/>
  <c r="K475" i="24" s="1"/>
  <c r="K474" i="24" s="1"/>
  <c r="K473" i="24" s="1"/>
  <c r="K472" i="24" s="1"/>
  <c r="J473" i="24"/>
  <c r="J472" i="24" s="1"/>
  <c r="L471" i="24"/>
  <c r="K471" i="24"/>
  <c r="L463" i="24"/>
  <c r="L462" i="24" s="1"/>
  <c r="L461" i="24" s="1"/>
  <c r="L460" i="24" s="1"/>
  <c r="L459" i="24" s="1"/>
  <c r="L458" i="24" s="1"/>
  <c r="L457" i="24" s="1"/>
  <c r="L456" i="24" s="1"/>
  <c r="K463" i="24"/>
  <c r="K462" i="24" s="1"/>
  <c r="K461" i="24" s="1"/>
  <c r="K460" i="24" s="1"/>
  <c r="K459" i="24" s="1"/>
  <c r="K458" i="24" s="1"/>
  <c r="K457" i="24" s="1"/>
  <c r="K456" i="24" s="1"/>
  <c r="J463" i="24"/>
  <c r="J462" i="24" s="1"/>
  <c r="J461" i="24" s="1"/>
  <c r="J460" i="24" s="1"/>
  <c r="J459" i="24" s="1"/>
  <c r="J458" i="24" s="1"/>
  <c r="J457" i="24" s="1"/>
  <c r="J456" i="24" s="1"/>
  <c r="L455" i="24"/>
  <c r="L454" i="24" s="1"/>
  <c r="L453" i="24" s="1"/>
  <c r="L452" i="24" s="1"/>
  <c r="L451" i="24" s="1"/>
  <c r="L450" i="24" s="1"/>
  <c r="L449" i="24" s="1"/>
  <c r="K455" i="24"/>
  <c r="K454" i="24" s="1"/>
  <c r="K453" i="24" s="1"/>
  <c r="K452" i="24" s="1"/>
  <c r="K451" i="24" s="1"/>
  <c r="K450" i="24" s="1"/>
  <c r="K449" i="24" s="1"/>
  <c r="K441" i="24" s="1"/>
  <c r="J455" i="24"/>
  <c r="J454" i="24" s="1"/>
  <c r="J453" i="24" s="1"/>
  <c r="J452" i="24" s="1"/>
  <c r="J451" i="24" s="1"/>
  <c r="J450" i="24" s="1"/>
  <c r="J449" i="24" s="1"/>
  <c r="L448" i="24"/>
  <c r="L447" i="24" s="1"/>
  <c r="L446" i="24" s="1"/>
  <c r="L445" i="24" s="1"/>
  <c r="L444" i="24" s="1"/>
  <c r="L443" i="24" s="1"/>
  <c r="L442" i="24" s="1"/>
  <c r="K448" i="24"/>
  <c r="J448" i="24"/>
  <c r="J447" i="24" s="1"/>
  <c r="J446" i="24" s="1"/>
  <c r="J445" i="24" s="1"/>
  <c r="J444" i="24" s="1"/>
  <c r="J443" i="24" s="1"/>
  <c r="J442" i="24" s="1"/>
  <c r="K447" i="24"/>
  <c r="K446" i="24" s="1"/>
  <c r="K445" i="24" s="1"/>
  <c r="L440" i="24"/>
  <c r="L439" i="24" s="1"/>
  <c r="L438" i="24" s="1"/>
  <c r="L437" i="24" s="1"/>
  <c r="L436" i="24" s="1"/>
  <c r="L435" i="24" s="1"/>
  <c r="L434" i="24" s="1"/>
  <c r="L433" i="24" s="1"/>
  <c r="K440" i="24"/>
  <c r="K439" i="24" s="1"/>
  <c r="K438" i="24" s="1"/>
  <c r="K437" i="24" s="1"/>
  <c r="K436" i="24" s="1"/>
  <c r="K435" i="24" s="1"/>
  <c r="K434" i="24" s="1"/>
  <c r="K433" i="24" s="1"/>
  <c r="J440" i="24"/>
  <c r="J439" i="24" s="1"/>
  <c r="J438" i="24" s="1"/>
  <c r="J437" i="24" s="1"/>
  <c r="J436" i="24" s="1"/>
  <c r="J435" i="24" s="1"/>
  <c r="J434" i="24" s="1"/>
  <c r="J433" i="24" s="1"/>
  <c r="L432" i="24"/>
  <c r="L431" i="24" s="1"/>
  <c r="L430" i="24" s="1"/>
  <c r="L429" i="24" s="1"/>
  <c r="L428" i="24" s="1"/>
  <c r="K432" i="24"/>
  <c r="K431" i="24" s="1"/>
  <c r="K430" i="24" s="1"/>
  <c r="K429" i="24" s="1"/>
  <c r="K428" i="24" s="1"/>
  <c r="J432" i="24"/>
  <c r="J431" i="24" s="1"/>
  <c r="J430" i="24" s="1"/>
  <c r="J429" i="24" s="1"/>
  <c r="J428" i="24" s="1"/>
  <c r="L427" i="24"/>
  <c r="L426" i="24" s="1"/>
  <c r="L425" i="24" s="1"/>
  <c r="L424" i="24" s="1"/>
  <c r="L423" i="24" s="1"/>
  <c r="K427" i="24"/>
  <c r="J427" i="24"/>
  <c r="J426" i="24" s="1"/>
  <c r="J425" i="24" s="1"/>
  <c r="J424" i="24" s="1"/>
  <c r="J423" i="24" s="1"/>
  <c r="K426" i="24"/>
  <c r="K425" i="24" s="1"/>
  <c r="K424" i="24" s="1"/>
  <c r="K423" i="24" s="1"/>
  <c r="L422" i="24"/>
  <c r="L421" i="24" s="1"/>
  <c r="L420" i="24" s="1"/>
  <c r="L419" i="24" s="1"/>
  <c r="L418" i="24" s="1"/>
  <c r="K422" i="24"/>
  <c r="K421" i="24" s="1"/>
  <c r="K420" i="24" s="1"/>
  <c r="K419" i="24" s="1"/>
  <c r="K418" i="24" s="1"/>
  <c r="J422" i="24"/>
  <c r="J421" i="24" s="1"/>
  <c r="J420" i="24" s="1"/>
  <c r="J419" i="24" s="1"/>
  <c r="J418" i="24" s="1"/>
  <c r="L407" i="24"/>
  <c r="L406" i="24" s="1"/>
  <c r="L405" i="24" s="1"/>
  <c r="L404" i="24" s="1"/>
  <c r="L403" i="24" s="1"/>
  <c r="L402" i="24" s="1"/>
  <c r="L401" i="24" s="1"/>
  <c r="L400" i="24" s="1"/>
  <c r="L399" i="24" s="1"/>
  <c r="L398" i="24" s="1"/>
  <c r="L397" i="24" s="1"/>
  <c r="L396" i="24" s="1"/>
  <c r="L395" i="24" s="1"/>
  <c r="K407" i="24"/>
  <c r="K406" i="24" s="1"/>
  <c r="K405" i="24" s="1"/>
  <c r="K404" i="24" s="1"/>
  <c r="K403" i="24" s="1"/>
  <c r="K402" i="24" s="1"/>
  <c r="K401" i="24" s="1"/>
  <c r="K400" i="24" s="1"/>
  <c r="K399" i="24" s="1"/>
  <c r="K398" i="24" s="1"/>
  <c r="K397" i="24" s="1"/>
  <c r="K396" i="24" s="1"/>
  <c r="K395" i="24" s="1"/>
  <c r="J407" i="24"/>
  <c r="J406" i="24" s="1"/>
  <c r="J405" i="24" s="1"/>
  <c r="J404" i="24" s="1"/>
  <c r="J403" i="24" s="1"/>
  <c r="J402" i="24" s="1"/>
  <c r="J401" i="24" s="1"/>
  <c r="J400" i="24"/>
  <c r="J399" i="24" s="1"/>
  <c r="J398" i="24" s="1"/>
  <c r="J397" i="24" s="1"/>
  <c r="J396" i="24" s="1"/>
  <c r="J395" i="24" s="1"/>
  <c r="L394" i="24"/>
  <c r="L393" i="24" s="1"/>
  <c r="L392" i="24" s="1"/>
  <c r="L391" i="24" s="1"/>
  <c r="L390" i="24" s="1"/>
  <c r="L389" i="24" s="1"/>
  <c r="K394" i="24"/>
  <c r="J394" i="24"/>
  <c r="J393" i="24" s="1"/>
  <c r="J392" i="24" s="1"/>
  <c r="J391" i="24" s="1"/>
  <c r="J390" i="24" s="1"/>
  <c r="J389" i="24" s="1"/>
  <c r="K393" i="24"/>
  <c r="K392" i="24" s="1"/>
  <c r="K391" i="24" s="1"/>
  <c r="K390" i="24" s="1"/>
  <c r="K389" i="24" s="1"/>
  <c r="L388" i="24"/>
  <c r="L387" i="24" s="1"/>
  <c r="L386" i="24" s="1"/>
  <c r="L385" i="24" s="1"/>
  <c r="L384" i="24" s="1"/>
  <c r="L383" i="24" s="1"/>
  <c r="K388" i="24"/>
  <c r="K387" i="24" s="1"/>
  <c r="K386" i="24" s="1"/>
  <c r="K385" i="24" s="1"/>
  <c r="K384" i="24" s="1"/>
  <c r="K383" i="24" s="1"/>
  <c r="J388" i="24"/>
  <c r="J387" i="24" s="1"/>
  <c r="J386" i="24" s="1"/>
  <c r="J385" i="24" s="1"/>
  <c r="J384" i="24" s="1"/>
  <c r="J383" i="24" s="1"/>
  <c r="K382" i="24"/>
  <c r="K381" i="24" s="1"/>
  <c r="K380" i="24" s="1"/>
  <c r="K379" i="24" s="1"/>
  <c r="K378" i="24" s="1"/>
  <c r="K377" i="24" s="1"/>
  <c r="J382" i="24"/>
  <c r="J381" i="24" s="1"/>
  <c r="J380" i="24" s="1"/>
  <c r="J379" i="24" s="1"/>
  <c r="J378" i="24" s="1"/>
  <c r="J377" i="24" s="1"/>
  <c r="L376" i="24"/>
  <c r="L375" i="24" s="1"/>
  <c r="L374" i="24" s="1"/>
  <c r="L373" i="24" s="1"/>
  <c r="L372" i="24" s="1"/>
  <c r="L371" i="24" s="1"/>
  <c r="K376" i="24"/>
  <c r="K375" i="24" s="1"/>
  <c r="K374" i="24" s="1"/>
  <c r="K373" i="24" s="1"/>
  <c r="K372" i="24" s="1"/>
  <c r="K371" i="24" s="1"/>
  <c r="J376" i="24"/>
  <c r="J375" i="24" s="1"/>
  <c r="J374" i="24" s="1"/>
  <c r="J373" i="24" s="1"/>
  <c r="J372" i="24" s="1"/>
  <c r="J371" i="24" s="1"/>
  <c r="L362" i="24"/>
  <c r="L361" i="24" s="1"/>
  <c r="L360" i="24" s="1"/>
  <c r="L359" i="24" s="1"/>
  <c r="L358" i="24" s="1"/>
  <c r="L357" i="24" s="1"/>
  <c r="L356" i="24" s="1"/>
  <c r="K362" i="24"/>
  <c r="K361" i="24" s="1"/>
  <c r="K360" i="24" s="1"/>
  <c r="K359" i="24" s="1"/>
  <c r="K358" i="24" s="1"/>
  <c r="K357" i="24" s="1"/>
  <c r="K356" i="24" s="1"/>
  <c r="L355" i="24"/>
  <c r="L354" i="24" s="1"/>
  <c r="L353" i="24" s="1"/>
  <c r="L352" i="24" s="1"/>
  <c r="L351" i="24" s="1"/>
  <c r="L350" i="24" s="1"/>
  <c r="L349" i="24" s="1"/>
  <c r="K355" i="24"/>
  <c r="K354" i="24" s="1"/>
  <c r="K353" i="24" s="1"/>
  <c r="K352" i="24" s="1"/>
  <c r="K351" i="24" s="1"/>
  <c r="K350" i="24" s="1"/>
  <c r="K349" i="24" s="1"/>
  <c r="L348" i="24"/>
  <c r="L347" i="24" s="1"/>
  <c r="L346" i="24" s="1"/>
  <c r="L345" i="24" s="1"/>
  <c r="L344" i="24" s="1"/>
  <c r="L343" i="24" s="1"/>
  <c r="L342" i="24" s="1"/>
  <c r="K348" i="24"/>
  <c r="K347" i="24" s="1"/>
  <c r="K346" i="24" s="1"/>
  <c r="K345" i="24" s="1"/>
  <c r="K344" i="24" s="1"/>
  <c r="K343" i="24" s="1"/>
  <c r="K342" i="24" s="1"/>
  <c r="J348" i="24"/>
  <c r="J347" i="24" s="1"/>
  <c r="J346" i="24" s="1"/>
  <c r="J345" i="24" s="1"/>
  <c r="J344" i="24" s="1"/>
  <c r="J343" i="24" s="1"/>
  <c r="J342" i="24" s="1"/>
  <c r="L333" i="24"/>
  <c r="L332" i="24" s="1"/>
  <c r="K333" i="24"/>
  <c r="J333" i="24"/>
  <c r="J332" i="24" s="1"/>
  <c r="J331" i="24" s="1"/>
  <c r="J330" i="24" s="1"/>
  <c r="J329" i="24" s="1"/>
  <c r="J328" i="24" s="1"/>
  <c r="K332" i="24"/>
  <c r="K331" i="24" s="1"/>
  <c r="K330" i="24" s="1"/>
  <c r="K329" i="24" s="1"/>
  <c r="K328" i="24" s="1"/>
  <c r="L331" i="24"/>
  <c r="L330" i="24" s="1"/>
  <c r="L329" i="24" s="1"/>
  <c r="L328" i="24" s="1"/>
  <c r="L327" i="24"/>
  <c r="L326" i="24" s="1"/>
  <c r="K327" i="24"/>
  <c r="J327" i="24"/>
  <c r="J326" i="24" s="1"/>
  <c r="J325" i="24" s="1"/>
  <c r="J324" i="24" s="1"/>
  <c r="J323" i="24" s="1"/>
  <c r="J322" i="24" s="1"/>
  <c r="K326" i="24"/>
  <c r="K325" i="24" s="1"/>
  <c r="K324" i="24" s="1"/>
  <c r="K323" i="24" s="1"/>
  <c r="K322" i="24" s="1"/>
  <c r="L325" i="24"/>
  <c r="L324" i="24" s="1"/>
  <c r="L323" i="24" s="1"/>
  <c r="L322" i="24" s="1"/>
  <c r="L321" i="24"/>
  <c r="L320" i="24" s="1"/>
  <c r="K321" i="24"/>
  <c r="J321" i="24"/>
  <c r="J320" i="24" s="1"/>
  <c r="J319" i="24" s="1"/>
  <c r="J318" i="24" s="1"/>
  <c r="J317" i="24" s="1"/>
  <c r="J316" i="24" s="1"/>
  <c r="K320" i="24"/>
  <c r="K319" i="24" s="1"/>
  <c r="K318" i="24" s="1"/>
  <c r="K317" i="24" s="1"/>
  <c r="K316" i="24" s="1"/>
  <c r="L319" i="24"/>
  <c r="L318" i="24" s="1"/>
  <c r="L317" i="24" s="1"/>
  <c r="L316" i="24" s="1"/>
  <c r="L312" i="24"/>
  <c r="L311" i="24" s="1"/>
  <c r="K312" i="24"/>
  <c r="J312" i="24"/>
  <c r="J311" i="24" s="1"/>
  <c r="J310" i="24" s="1"/>
  <c r="J309" i="24" s="1"/>
  <c r="J308" i="24" s="1"/>
  <c r="J307" i="24" s="1"/>
  <c r="K311" i="24"/>
  <c r="K310" i="24" s="1"/>
  <c r="K309" i="24" s="1"/>
  <c r="K308" i="24" s="1"/>
  <c r="K307" i="24" s="1"/>
  <c r="L310" i="24"/>
  <c r="L309" i="24" s="1"/>
  <c r="L308" i="24" s="1"/>
  <c r="L307" i="24" s="1"/>
  <c r="L306" i="24"/>
  <c r="L305" i="24" s="1"/>
  <c r="K306" i="24"/>
  <c r="J306" i="24"/>
  <c r="J305" i="24" s="1"/>
  <c r="J304" i="24" s="1"/>
  <c r="J303" i="24" s="1"/>
  <c r="J302" i="24" s="1"/>
  <c r="J301" i="24" s="1"/>
  <c r="J300" i="24" s="1"/>
  <c r="K305" i="24"/>
  <c r="K304" i="24" s="1"/>
  <c r="K303" i="24" s="1"/>
  <c r="K302" i="24" s="1"/>
  <c r="K301" i="24" s="1"/>
  <c r="K300" i="24" s="1"/>
  <c r="L304" i="24"/>
  <c r="L303" i="24" s="1"/>
  <c r="L302" i="24" s="1"/>
  <c r="L301" i="24" s="1"/>
  <c r="L300" i="24" s="1"/>
  <c r="L299" i="24"/>
  <c r="L298" i="24" s="1"/>
  <c r="L297" i="24" s="1"/>
  <c r="L296" i="24" s="1"/>
  <c r="L295" i="24" s="1"/>
  <c r="K299" i="24"/>
  <c r="K298" i="24" s="1"/>
  <c r="K297" i="24" s="1"/>
  <c r="K296" i="24" s="1"/>
  <c r="K295" i="24" s="1"/>
  <c r="L294" i="24"/>
  <c r="K294" i="24"/>
  <c r="K293" i="24" s="1"/>
  <c r="K292" i="24" s="1"/>
  <c r="K291" i="24" s="1"/>
  <c r="K290" i="24" s="1"/>
  <c r="L289" i="24"/>
  <c r="L288" i="24" s="1"/>
  <c r="L287" i="24" s="1"/>
  <c r="L286" i="24" s="1"/>
  <c r="L285" i="24" s="1"/>
  <c r="K289" i="24"/>
  <c r="K288" i="24" s="1"/>
  <c r="J289" i="24"/>
  <c r="J288" i="24" s="1"/>
  <c r="J287" i="24" s="1"/>
  <c r="J286" i="24" s="1"/>
  <c r="J285" i="24" s="1"/>
  <c r="K287" i="24"/>
  <c r="K286" i="24" s="1"/>
  <c r="K285" i="24" s="1"/>
  <c r="L280" i="24"/>
  <c r="L279" i="24" s="1"/>
  <c r="L278" i="24" s="1"/>
  <c r="L277" i="24" s="1"/>
  <c r="L276" i="24" s="1"/>
  <c r="L275" i="24" s="1"/>
  <c r="L274" i="24" s="1"/>
  <c r="L273" i="24" s="1"/>
  <c r="K280" i="24"/>
  <c r="J280" i="24"/>
  <c r="J279" i="24" s="1"/>
  <c r="J278" i="24" s="1"/>
  <c r="J277" i="24" s="1"/>
  <c r="J276" i="24" s="1"/>
  <c r="J275" i="24" s="1"/>
  <c r="J274" i="24" s="1"/>
  <c r="J273" i="24" s="1"/>
  <c r="L264" i="24"/>
  <c r="L263" i="24" s="1"/>
  <c r="K264" i="24"/>
  <c r="J264" i="24"/>
  <c r="J263" i="24" s="1"/>
  <c r="J262" i="24" s="1"/>
  <c r="J261" i="24" s="1"/>
  <c r="J260" i="24" s="1"/>
  <c r="J259" i="24" s="1"/>
  <c r="K263" i="24"/>
  <c r="K262" i="24" s="1"/>
  <c r="K261" i="24" s="1"/>
  <c r="K260" i="24" s="1"/>
  <c r="K259" i="24" s="1"/>
  <c r="L262" i="24"/>
  <c r="L261" i="24" s="1"/>
  <c r="L260" i="24" s="1"/>
  <c r="L259" i="24" s="1"/>
  <c r="L258" i="24"/>
  <c r="L257" i="24" s="1"/>
  <c r="K258" i="24"/>
  <c r="J258" i="24"/>
  <c r="J257" i="24" s="1"/>
  <c r="J256" i="24" s="1"/>
  <c r="J255" i="24" s="1"/>
  <c r="K257" i="24"/>
  <c r="K256" i="24" s="1"/>
  <c r="L256" i="24"/>
  <c r="L255" i="24" s="1"/>
  <c r="L254" i="24" s="1"/>
  <c r="L253" i="24" s="1"/>
  <c r="K255" i="24"/>
  <c r="K254" i="24" s="1"/>
  <c r="K253" i="24" s="1"/>
  <c r="J254" i="24"/>
  <c r="J253" i="24" s="1"/>
  <c r="L252" i="24"/>
  <c r="L251" i="24" s="1"/>
  <c r="L250" i="24" s="1"/>
  <c r="L249" i="24" s="1"/>
  <c r="L248" i="24" s="1"/>
  <c r="L247" i="24" s="1"/>
  <c r="L245" i="24"/>
  <c r="L244" i="24" s="1"/>
  <c r="L243" i="24" s="1"/>
  <c r="L242" i="24" s="1"/>
  <c r="L241" i="24" s="1"/>
  <c r="L240" i="24" s="1"/>
  <c r="L239" i="24" s="1"/>
  <c r="K245" i="24"/>
  <c r="J245" i="24"/>
  <c r="J244" i="24" s="1"/>
  <c r="J243" i="24" s="1"/>
  <c r="J242" i="24" s="1"/>
  <c r="J241" i="24" s="1"/>
  <c r="J240" i="24" s="1"/>
  <c r="J239" i="24" s="1"/>
  <c r="L238" i="24"/>
  <c r="L237" i="24" s="1"/>
  <c r="L236" i="24" s="1"/>
  <c r="L235" i="24" s="1"/>
  <c r="L234" i="24" s="1"/>
  <c r="L233" i="24" s="1"/>
  <c r="K238" i="24"/>
  <c r="K237" i="24" s="1"/>
  <c r="K236" i="24" s="1"/>
  <c r="K235" i="24" s="1"/>
  <c r="K234" i="24" s="1"/>
  <c r="K233" i="24" s="1"/>
  <c r="J238" i="24"/>
  <c r="J237" i="24" s="1"/>
  <c r="J236" i="24" s="1"/>
  <c r="J235" i="24" s="1"/>
  <c r="J234" i="24" s="1"/>
  <c r="J233" i="24" s="1"/>
  <c r="J232" i="24"/>
  <c r="J231" i="24" s="1"/>
  <c r="J230" i="24" s="1"/>
  <c r="J229" i="24" s="1"/>
  <c r="J228" i="24" s="1"/>
  <c r="J227" i="24" s="1"/>
  <c r="L226" i="24"/>
  <c r="L225" i="24" s="1"/>
  <c r="K226" i="24"/>
  <c r="J226" i="24"/>
  <c r="J225" i="24" s="1"/>
  <c r="J224" i="24" s="1"/>
  <c r="J223" i="24" s="1"/>
  <c r="J222" i="24" s="1"/>
  <c r="J221" i="24" s="1"/>
  <c r="K225" i="24"/>
  <c r="K224" i="24" s="1"/>
  <c r="K223" i="24" s="1"/>
  <c r="K222" i="24" s="1"/>
  <c r="K221" i="24" s="1"/>
  <c r="L224" i="24"/>
  <c r="L223" i="24" s="1"/>
  <c r="L222" i="24" s="1"/>
  <c r="L221" i="24" s="1"/>
  <c r="L220" i="24"/>
  <c r="L219" i="24" s="1"/>
  <c r="L218" i="24" s="1"/>
  <c r="L217" i="24" s="1"/>
  <c r="L216" i="24" s="1"/>
  <c r="L215" i="24" s="1"/>
  <c r="L214" i="24"/>
  <c r="L213" i="24" s="1"/>
  <c r="K214" i="24"/>
  <c r="J214" i="24"/>
  <c r="J213" i="24" s="1"/>
  <c r="J212" i="24" s="1"/>
  <c r="J211" i="24" s="1"/>
  <c r="J210" i="24" s="1"/>
  <c r="J209" i="24" s="1"/>
  <c r="K213" i="24"/>
  <c r="K212" i="24" s="1"/>
  <c r="K211" i="24" s="1"/>
  <c r="K210" i="24" s="1"/>
  <c r="L212" i="24"/>
  <c r="L211" i="24" s="1"/>
  <c r="L210" i="24" s="1"/>
  <c r="L209" i="24" s="1"/>
  <c r="K209" i="24"/>
  <c r="L208" i="24"/>
  <c r="L207" i="24" s="1"/>
  <c r="L206" i="24" s="1"/>
  <c r="L205" i="24" s="1"/>
  <c r="L204" i="24" s="1"/>
  <c r="L203" i="24" s="1"/>
  <c r="K208" i="24"/>
  <c r="L199" i="24"/>
  <c r="L198" i="24" s="1"/>
  <c r="L197" i="24" s="1"/>
  <c r="L196" i="24" s="1"/>
  <c r="L195" i="24" s="1"/>
  <c r="L194" i="24" s="1"/>
  <c r="K199" i="24"/>
  <c r="K198" i="24" s="1"/>
  <c r="J199" i="24"/>
  <c r="J198" i="24" s="1"/>
  <c r="J197" i="24" s="1"/>
  <c r="J196" i="24" s="1"/>
  <c r="J195" i="24" s="1"/>
  <c r="J194" i="24" s="1"/>
  <c r="K197" i="24"/>
  <c r="K196" i="24" s="1"/>
  <c r="K195" i="24" s="1"/>
  <c r="K194" i="24" s="1"/>
  <c r="L193" i="24"/>
  <c r="L192" i="24" s="1"/>
  <c r="L191" i="24" s="1"/>
  <c r="L190" i="24" s="1"/>
  <c r="L189" i="24" s="1"/>
  <c r="L188" i="24" s="1"/>
  <c r="K193" i="24"/>
  <c r="K192" i="24" s="1"/>
  <c r="J193" i="24"/>
  <c r="J192" i="24" s="1"/>
  <c r="J191" i="24" s="1"/>
  <c r="J190" i="24" s="1"/>
  <c r="J189" i="24" s="1"/>
  <c r="J188" i="24" s="1"/>
  <c r="K191" i="24"/>
  <c r="K190" i="24" s="1"/>
  <c r="K189" i="24" s="1"/>
  <c r="K188" i="24" s="1"/>
  <c r="L185" i="24"/>
  <c r="L184" i="24" s="1"/>
  <c r="L183" i="24" s="1"/>
  <c r="L182" i="24" s="1"/>
  <c r="L181" i="24" s="1"/>
  <c r="L180" i="24" s="1"/>
  <c r="L179" i="24" s="1"/>
  <c r="L178" i="24" s="1"/>
  <c r="K185" i="24"/>
  <c r="K184" i="24" s="1"/>
  <c r="J185" i="24"/>
  <c r="J184" i="24" s="1"/>
  <c r="J183" i="24" s="1"/>
  <c r="J182" i="24" s="1"/>
  <c r="J181" i="24" s="1"/>
  <c r="J180" i="24" s="1"/>
  <c r="J179" i="24" s="1"/>
  <c r="J178" i="24" s="1"/>
  <c r="K183" i="24"/>
  <c r="K182" i="24" s="1"/>
  <c r="K181" i="24" s="1"/>
  <c r="K180" i="24" s="1"/>
  <c r="K179" i="24" s="1"/>
  <c r="K178" i="24" s="1"/>
  <c r="L176" i="24"/>
  <c r="L175" i="24" s="1"/>
  <c r="L174" i="24" s="1"/>
  <c r="L173" i="24" s="1"/>
  <c r="L172" i="24" s="1"/>
  <c r="L171" i="24" s="1"/>
  <c r="L170" i="24" s="1"/>
  <c r="K176" i="24"/>
  <c r="K172" i="24"/>
  <c r="K171" i="24"/>
  <c r="K170" i="24" s="1"/>
  <c r="L169" i="24"/>
  <c r="L168" i="24" s="1"/>
  <c r="K169" i="24"/>
  <c r="J169" i="24"/>
  <c r="J168" i="24" s="1"/>
  <c r="J167" i="24" s="1"/>
  <c r="J166" i="24" s="1"/>
  <c r="J165" i="24" s="1"/>
  <c r="J164" i="24" s="1"/>
  <c r="J163" i="24" s="1"/>
  <c r="K168" i="24"/>
  <c r="K167" i="24" s="1"/>
  <c r="L167" i="24"/>
  <c r="L166" i="24" s="1"/>
  <c r="L165" i="24" s="1"/>
  <c r="L164" i="24" s="1"/>
  <c r="L163" i="24" s="1"/>
  <c r="K166" i="24"/>
  <c r="K165" i="24" s="1"/>
  <c r="K164" i="24" s="1"/>
  <c r="K163" i="24" s="1"/>
  <c r="L161" i="24"/>
  <c r="L160" i="24" s="1"/>
  <c r="K161" i="24"/>
  <c r="J161" i="24"/>
  <c r="J160" i="24" s="1"/>
  <c r="J159" i="24" s="1"/>
  <c r="J158" i="24" s="1"/>
  <c r="J157" i="24" s="1"/>
  <c r="J156" i="24" s="1"/>
  <c r="J155" i="24" s="1"/>
  <c r="K160" i="24"/>
  <c r="K159" i="24" s="1"/>
  <c r="K158" i="24" s="1"/>
  <c r="K157" i="24" s="1"/>
  <c r="K156" i="24" s="1"/>
  <c r="K155" i="24" s="1"/>
  <c r="L159" i="24"/>
  <c r="L158" i="24" s="1"/>
  <c r="L157" i="24" s="1"/>
  <c r="L156" i="24" s="1"/>
  <c r="L155" i="24" s="1"/>
  <c r="L154" i="24"/>
  <c r="L153" i="24" s="1"/>
  <c r="L152" i="24" s="1"/>
  <c r="L151" i="24" s="1"/>
  <c r="K154" i="24"/>
  <c r="K153" i="24" s="1"/>
  <c r="K152" i="24" s="1"/>
  <c r="K151" i="24" s="1"/>
  <c r="J154" i="24"/>
  <c r="J153" i="24" s="1"/>
  <c r="J152" i="24" s="1"/>
  <c r="J151" i="24" s="1"/>
  <c r="L150" i="24"/>
  <c r="L149" i="24" s="1"/>
  <c r="L148" i="24" s="1"/>
  <c r="L147" i="24" s="1"/>
  <c r="K150" i="24"/>
  <c r="K149" i="24" s="1"/>
  <c r="K148" i="24" s="1"/>
  <c r="K147" i="24" s="1"/>
  <c r="J150" i="24"/>
  <c r="J149" i="24" s="1"/>
  <c r="J148" i="24" s="1"/>
  <c r="J147" i="24" s="1"/>
  <c r="L142" i="24"/>
  <c r="L141" i="24" s="1"/>
  <c r="L140" i="24" s="1"/>
  <c r="L139" i="24" s="1"/>
  <c r="L138" i="24" s="1"/>
  <c r="L137" i="24" s="1"/>
  <c r="L136" i="24" s="1"/>
  <c r="K142" i="24"/>
  <c r="K141" i="24" s="1"/>
  <c r="K140" i="24" s="1"/>
  <c r="K139" i="24" s="1"/>
  <c r="K138" i="24" s="1"/>
  <c r="K137" i="24" s="1"/>
  <c r="K136" i="24" s="1"/>
  <c r="J142" i="24"/>
  <c r="J141" i="24" s="1"/>
  <c r="J140" i="24" s="1"/>
  <c r="J139" i="24" s="1"/>
  <c r="J138" i="24" s="1"/>
  <c r="J137" i="24" s="1"/>
  <c r="J136" i="24" s="1"/>
  <c r="L134" i="24"/>
  <c r="L133" i="24" s="1"/>
  <c r="L132" i="24" s="1"/>
  <c r="L131" i="24" s="1"/>
  <c r="L130" i="24" s="1"/>
  <c r="L129" i="24" s="1"/>
  <c r="J134" i="24"/>
  <c r="J133" i="24" s="1"/>
  <c r="J132" i="24" s="1"/>
  <c r="J131" i="24" s="1"/>
  <c r="J130" i="24" s="1"/>
  <c r="J129" i="24" s="1"/>
  <c r="K134" i="24"/>
  <c r="K133" i="24" s="1"/>
  <c r="K132" i="24" s="1"/>
  <c r="K131" i="24" s="1"/>
  <c r="K130" i="24" s="1"/>
  <c r="K129" i="24" s="1"/>
  <c r="L122" i="24"/>
  <c r="L121" i="24" s="1"/>
  <c r="L120" i="24" s="1"/>
  <c r="L119" i="24" s="1"/>
  <c r="L118" i="24" s="1"/>
  <c r="L117" i="24" s="1"/>
  <c r="K122" i="24"/>
  <c r="K121" i="24" s="1"/>
  <c r="K120" i="24" s="1"/>
  <c r="K119" i="24" s="1"/>
  <c r="K118" i="24" s="1"/>
  <c r="K117" i="24" s="1"/>
  <c r="J122" i="24"/>
  <c r="J121" i="24" s="1"/>
  <c r="J120" i="24" s="1"/>
  <c r="J119" i="24" s="1"/>
  <c r="J118" i="24" s="1"/>
  <c r="J117" i="24" s="1"/>
  <c r="L114" i="24"/>
  <c r="L113" i="24" s="1"/>
  <c r="L112" i="24" s="1"/>
  <c r="L111" i="24" s="1"/>
  <c r="L110" i="24" s="1"/>
  <c r="K114" i="24"/>
  <c r="K113" i="24" s="1"/>
  <c r="K112" i="24" s="1"/>
  <c r="K111" i="24" s="1"/>
  <c r="K110" i="24" s="1"/>
  <c r="L107" i="24"/>
  <c r="L106" i="24" s="1"/>
  <c r="L105" i="24" s="1"/>
  <c r="L104" i="24" s="1"/>
  <c r="L103" i="24" s="1"/>
  <c r="L102" i="24" s="1"/>
  <c r="J101" i="24"/>
  <c r="J100" i="24" s="1"/>
  <c r="J99" i="24" s="1"/>
  <c r="J98" i="24" s="1"/>
  <c r="J97" i="24" s="1"/>
  <c r="J96" i="24" s="1"/>
  <c r="L94" i="24"/>
  <c r="L93" i="24" s="1"/>
  <c r="L92" i="24" s="1"/>
  <c r="L91" i="24" s="1"/>
  <c r="L90" i="24" s="1"/>
  <c r="L89" i="24" s="1"/>
  <c r="K94" i="24"/>
  <c r="J94" i="24"/>
  <c r="J93" i="24" s="1"/>
  <c r="J92" i="24" s="1"/>
  <c r="J91" i="24" s="1"/>
  <c r="J90" i="24" s="1"/>
  <c r="J89" i="24" s="1"/>
  <c r="K93" i="24"/>
  <c r="K92" i="24" s="1"/>
  <c r="K91" i="24" s="1"/>
  <c r="K90" i="24" s="1"/>
  <c r="K89" i="24" s="1"/>
  <c r="L88" i="24"/>
  <c r="L87" i="24" s="1"/>
  <c r="L86" i="24" s="1"/>
  <c r="L85" i="24" s="1"/>
  <c r="L84" i="24" s="1"/>
  <c r="L83" i="24" s="1"/>
  <c r="K88" i="24"/>
  <c r="J88" i="24"/>
  <c r="J87" i="24" s="1"/>
  <c r="J86" i="24" s="1"/>
  <c r="J85" i="24" s="1"/>
  <c r="J84" i="24" s="1"/>
  <c r="J83" i="24" s="1"/>
  <c r="K87" i="24"/>
  <c r="K86" i="24" s="1"/>
  <c r="K85" i="24" s="1"/>
  <c r="K84" i="24" s="1"/>
  <c r="K83" i="24" s="1"/>
  <c r="L82" i="24"/>
  <c r="L81" i="24" s="1"/>
  <c r="K82" i="24"/>
  <c r="J82" i="24"/>
  <c r="J81" i="24" s="1"/>
  <c r="K81" i="24"/>
  <c r="K80" i="24" s="1"/>
  <c r="K79" i="24" s="1"/>
  <c r="K78" i="24" s="1"/>
  <c r="K77" i="24" s="1"/>
  <c r="L76" i="24"/>
  <c r="L75" i="24" s="1"/>
  <c r="L74" i="24" s="1"/>
  <c r="L73" i="24" s="1"/>
  <c r="L72" i="24" s="1"/>
  <c r="L71" i="24" s="1"/>
  <c r="K76" i="24"/>
  <c r="K75" i="24" s="1"/>
  <c r="K74" i="24" s="1"/>
  <c r="K73" i="24" s="1"/>
  <c r="K72" i="24" s="1"/>
  <c r="K71" i="24" s="1"/>
  <c r="L70" i="24"/>
  <c r="L69" i="24" s="1"/>
  <c r="L68" i="24" s="1"/>
  <c r="L67" i="24" s="1"/>
  <c r="L66" i="24" s="1"/>
  <c r="L65" i="24" s="1"/>
  <c r="L64" i="24"/>
  <c r="L63" i="24" s="1"/>
  <c r="L62" i="24" s="1"/>
  <c r="L61" i="24" s="1"/>
  <c r="L60" i="24" s="1"/>
  <c r="L59" i="24" s="1"/>
  <c r="K64" i="24"/>
  <c r="J64" i="24"/>
  <c r="J63" i="24" s="1"/>
  <c r="J62" i="24" s="1"/>
  <c r="J61" i="24" s="1"/>
  <c r="J60" i="24" s="1"/>
  <c r="J59" i="24" s="1"/>
  <c r="K63" i="24"/>
  <c r="K62" i="24" s="1"/>
  <c r="K61" i="24" s="1"/>
  <c r="K60" i="24" s="1"/>
  <c r="K59" i="24" s="1"/>
  <c r="L58" i="24"/>
  <c r="L57" i="24" s="1"/>
  <c r="L56" i="24" s="1"/>
  <c r="L55" i="24" s="1"/>
  <c r="L54" i="24" s="1"/>
  <c r="L53" i="24" s="1"/>
  <c r="K58" i="24"/>
  <c r="J58" i="24"/>
  <c r="J57" i="24" s="1"/>
  <c r="J56" i="24" s="1"/>
  <c r="J55" i="24" s="1"/>
  <c r="J54" i="24" s="1"/>
  <c r="J53" i="24" s="1"/>
  <c r="K57" i="24"/>
  <c r="K56" i="24" s="1"/>
  <c r="K55" i="24" s="1"/>
  <c r="K54" i="24" s="1"/>
  <c r="K53" i="24" s="1"/>
  <c r="L52" i="24"/>
  <c r="L51" i="24" s="1"/>
  <c r="L50" i="24" s="1"/>
  <c r="L49" i="24" s="1"/>
  <c r="L48" i="24" s="1"/>
  <c r="L47" i="24" s="1"/>
  <c r="K52" i="24"/>
  <c r="J52" i="24"/>
  <c r="J51" i="24" s="1"/>
  <c r="J50" i="24" s="1"/>
  <c r="J49" i="24" s="1"/>
  <c r="J48" i="24" s="1"/>
  <c r="J47" i="24" s="1"/>
  <c r="K51" i="24"/>
  <c r="K50" i="24" s="1"/>
  <c r="K49" i="24" s="1"/>
  <c r="K48" i="24" s="1"/>
  <c r="K47" i="24" s="1"/>
  <c r="L46" i="24"/>
  <c r="L45" i="24" s="1"/>
  <c r="L44" i="24" s="1"/>
  <c r="L43" i="24" s="1"/>
  <c r="L42" i="24" s="1"/>
  <c r="L41" i="24" s="1"/>
  <c r="K46" i="24"/>
  <c r="J46" i="24"/>
  <c r="J45" i="24" s="1"/>
  <c r="J44" i="24" s="1"/>
  <c r="J43" i="24" s="1"/>
  <c r="J42" i="24" s="1"/>
  <c r="J41" i="24" s="1"/>
  <c r="K45" i="24"/>
  <c r="K44" i="24" s="1"/>
  <c r="K43" i="24" s="1"/>
  <c r="K42" i="24" s="1"/>
  <c r="K41" i="24" s="1"/>
  <c r="L40" i="24"/>
  <c r="L39" i="24" s="1"/>
  <c r="L38" i="24" s="1"/>
  <c r="L37" i="24" s="1"/>
  <c r="L36" i="24" s="1"/>
  <c r="L35" i="24" s="1"/>
  <c r="K40" i="24"/>
  <c r="J40" i="24"/>
  <c r="J39" i="24" s="1"/>
  <c r="J38" i="24" s="1"/>
  <c r="J37" i="24" s="1"/>
  <c r="J36" i="24" s="1"/>
  <c r="J35" i="24" s="1"/>
  <c r="K39" i="24"/>
  <c r="K38" i="24" s="1"/>
  <c r="K37" i="24" s="1"/>
  <c r="K36" i="24" s="1"/>
  <c r="K35" i="24" s="1"/>
  <c r="K33" i="24"/>
  <c r="K32" i="24" s="1"/>
  <c r="K31" i="24" s="1"/>
  <c r="K30" i="24" s="1"/>
  <c r="K29" i="24" s="1"/>
  <c r="K28" i="24" s="1"/>
  <c r="J33" i="24"/>
  <c r="J32" i="24" s="1"/>
  <c r="J31" i="24" s="1"/>
  <c r="J30" i="24" s="1"/>
  <c r="J29" i="24" s="1"/>
  <c r="J28" i="24" s="1"/>
  <c r="L27" i="24"/>
  <c r="L26" i="24" s="1"/>
  <c r="L25" i="24" s="1"/>
  <c r="L24" i="24" s="1"/>
  <c r="L23" i="24" s="1"/>
  <c r="L22" i="24" s="1"/>
  <c r="T19" i="24"/>
  <c r="S19" i="24"/>
  <c r="R19" i="24"/>
  <c r="Q19" i="24"/>
  <c r="L18" i="24"/>
  <c r="L17" i="24" s="1"/>
  <c r="K18" i="24"/>
  <c r="K17" i="24" s="1"/>
  <c r="J18" i="24"/>
  <c r="J17" i="24" s="1"/>
  <c r="L16" i="24"/>
  <c r="K16" i="24"/>
  <c r="J16" i="24"/>
  <c r="L15" i="24"/>
  <c r="K15" i="24"/>
  <c r="J15" i="24"/>
  <c r="J511" i="5"/>
  <c r="J510" i="5" s="1"/>
  <c r="J509" i="5" s="1"/>
  <c r="J508" i="5" s="1"/>
  <c r="J507" i="5" s="1"/>
  <c r="J506" i="5" s="1"/>
  <c r="J505" i="5" s="1"/>
  <c r="L504" i="5"/>
  <c r="L503" i="5" s="1"/>
  <c r="L502" i="5" s="1"/>
  <c r="L501" i="5" s="1"/>
  <c r="L500" i="5" s="1"/>
  <c r="L499" i="5" s="1"/>
  <c r="L498" i="5" s="1"/>
  <c r="K504" i="5"/>
  <c r="J504" i="5"/>
  <c r="J503" i="5" s="1"/>
  <c r="J502" i="5" s="1"/>
  <c r="J501" i="5" s="1"/>
  <c r="J500" i="5" s="1"/>
  <c r="J499" i="5" s="1"/>
  <c r="J498" i="5" s="1"/>
  <c r="K503" i="5"/>
  <c r="K502" i="5" s="1"/>
  <c r="K501" i="5" s="1"/>
  <c r="K500" i="5" s="1"/>
  <c r="K499" i="5" s="1"/>
  <c r="K498" i="5" s="1"/>
  <c r="L497" i="5"/>
  <c r="L496" i="5" s="1"/>
  <c r="L495" i="5" s="1"/>
  <c r="L494" i="5" s="1"/>
  <c r="L493" i="5" s="1"/>
  <c r="L492" i="5" s="1"/>
  <c r="L491" i="5" s="1"/>
  <c r="K497" i="5"/>
  <c r="K496" i="5" s="1"/>
  <c r="K495" i="5" s="1"/>
  <c r="K494" i="5" s="1"/>
  <c r="K493" i="5" s="1"/>
  <c r="K492" i="5" s="1"/>
  <c r="K491" i="5" s="1"/>
  <c r="K490" i="5" s="1"/>
  <c r="J497" i="5"/>
  <c r="J496" i="5" s="1"/>
  <c r="J495" i="5" s="1"/>
  <c r="J494" i="5" s="1"/>
  <c r="J493" i="5" s="1"/>
  <c r="J492" i="5" s="1"/>
  <c r="J491" i="5" s="1"/>
  <c r="J490" i="5" s="1"/>
  <c r="L489" i="5"/>
  <c r="L488" i="5" s="1"/>
  <c r="L487" i="5" s="1"/>
  <c r="L486" i="5" s="1"/>
  <c r="L485" i="5" s="1"/>
  <c r="L484" i="5" s="1"/>
  <c r="L483" i="5" s="1"/>
  <c r="L482" i="5" s="1"/>
  <c r="K489" i="5"/>
  <c r="K488" i="5" s="1"/>
  <c r="K487" i="5" s="1"/>
  <c r="K486" i="5" s="1"/>
  <c r="K485" i="5" s="1"/>
  <c r="K484" i="5" s="1"/>
  <c r="K483" i="5" s="1"/>
  <c r="K482" i="5" s="1"/>
  <c r="J489" i="5"/>
  <c r="J488" i="5" s="1"/>
  <c r="J487" i="5" s="1"/>
  <c r="J486" i="5" s="1"/>
  <c r="J485" i="5" s="1"/>
  <c r="J484" i="5" s="1"/>
  <c r="J483" i="5" s="1"/>
  <c r="J482" i="5" s="1"/>
  <c r="L481" i="5"/>
  <c r="L480" i="5" s="1"/>
  <c r="L479" i="5" s="1"/>
  <c r="L478" i="5" s="1"/>
  <c r="L477" i="5" s="1"/>
  <c r="L476" i="5" s="1"/>
  <c r="L475" i="5" s="1"/>
  <c r="K481" i="5"/>
  <c r="K480" i="5" s="1"/>
  <c r="K479" i="5" s="1"/>
  <c r="K478" i="5" s="1"/>
  <c r="K477" i="5" s="1"/>
  <c r="K476" i="5" s="1"/>
  <c r="K475" i="5" s="1"/>
  <c r="L474" i="5"/>
  <c r="L473" i="5" s="1"/>
  <c r="K474" i="5"/>
  <c r="J474" i="5"/>
  <c r="J473" i="5" s="1"/>
  <c r="K473" i="5"/>
  <c r="L472" i="5"/>
  <c r="L471" i="5" s="1"/>
  <c r="L470" i="5" s="1"/>
  <c r="L469" i="5" s="1"/>
  <c r="L468" i="5" s="1"/>
  <c r="L467" i="5" s="1"/>
  <c r="L466" i="5" s="1"/>
  <c r="K472" i="5"/>
  <c r="K471" i="5" s="1"/>
  <c r="K470" i="5" s="1"/>
  <c r="K469" i="5" s="1"/>
  <c r="K468" i="5" s="1"/>
  <c r="K467" i="5" s="1"/>
  <c r="K466" i="5" s="1"/>
  <c r="J472" i="5"/>
  <c r="J471" i="5" s="1"/>
  <c r="J470" i="5" s="1"/>
  <c r="J469" i="5" s="1"/>
  <c r="J468" i="5" s="1"/>
  <c r="J467" i="5" s="1"/>
  <c r="J466" i="5" s="1"/>
  <c r="L465" i="5"/>
  <c r="L464" i="5" s="1"/>
  <c r="L463" i="5" s="1"/>
  <c r="L462" i="5" s="1"/>
  <c r="L461" i="5" s="1"/>
  <c r="L460" i="5" s="1"/>
  <c r="K465" i="5"/>
  <c r="K464" i="5" s="1"/>
  <c r="K463" i="5" s="1"/>
  <c r="K462" i="5" s="1"/>
  <c r="K461" i="5" s="1"/>
  <c r="K460" i="5" s="1"/>
  <c r="J465" i="5"/>
  <c r="J464" i="5" s="1"/>
  <c r="J463" i="5" s="1"/>
  <c r="J462" i="5" s="1"/>
  <c r="J461" i="5" s="1"/>
  <c r="J460" i="5" s="1"/>
  <c r="L459" i="5"/>
  <c r="K459" i="5"/>
  <c r="J459" i="5"/>
  <c r="L458" i="5"/>
  <c r="K458" i="5"/>
  <c r="J458" i="5"/>
  <c r="L451" i="5"/>
  <c r="L450" i="5" s="1"/>
  <c r="L449" i="5" s="1"/>
  <c r="L448" i="5" s="1"/>
  <c r="L447" i="5" s="1"/>
  <c r="L446" i="5" s="1"/>
  <c r="K451" i="5"/>
  <c r="K450" i="5" s="1"/>
  <c r="K449" i="5" s="1"/>
  <c r="K448" i="5" s="1"/>
  <c r="K447" i="5" s="1"/>
  <c r="K446" i="5" s="1"/>
  <c r="J451" i="5"/>
  <c r="J450" i="5" s="1"/>
  <c r="J449" i="5" s="1"/>
  <c r="J448" i="5" s="1"/>
  <c r="J447" i="5" s="1"/>
  <c r="J446" i="5" s="1"/>
  <c r="L445" i="5"/>
  <c r="L444" i="5" s="1"/>
  <c r="L443" i="5" s="1"/>
  <c r="L442" i="5" s="1"/>
  <c r="L441" i="5" s="1"/>
  <c r="L440" i="5" s="1"/>
  <c r="K445" i="5"/>
  <c r="K444" i="5" s="1"/>
  <c r="K443" i="5" s="1"/>
  <c r="K442" i="5" s="1"/>
  <c r="K441" i="5" s="1"/>
  <c r="K440" i="5" s="1"/>
  <c r="J445" i="5"/>
  <c r="J444" i="5" s="1"/>
  <c r="J443" i="5" s="1"/>
  <c r="J442" i="5" s="1"/>
  <c r="J441" i="5" s="1"/>
  <c r="J440" i="5" s="1"/>
  <c r="L439" i="5"/>
  <c r="L438" i="5" s="1"/>
  <c r="L437" i="5" s="1"/>
  <c r="L436" i="5" s="1"/>
  <c r="L435" i="5" s="1"/>
  <c r="K439" i="5"/>
  <c r="K438" i="5" s="1"/>
  <c r="K437" i="5" s="1"/>
  <c r="K436" i="5" s="1"/>
  <c r="K435" i="5" s="1"/>
  <c r="J439" i="5"/>
  <c r="J438" i="5" s="1"/>
  <c r="J437" i="5" s="1"/>
  <c r="J436" i="5" s="1"/>
  <c r="J435" i="5" s="1"/>
  <c r="L434" i="5"/>
  <c r="L433" i="5" s="1"/>
  <c r="L432" i="5" s="1"/>
  <c r="L431" i="5" s="1"/>
  <c r="L430" i="5" s="1"/>
  <c r="L429" i="5" s="1"/>
  <c r="K434" i="5"/>
  <c r="K433" i="5" s="1"/>
  <c r="K432" i="5" s="1"/>
  <c r="K431" i="5" s="1"/>
  <c r="K430" i="5" s="1"/>
  <c r="K429" i="5" s="1"/>
  <c r="L427" i="5"/>
  <c r="L426" i="5" s="1"/>
  <c r="L425" i="5" s="1"/>
  <c r="L424" i="5" s="1"/>
  <c r="L423" i="5" s="1"/>
  <c r="L422" i="5" s="1"/>
  <c r="K427" i="5"/>
  <c r="K426" i="5" s="1"/>
  <c r="K425" i="5" s="1"/>
  <c r="K424" i="5" s="1"/>
  <c r="K423" i="5" s="1"/>
  <c r="K422" i="5" s="1"/>
  <c r="L420" i="5"/>
  <c r="L419" i="5" s="1"/>
  <c r="K420" i="5"/>
  <c r="K419" i="5" s="1"/>
  <c r="J420" i="5"/>
  <c r="J419" i="5" s="1"/>
  <c r="L413" i="5"/>
  <c r="L412" i="5" s="1"/>
  <c r="L411" i="5" s="1"/>
  <c r="L410" i="5" s="1"/>
  <c r="K413" i="5"/>
  <c r="K412" i="5" s="1"/>
  <c r="K411" i="5" s="1"/>
  <c r="K410" i="5" s="1"/>
  <c r="J413" i="5"/>
  <c r="J412" i="5" s="1"/>
  <c r="J411" i="5" s="1"/>
  <c r="J410" i="5" s="1"/>
  <c r="L409" i="5"/>
  <c r="L408" i="5" s="1"/>
  <c r="L407" i="5" s="1"/>
  <c r="K409" i="5"/>
  <c r="K408" i="5" s="1"/>
  <c r="K407" i="5" s="1"/>
  <c r="J409" i="5"/>
  <c r="J408" i="5" s="1"/>
  <c r="J407" i="5" s="1"/>
  <c r="L406" i="5"/>
  <c r="L405" i="5" s="1"/>
  <c r="L404" i="5" s="1"/>
  <c r="L402" i="5"/>
  <c r="L401" i="5" s="1"/>
  <c r="L400" i="5" s="1"/>
  <c r="L399" i="5" s="1"/>
  <c r="K402" i="5"/>
  <c r="K401" i="5" s="1"/>
  <c r="K400" i="5" s="1"/>
  <c r="K399" i="5" s="1"/>
  <c r="J402" i="5"/>
  <c r="J401" i="5" s="1"/>
  <c r="J400" i="5" s="1"/>
  <c r="J399" i="5" s="1"/>
  <c r="L398" i="5"/>
  <c r="L397" i="5" s="1"/>
  <c r="L396" i="5" s="1"/>
  <c r="K398" i="5"/>
  <c r="J398" i="5"/>
  <c r="J397" i="5" s="1"/>
  <c r="J396" i="5" s="1"/>
  <c r="K397" i="5"/>
  <c r="K396" i="5" s="1"/>
  <c r="J395" i="5"/>
  <c r="J394" i="5" s="1"/>
  <c r="J393" i="5" s="1"/>
  <c r="L394" i="5"/>
  <c r="K394" i="5"/>
  <c r="L393" i="5"/>
  <c r="K393" i="5"/>
  <c r="L392" i="5"/>
  <c r="L391" i="5" s="1"/>
  <c r="L390" i="5" s="1"/>
  <c r="K392" i="5"/>
  <c r="K391" i="5" s="1"/>
  <c r="K390" i="5" s="1"/>
  <c r="J392" i="5"/>
  <c r="J391" i="5" s="1"/>
  <c r="J390" i="5" s="1"/>
  <c r="L389" i="5"/>
  <c r="L388" i="5" s="1"/>
  <c r="L387" i="5" s="1"/>
  <c r="L386" i="5"/>
  <c r="L385" i="5" s="1"/>
  <c r="L384" i="5" s="1"/>
  <c r="K386" i="5"/>
  <c r="K385" i="5" s="1"/>
  <c r="K384" i="5" s="1"/>
  <c r="L374" i="5"/>
  <c r="L373" i="5" s="1"/>
  <c r="K374" i="5"/>
  <c r="K373" i="5" s="1"/>
  <c r="J374" i="5"/>
  <c r="J373" i="5" s="1"/>
  <c r="L372" i="5"/>
  <c r="L371" i="5" s="1"/>
  <c r="K372" i="5"/>
  <c r="K371" i="5" s="1"/>
  <c r="J372" i="5"/>
  <c r="J371" i="5" s="1"/>
  <c r="L370" i="5"/>
  <c r="L369" i="5" s="1"/>
  <c r="K370" i="5"/>
  <c r="K369" i="5" s="1"/>
  <c r="J370" i="5"/>
  <c r="J369" i="5" s="1"/>
  <c r="J367" i="5"/>
  <c r="J366" i="5" s="1"/>
  <c r="J365" i="5" s="1"/>
  <c r="L366" i="5"/>
  <c r="K366" i="5"/>
  <c r="L365" i="5"/>
  <c r="K365" i="5"/>
  <c r="L360" i="5"/>
  <c r="L359" i="5" s="1"/>
  <c r="L358" i="5" s="1"/>
  <c r="L357" i="5" s="1"/>
  <c r="L356" i="5" s="1"/>
  <c r="K360" i="5"/>
  <c r="K359" i="5" s="1"/>
  <c r="K358" i="5" s="1"/>
  <c r="K357" i="5" s="1"/>
  <c r="K356" i="5" s="1"/>
  <c r="J360" i="5"/>
  <c r="J359" i="5" s="1"/>
  <c r="J358" i="5" s="1"/>
  <c r="J357" i="5" s="1"/>
  <c r="J356" i="5" s="1"/>
  <c r="L353" i="5"/>
  <c r="L352" i="5" s="1"/>
  <c r="L351" i="5" s="1"/>
  <c r="K353" i="5"/>
  <c r="K352" i="5" s="1"/>
  <c r="K351" i="5" s="1"/>
  <c r="L350" i="5"/>
  <c r="L349" i="5" s="1"/>
  <c r="L348" i="5" s="1"/>
  <c r="L343" i="5"/>
  <c r="L342" i="5" s="1"/>
  <c r="L341" i="5" s="1"/>
  <c r="K343" i="5"/>
  <c r="K342" i="5" s="1"/>
  <c r="K341" i="5" s="1"/>
  <c r="J343" i="5"/>
  <c r="J342" i="5" s="1"/>
  <c r="J341" i="5" s="1"/>
  <c r="L340" i="5"/>
  <c r="L339" i="5" s="1"/>
  <c r="L338" i="5" s="1"/>
  <c r="K340" i="5"/>
  <c r="J340" i="5"/>
  <c r="J339" i="5" s="1"/>
  <c r="J338" i="5" s="1"/>
  <c r="K339" i="5"/>
  <c r="K338" i="5" s="1"/>
  <c r="L337" i="5"/>
  <c r="L336" i="5" s="1"/>
  <c r="L335" i="5" s="1"/>
  <c r="K337" i="5"/>
  <c r="K336" i="5" s="1"/>
  <c r="K335" i="5" s="1"/>
  <c r="J337" i="5"/>
  <c r="J336" i="5" s="1"/>
  <c r="J335" i="5" s="1"/>
  <c r="L334" i="5"/>
  <c r="L333" i="5" s="1"/>
  <c r="L332" i="5" s="1"/>
  <c r="L331" i="5"/>
  <c r="L330" i="5" s="1"/>
  <c r="L329" i="5" s="1"/>
  <c r="K331" i="5"/>
  <c r="K330" i="5" s="1"/>
  <c r="K329" i="5" s="1"/>
  <c r="J331" i="5"/>
  <c r="J330" i="5" s="1"/>
  <c r="J329" i="5" s="1"/>
  <c r="L328" i="5"/>
  <c r="L327" i="5" s="1"/>
  <c r="L326" i="5" s="1"/>
  <c r="K328" i="5"/>
  <c r="J328" i="5"/>
  <c r="J327" i="5" s="1"/>
  <c r="J326" i="5" s="1"/>
  <c r="K327" i="5"/>
  <c r="K326" i="5" s="1"/>
  <c r="L325" i="5"/>
  <c r="L324" i="5" s="1"/>
  <c r="L323" i="5" s="1"/>
  <c r="K325" i="5"/>
  <c r="K324" i="5" s="1"/>
  <c r="K323" i="5" s="1"/>
  <c r="J325" i="5"/>
  <c r="J324" i="5" s="1"/>
  <c r="J323" i="5" s="1"/>
  <c r="L322" i="5"/>
  <c r="L321" i="5" s="1"/>
  <c r="L320" i="5" s="1"/>
  <c r="K322" i="5"/>
  <c r="J322" i="5"/>
  <c r="J321" i="5" s="1"/>
  <c r="J320" i="5" s="1"/>
  <c r="K321" i="5"/>
  <c r="K320" i="5" s="1"/>
  <c r="L319" i="5"/>
  <c r="L318" i="5" s="1"/>
  <c r="L317" i="5" s="1"/>
  <c r="K319" i="5"/>
  <c r="K318" i="5" s="1"/>
  <c r="K317" i="5" s="1"/>
  <c r="J319" i="5"/>
  <c r="J318" i="5" s="1"/>
  <c r="J317" i="5" s="1"/>
  <c r="K312" i="5"/>
  <c r="J312" i="5"/>
  <c r="J311" i="5" s="1"/>
  <c r="J310" i="5" s="1"/>
  <c r="K311" i="5"/>
  <c r="K310" i="5" s="1"/>
  <c r="L309" i="5"/>
  <c r="L308" i="5" s="1"/>
  <c r="L307" i="5" s="1"/>
  <c r="L301" i="5"/>
  <c r="L300" i="5" s="1"/>
  <c r="L299" i="5" s="1"/>
  <c r="K301" i="5"/>
  <c r="K300" i="5" s="1"/>
  <c r="K299" i="5" s="1"/>
  <c r="J301" i="5"/>
  <c r="J300" i="5" s="1"/>
  <c r="J299" i="5" s="1"/>
  <c r="J298" i="5"/>
  <c r="J297" i="5" s="1"/>
  <c r="J296" i="5" s="1"/>
  <c r="L297" i="5"/>
  <c r="K297" i="5"/>
  <c r="L296" i="5"/>
  <c r="K296" i="5"/>
  <c r="L295" i="5"/>
  <c r="K295" i="5"/>
  <c r="L294" i="5"/>
  <c r="K294" i="5"/>
  <c r="L293" i="5"/>
  <c r="K293" i="5"/>
  <c r="L292" i="5"/>
  <c r="K292" i="5"/>
  <c r="L291" i="5"/>
  <c r="L290" i="5" s="1"/>
  <c r="L289" i="5" s="1"/>
  <c r="L288" i="5" s="1"/>
  <c r="L287" i="5" s="1"/>
  <c r="L280" i="5" s="1"/>
  <c r="L279" i="5" s="1"/>
  <c r="K291" i="5"/>
  <c r="K290" i="5" s="1"/>
  <c r="K289" i="5" s="1"/>
  <c r="K288" i="5" s="1"/>
  <c r="K287" i="5" s="1"/>
  <c r="K280" i="5" s="1"/>
  <c r="K279" i="5" s="1"/>
  <c r="J291" i="5"/>
  <c r="J290" i="5" s="1"/>
  <c r="J289" i="5" s="1"/>
  <c r="J288" i="5" s="1"/>
  <c r="J287" i="5" s="1"/>
  <c r="J286" i="5"/>
  <c r="J285" i="5" s="1"/>
  <c r="J284" i="5" s="1"/>
  <c r="J283" i="5" s="1"/>
  <c r="J282" i="5" s="1"/>
  <c r="J281" i="5" s="1"/>
  <c r="L285" i="5"/>
  <c r="K285" i="5"/>
  <c r="L284" i="5"/>
  <c r="K284" i="5"/>
  <c r="L283" i="5"/>
  <c r="K283" i="5"/>
  <c r="L282" i="5"/>
  <c r="K282" i="5"/>
  <c r="L281" i="5"/>
  <c r="K281" i="5"/>
  <c r="L278" i="5"/>
  <c r="L277" i="5" s="1"/>
  <c r="L276" i="5" s="1"/>
  <c r="L275" i="5" s="1"/>
  <c r="L274" i="5" s="1"/>
  <c r="K278" i="5"/>
  <c r="K277" i="5" s="1"/>
  <c r="K276" i="5" s="1"/>
  <c r="K275" i="5" s="1"/>
  <c r="K274" i="5" s="1"/>
  <c r="J278" i="5"/>
  <c r="J277" i="5" s="1"/>
  <c r="J276" i="5" s="1"/>
  <c r="J275" i="5" s="1"/>
  <c r="J274" i="5" s="1"/>
  <c r="J273" i="5"/>
  <c r="J272" i="5" s="1"/>
  <c r="J271" i="5" s="1"/>
  <c r="J270" i="5" s="1"/>
  <c r="J269" i="5" s="1"/>
  <c r="J268" i="5" s="1"/>
  <c r="L272" i="5"/>
  <c r="K272" i="5"/>
  <c r="L271" i="5"/>
  <c r="K271" i="5"/>
  <c r="L270" i="5"/>
  <c r="K270" i="5"/>
  <c r="L269" i="5"/>
  <c r="K269" i="5"/>
  <c r="L268" i="5"/>
  <c r="K268" i="5"/>
  <c r="J266" i="5"/>
  <c r="J265" i="5" s="1"/>
  <c r="J264" i="5" s="1"/>
  <c r="L265" i="5"/>
  <c r="K265" i="5"/>
  <c r="L264" i="5"/>
  <c r="K264" i="5"/>
  <c r="L263" i="5"/>
  <c r="L262" i="5" s="1"/>
  <c r="L261" i="5" s="1"/>
  <c r="K263" i="5"/>
  <c r="K262" i="5" s="1"/>
  <c r="K261" i="5" s="1"/>
  <c r="J263" i="5"/>
  <c r="J262" i="5" s="1"/>
  <c r="J261" i="5" s="1"/>
  <c r="L260" i="5"/>
  <c r="L259" i="5" s="1"/>
  <c r="L258" i="5" s="1"/>
  <c r="K260" i="5"/>
  <c r="K259" i="5" s="1"/>
  <c r="K258" i="5" s="1"/>
  <c r="J260" i="5"/>
  <c r="J259" i="5" s="1"/>
  <c r="J258" i="5" s="1"/>
  <c r="J257" i="5"/>
  <c r="J256" i="5" s="1"/>
  <c r="J255" i="5" s="1"/>
  <c r="K256" i="5"/>
  <c r="K255" i="5" s="1"/>
  <c r="L254" i="5"/>
  <c r="L253" i="5" s="1"/>
  <c r="L252" i="5" s="1"/>
  <c r="K254" i="5"/>
  <c r="J254" i="5"/>
  <c r="J253" i="5" s="1"/>
  <c r="J252" i="5" s="1"/>
  <c r="K253" i="5"/>
  <c r="K252" i="5" s="1"/>
  <c r="L245" i="5"/>
  <c r="L244" i="5" s="1"/>
  <c r="L243" i="5" s="1"/>
  <c r="K245" i="5"/>
  <c r="K244" i="5" s="1"/>
  <c r="K243" i="5" s="1"/>
  <c r="J245" i="5"/>
  <c r="J244" i="5" s="1"/>
  <c r="J243" i="5" s="1"/>
  <c r="L239" i="5"/>
  <c r="L238" i="5" s="1"/>
  <c r="L237" i="5" s="1"/>
  <c r="L236" i="5" s="1"/>
  <c r="L235" i="5" s="1"/>
  <c r="K239" i="5"/>
  <c r="K238" i="5" s="1"/>
  <c r="K237" i="5" s="1"/>
  <c r="K236" i="5" s="1"/>
  <c r="K235" i="5" s="1"/>
  <c r="J239" i="5"/>
  <c r="J238" i="5" s="1"/>
  <c r="J237" i="5" s="1"/>
  <c r="J236" i="5" s="1"/>
  <c r="J235" i="5" s="1"/>
  <c r="L234" i="5"/>
  <c r="L233" i="5" s="1"/>
  <c r="L232" i="5" s="1"/>
  <c r="K234" i="5"/>
  <c r="J234" i="5"/>
  <c r="J233" i="5" s="1"/>
  <c r="J232" i="5" s="1"/>
  <c r="K233" i="5"/>
  <c r="K232" i="5" s="1"/>
  <c r="L231" i="5"/>
  <c r="L230" i="5" s="1"/>
  <c r="L229" i="5" s="1"/>
  <c r="K231" i="5"/>
  <c r="K230" i="5" s="1"/>
  <c r="K229" i="5" s="1"/>
  <c r="J231" i="5"/>
  <c r="J230" i="5" s="1"/>
  <c r="J229" i="5" s="1"/>
  <c r="L228" i="5"/>
  <c r="L227" i="5" s="1"/>
  <c r="L226" i="5" s="1"/>
  <c r="K228" i="5"/>
  <c r="J228" i="5"/>
  <c r="J227" i="5" s="1"/>
  <c r="J226" i="5" s="1"/>
  <c r="K227" i="5"/>
  <c r="K226" i="5" s="1"/>
  <c r="L220" i="5"/>
  <c r="L219" i="5" s="1"/>
  <c r="L218" i="5" s="1"/>
  <c r="K220" i="5"/>
  <c r="J220" i="5"/>
  <c r="J219" i="5" s="1"/>
  <c r="J218" i="5" s="1"/>
  <c r="K219" i="5"/>
  <c r="K218" i="5" s="1"/>
  <c r="L217" i="5"/>
  <c r="L216" i="5" s="1"/>
  <c r="L215" i="5" s="1"/>
  <c r="L214" i="5" s="1"/>
  <c r="K217" i="5"/>
  <c r="K216" i="5" s="1"/>
  <c r="K215" i="5" s="1"/>
  <c r="K214" i="5" s="1"/>
  <c r="J217" i="5"/>
  <c r="J216" i="5" s="1"/>
  <c r="J215" i="5" s="1"/>
  <c r="J214" i="5" s="1"/>
  <c r="L213" i="5"/>
  <c r="L212" i="5" s="1"/>
  <c r="K213" i="5"/>
  <c r="K212" i="5" s="1"/>
  <c r="L211" i="5"/>
  <c r="L210" i="5" s="1"/>
  <c r="K211" i="5"/>
  <c r="K210" i="5" s="1"/>
  <c r="L209" i="5"/>
  <c r="L208" i="5" s="1"/>
  <c r="K209" i="5"/>
  <c r="K208" i="5" s="1"/>
  <c r="J209" i="5"/>
  <c r="J208" i="5" s="1"/>
  <c r="J202" i="5"/>
  <c r="J201" i="5" s="1"/>
  <c r="L200" i="5"/>
  <c r="L199" i="5" s="1"/>
  <c r="K200" i="5"/>
  <c r="J200" i="5"/>
  <c r="J199" i="5" s="1"/>
  <c r="K199" i="5"/>
  <c r="L193" i="5"/>
  <c r="L192" i="5" s="1"/>
  <c r="L191" i="5" s="1"/>
  <c r="K193" i="5"/>
  <c r="K192" i="5" s="1"/>
  <c r="K191" i="5" s="1"/>
  <c r="J193" i="5"/>
  <c r="J192" i="5" s="1"/>
  <c r="J191" i="5" s="1"/>
  <c r="L190" i="5"/>
  <c r="L189" i="5" s="1"/>
  <c r="K190" i="5"/>
  <c r="J190" i="5"/>
  <c r="J189" i="5" s="1"/>
  <c r="K189" i="5"/>
  <c r="L188" i="5"/>
  <c r="L187" i="5" s="1"/>
  <c r="K188" i="5"/>
  <c r="J188" i="5"/>
  <c r="J187" i="5" s="1"/>
  <c r="K187" i="5"/>
  <c r="L186" i="5"/>
  <c r="L185" i="5" s="1"/>
  <c r="L184" i="5" s="1"/>
  <c r="K186" i="5"/>
  <c r="K185" i="5" s="1"/>
  <c r="K184" i="5" s="1"/>
  <c r="J186" i="5"/>
  <c r="J185" i="5" s="1"/>
  <c r="J183" i="5"/>
  <c r="J182" i="5" s="1"/>
  <c r="L182" i="5"/>
  <c r="K182" i="5"/>
  <c r="L181" i="5"/>
  <c r="L180" i="5" s="1"/>
  <c r="K181" i="5"/>
  <c r="K180" i="5" s="1"/>
  <c r="J181" i="5"/>
  <c r="J180" i="5" s="1"/>
  <c r="L179" i="5"/>
  <c r="L178" i="5" s="1"/>
  <c r="K179" i="5"/>
  <c r="K178" i="5" s="1"/>
  <c r="J179" i="5"/>
  <c r="J178" i="5" s="1"/>
  <c r="J173" i="5"/>
  <c r="J172" i="5" s="1"/>
  <c r="J171" i="5" s="1"/>
  <c r="L172" i="5"/>
  <c r="K172" i="5"/>
  <c r="L171" i="5"/>
  <c r="K171" i="5"/>
  <c r="J168" i="5"/>
  <c r="J167" i="5" s="1"/>
  <c r="J166" i="5" s="1"/>
  <c r="J165" i="5" s="1"/>
  <c r="J164" i="5" s="1"/>
  <c r="L167" i="5"/>
  <c r="K167" i="5"/>
  <c r="L166" i="5"/>
  <c r="K166" i="5"/>
  <c r="L165" i="5"/>
  <c r="K165" i="5"/>
  <c r="L164" i="5"/>
  <c r="K164" i="5"/>
  <c r="L163" i="5"/>
  <c r="L162" i="5" s="1"/>
  <c r="L161" i="5" s="1"/>
  <c r="L160" i="5" s="1"/>
  <c r="L159" i="5" s="1"/>
  <c r="K163" i="5"/>
  <c r="K162" i="5" s="1"/>
  <c r="K161" i="5" s="1"/>
  <c r="K160" i="5" s="1"/>
  <c r="K159" i="5" s="1"/>
  <c r="J163" i="5"/>
  <c r="J162" i="5" s="1"/>
  <c r="J161" i="5" s="1"/>
  <c r="J160" i="5" s="1"/>
  <c r="J159" i="5" s="1"/>
  <c r="J158" i="5"/>
  <c r="J157" i="5" s="1"/>
  <c r="J156" i="5" s="1"/>
  <c r="J155" i="5" s="1"/>
  <c r="J154" i="5" s="1"/>
  <c r="L157" i="5"/>
  <c r="K157" i="5"/>
  <c r="L156" i="5"/>
  <c r="K156" i="5"/>
  <c r="L155" i="5"/>
  <c r="K155" i="5"/>
  <c r="L154" i="5"/>
  <c r="K154" i="5"/>
  <c r="L153" i="5"/>
  <c r="L152" i="5" s="1"/>
  <c r="L151" i="5" s="1"/>
  <c r="L150" i="5" s="1"/>
  <c r="L149" i="5" s="1"/>
  <c r="L148" i="5" s="1"/>
  <c r="K153" i="5"/>
  <c r="K152" i="5" s="1"/>
  <c r="K151" i="5" s="1"/>
  <c r="K150" i="5" s="1"/>
  <c r="K149" i="5" s="1"/>
  <c r="K148" i="5" s="1"/>
  <c r="J153" i="5"/>
  <c r="J152" i="5" s="1"/>
  <c r="J151" i="5" s="1"/>
  <c r="J150" i="5" s="1"/>
  <c r="J149" i="5" s="1"/>
  <c r="J148" i="5" s="1"/>
  <c r="L147" i="5"/>
  <c r="L146" i="5" s="1"/>
  <c r="L145" i="5" s="1"/>
  <c r="L144" i="5" s="1"/>
  <c r="K147" i="5"/>
  <c r="K146" i="5" s="1"/>
  <c r="K145" i="5" s="1"/>
  <c r="K144" i="5" s="1"/>
  <c r="L143" i="5"/>
  <c r="L142" i="5" s="1"/>
  <c r="L141" i="5" s="1"/>
  <c r="L140" i="5" s="1"/>
  <c r="K143" i="5"/>
  <c r="K142" i="5" s="1"/>
  <c r="K141" i="5" s="1"/>
  <c r="K140" i="5" s="1"/>
  <c r="J139" i="5"/>
  <c r="J138" i="5" s="1"/>
  <c r="J137" i="5" s="1"/>
  <c r="J136" i="5" s="1"/>
  <c r="L138" i="5"/>
  <c r="K138" i="5"/>
  <c r="L137" i="5"/>
  <c r="K137" i="5"/>
  <c r="L136" i="5"/>
  <c r="K136" i="5"/>
  <c r="L135" i="5"/>
  <c r="L134" i="5" s="1"/>
  <c r="L133" i="5" s="1"/>
  <c r="L132" i="5" s="1"/>
  <c r="K135" i="5"/>
  <c r="K134" i="5" s="1"/>
  <c r="K133" i="5" s="1"/>
  <c r="K132" i="5" s="1"/>
  <c r="L130" i="5"/>
  <c r="L129" i="5" s="1"/>
  <c r="L128" i="5" s="1"/>
  <c r="L127" i="5" s="1"/>
  <c r="L126" i="5" s="1"/>
  <c r="K130" i="5"/>
  <c r="K129" i="5" s="1"/>
  <c r="K128" i="5" s="1"/>
  <c r="K127" i="5" s="1"/>
  <c r="K126" i="5" s="1"/>
  <c r="J130" i="5"/>
  <c r="J129" i="5" s="1"/>
  <c r="J128" i="5" s="1"/>
  <c r="J127" i="5" s="1"/>
  <c r="J126" i="5" s="1"/>
  <c r="L124" i="5"/>
  <c r="L123" i="5" s="1"/>
  <c r="L122" i="5" s="1"/>
  <c r="L121" i="5" s="1"/>
  <c r="L120" i="5" s="1"/>
  <c r="L119" i="5" s="1"/>
  <c r="K124" i="5"/>
  <c r="J124" i="5"/>
  <c r="J123" i="5" s="1"/>
  <c r="J122" i="5" s="1"/>
  <c r="J121" i="5" s="1"/>
  <c r="J120" i="5" s="1"/>
  <c r="J119" i="5" s="1"/>
  <c r="K123" i="5"/>
  <c r="K122" i="5" s="1"/>
  <c r="K121" i="5" s="1"/>
  <c r="K120" i="5" s="1"/>
  <c r="K119" i="5" s="1"/>
  <c r="L118" i="5"/>
  <c r="L117" i="5" s="1"/>
  <c r="K118" i="5"/>
  <c r="J118" i="5"/>
  <c r="J117" i="5" s="1"/>
  <c r="K117" i="5"/>
  <c r="L114" i="5"/>
  <c r="L113" i="5" s="1"/>
  <c r="K114" i="5"/>
  <c r="K113" i="5" s="1"/>
  <c r="J114" i="5"/>
  <c r="J113" i="5" s="1"/>
  <c r="L111" i="5"/>
  <c r="L110" i="5" s="1"/>
  <c r="L109" i="5" s="1"/>
  <c r="K111" i="5"/>
  <c r="K110" i="5" s="1"/>
  <c r="K109" i="5" s="1"/>
  <c r="J111" i="5"/>
  <c r="J110" i="5" s="1"/>
  <c r="J109" i="5" s="1"/>
  <c r="L105" i="5"/>
  <c r="L104" i="5" s="1"/>
  <c r="L103" i="5" s="1"/>
  <c r="L102" i="5" s="1"/>
  <c r="L101" i="5" s="1"/>
  <c r="K105" i="5"/>
  <c r="K104" i="5" s="1"/>
  <c r="K103" i="5" s="1"/>
  <c r="K102" i="5" s="1"/>
  <c r="K101" i="5" s="1"/>
  <c r="J105" i="5"/>
  <c r="J104" i="5" s="1"/>
  <c r="J103" i="5" s="1"/>
  <c r="J102" i="5" s="1"/>
  <c r="J101" i="5" s="1"/>
  <c r="L99" i="5"/>
  <c r="L98" i="5" s="1"/>
  <c r="L97" i="5" s="1"/>
  <c r="L96" i="5" s="1"/>
  <c r="L95" i="5" s="1"/>
  <c r="L94" i="5" s="1"/>
  <c r="K99" i="5"/>
  <c r="K98" i="5" s="1"/>
  <c r="K97" i="5" s="1"/>
  <c r="K96" i="5" s="1"/>
  <c r="K95" i="5" s="1"/>
  <c r="K94" i="5" s="1"/>
  <c r="J99" i="5"/>
  <c r="J98" i="5" s="1"/>
  <c r="J97" i="5" s="1"/>
  <c r="J96" i="5" s="1"/>
  <c r="J95" i="5" s="1"/>
  <c r="J94" i="5" s="1"/>
  <c r="L93" i="5"/>
  <c r="L92" i="5" s="1"/>
  <c r="L91" i="5" s="1"/>
  <c r="K93" i="5"/>
  <c r="K92" i="5" s="1"/>
  <c r="K91" i="5" s="1"/>
  <c r="J93" i="5"/>
  <c r="J92" i="5" s="1"/>
  <c r="J91" i="5" s="1"/>
  <c r="L90" i="5"/>
  <c r="L89" i="5" s="1"/>
  <c r="K90" i="5"/>
  <c r="J90" i="5"/>
  <c r="K89" i="5"/>
  <c r="J89" i="5"/>
  <c r="L88" i="5"/>
  <c r="L87" i="5" s="1"/>
  <c r="K88" i="5"/>
  <c r="J88" i="5"/>
  <c r="J87" i="5" s="1"/>
  <c r="K87" i="5"/>
  <c r="L85" i="5"/>
  <c r="L84" i="5" s="1"/>
  <c r="L83" i="5" s="1"/>
  <c r="K85" i="5"/>
  <c r="K84" i="5" s="1"/>
  <c r="K83" i="5" s="1"/>
  <c r="J85" i="5"/>
  <c r="J84" i="5" s="1"/>
  <c r="J83" i="5" s="1"/>
  <c r="L82" i="5"/>
  <c r="L81" i="5" s="1"/>
  <c r="L80" i="5" s="1"/>
  <c r="K82" i="5"/>
  <c r="K81" i="5" s="1"/>
  <c r="K80" i="5" s="1"/>
  <c r="J82" i="5"/>
  <c r="J81" i="5" s="1"/>
  <c r="J80" i="5" s="1"/>
  <c r="L79" i="5"/>
  <c r="L78" i="5" s="1"/>
  <c r="L77" i="5" s="1"/>
  <c r="K79" i="5"/>
  <c r="K78" i="5" s="1"/>
  <c r="K77" i="5" s="1"/>
  <c r="J79" i="5"/>
  <c r="J78" i="5" s="1"/>
  <c r="J77" i="5" s="1"/>
  <c r="L74" i="5"/>
  <c r="L73" i="5" s="1"/>
  <c r="L72" i="5" s="1"/>
  <c r="K74" i="5"/>
  <c r="J74" i="5"/>
  <c r="J73" i="5" s="1"/>
  <c r="J72" i="5" s="1"/>
  <c r="K73" i="5"/>
  <c r="K72" i="5" s="1"/>
  <c r="L71" i="5"/>
  <c r="L70" i="5" s="1"/>
  <c r="K71" i="5"/>
  <c r="K70" i="5" s="1"/>
  <c r="L67" i="5"/>
  <c r="L66" i="5" s="1"/>
  <c r="K67" i="5"/>
  <c r="K66" i="5" s="1"/>
  <c r="J67" i="5"/>
  <c r="J66" i="5" s="1"/>
  <c r="L59" i="5"/>
  <c r="L58" i="5" s="1"/>
  <c r="L57" i="5" s="1"/>
  <c r="K59" i="5"/>
  <c r="K58" i="5" s="1"/>
  <c r="K57" i="5" s="1"/>
  <c r="J59" i="5"/>
  <c r="J58" i="5" s="1"/>
  <c r="J57" i="5" s="1"/>
  <c r="L56" i="5"/>
  <c r="L55" i="5" s="1"/>
  <c r="L54" i="5" s="1"/>
  <c r="K56" i="5"/>
  <c r="J56" i="5"/>
  <c r="J55" i="5" s="1"/>
  <c r="J54" i="5" s="1"/>
  <c r="K55" i="5"/>
  <c r="K54" i="5" s="1"/>
  <c r="L50" i="5"/>
  <c r="L49" i="5" s="1"/>
  <c r="L48" i="5" s="1"/>
  <c r="K50" i="5"/>
  <c r="J50" i="5"/>
  <c r="J49" i="5" s="1"/>
  <c r="J48" i="5" s="1"/>
  <c r="K49" i="5"/>
  <c r="K48" i="5" s="1"/>
  <c r="L45" i="5"/>
  <c r="L44" i="5" s="1"/>
  <c r="L43" i="5" s="1"/>
  <c r="L42" i="5" s="1"/>
  <c r="K45" i="5"/>
  <c r="K44" i="5" s="1"/>
  <c r="K43" i="5" s="1"/>
  <c r="K42" i="5" s="1"/>
  <c r="L39" i="5"/>
  <c r="K39" i="5"/>
  <c r="J39" i="5"/>
  <c r="L33" i="5"/>
  <c r="L32" i="5" s="1"/>
  <c r="L31" i="5" s="1"/>
  <c r="L30" i="5" s="1"/>
  <c r="L29" i="5" s="1"/>
  <c r="L28" i="5" s="1"/>
  <c r="K33" i="5"/>
  <c r="K32" i="5" s="1"/>
  <c r="K31" i="5" s="1"/>
  <c r="K30" i="5" s="1"/>
  <c r="K29" i="5" s="1"/>
  <c r="K28" i="5" s="1"/>
  <c r="J33" i="5"/>
  <c r="J32" i="5" s="1"/>
  <c r="J31" i="5" s="1"/>
  <c r="J30" i="5" s="1"/>
  <c r="J29" i="5" s="1"/>
  <c r="J28" i="5" s="1"/>
  <c r="L27" i="5"/>
  <c r="L26" i="5" s="1"/>
  <c r="L25" i="5" s="1"/>
  <c r="L24" i="5" s="1"/>
  <c r="L23" i="5" s="1"/>
  <c r="K27" i="5"/>
  <c r="K26" i="5" s="1"/>
  <c r="K25" i="5" s="1"/>
  <c r="K24" i="5" s="1"/>
  <c r="K23" i="5" s="1"/>
  <c r="J27" i="5"/>
  <c r="J26" i="5" s="1"/>
  <c r="J25" i="5" s="1"/>
  <c r="J24" i="5" s="1"/>
  <c r="J23" i="5" s="1"/>
  <c r="L21" i="5"/>
  <c r="L20" i="5" s="1"/>
  <c r="L19" i="5" s="1"/>
  <c r="L18" i="5" s="1"/>
  <c r="K21" i="5"/>
  <c r="K20" i="5" s="1"/>
  <c r="K19" i="5" s="1"/>
  <c r="K18" i="5" s="1"/>
  <c r="J21" i="5"/>
  <c r="J20" i="5" s="1"/>
  <c r="J19" i="5" s="1"/>
  <c r="J18" i="5" s="1"/>
  <c r="M551" i="3"/>
  <c r="M550" i="3" s="1"/>
  <c r="L551" i="3"/>
  <c r="K101" i="24" s="1"/>
  <c r="K100" i="24" s="1"/>
  <c r="K99" i="24" s="1"/>
  <c r="K98" i="24" s="1"/>
  <c r="K97" i="24" s="1"/>
  <c r="K96" i="24" s="1"/>
  <c r="J551" i="3"/>
  <c r="L550" i="3"/>
  <c r="K550" i="3"/>
  <c r="J550" i="3"/>
  <c r="L549" i="3"/>
  <c r="L548" i="3" s="1"/>
  <c r="L547" i="3" s="1"/>
  <c r="L546" i="3" s="1"/>
  <c r="L545" i="3" s="1"/>
  <c r="L544" i="3" s="1"/>
  <c r="K549" i="3"/>
  <c r="J549" i="3"/>
  <c r="J548" i="3" s="1"/>
  <c r="J547" i="3" s="1"/>
  <c r="J546" i="3" s="1"/>
  <c r="J545" i="3" s="1"/>
  <c r="J544" i="3" s="1"/>
  <c r="K548" i="3"/>
  <c r="K547" i="3" s="1"/>
  <c r="K546" i="3" s="1"/>
  <c r="K545" i="3" s="1"/>
  <c r="K544" i="3" s="1"/>
  <c r="J543" i="3"/>
  <c r="M542" i="3"/>
  <c r="L542" i="3"/>
  <c r="K542" i="3"/>
  <c r="J542" i="3"/>
  <c r="M540" i="3"/>
  <c r="L540" i="3"/>
  <c r="K540" i="3"/>
  <c r="J540" i="3"/>
  <c r="M539" i="3"/>
  <c r="L272" i="24" s="1"/>
  <c r="L271" i="24" s="1"/>
  <c r="L270" i="24" s="1"/>
  <c r="L269" i="24" s="1"/>
  <c r="L268" i="24" s="1"/>
  <c r="L267" i="24" s="1"/>
  <c r="L266" i="24" s="1"/>
  <c r="L265" i="24" s="1"/>
  <c r="L539" i="3"/>
  <c r="K272" i="24" s="1"/>
  <c r="K271" i="24" s="1"/>
  <c r="K270" i="24" s="1"/>
  <c r="K269" i="24" s="1"/>
  <c r="K268" i="24" s="1"/>
  <c r="K267" i="24" s="1"/>
  <c r="K266" i="24" s="1"/>
  <c r="K265" i="24" s="1"/>
  <c r="K539" i="3"/>
  <c r="J272" i="24" s="1"/>
  <c r="J271" i="24" s="1"/>
  <c r="J270" i="24" s="1"/>
  <c r="J269" i="24" s="1"/>
  <c r="J268" i="24" s="1"/>
  <c r="J267" i="24" s="1"/>
  <c r="J266" i="24" s="1"/>
  <c r="J265" i="24" s="1"/>
  <c r="J539" i="3"/>
  <c r="M538" i="3"/>
  <c r="L538" i="3"/>
  <c r="K538" i="3"/>
  <c r="J538" i="3"/>
  <c r="M537" i="3"/>
  <c r="L537" i="3"/>
  <c r="K537" i="3"/>
  <c r="J537" i="3"/>
  <c r="M536" i="3"/>
  <c r="L536" i="3"/>
  <c r="K536" i="3"/>
  <c r="J536" i="3"/>
  <c r="M535" i="3"/>
  <c r="L535" i="3"/>
  <c r="K535" i="3"/>
  <c r="J535" i="3"/>
  <c r="M533" i="3"/>
  <c r="L533" i="3"/>
  <c r="K533" i="3"/>
  <c r="J533" i="3"/>
  <c r="M532" i="3"/>
  <c r="L532" i="3"/>
  <c r="K532" i="3"/>
  <c r="J532" i="3"/>
  <c r="M531" i="3"/>
  <c r="L531" i="3"/>
  <c r="K531" i="3"/>
  <c r="J531" i="3"/>
  <c r="M530" i="3"/>
  <c r="L530" i="3"/>
  <c r="K530" i="3"/>
  <c r="J530" i="3"/>
  <c r="J76" i="24"/>
  <c r="J75" i="24" s="1"/>
  <c r="J74" i="24" s="1"/>
  <c r="J73" i="24" s="1"/>
  <c r="J72" i="24" s="1"/>
  <c r="J71" i="24" s="1"/>
  <c r="M528" i="3"/>
  <c r="L528" i="3"/>
  <c r="K528" i="3"/>
  <c r="K527" i="3" s="1"/>
  <c r="K526" i="3" s="1"/>
  <c r="K525" i="3" s="1"/>
  <c r="K524" i="3" s="1"/>
  <c r="J528" i="3"/>
  <c r="J527" i="3" s="1"/>
  <c r="J526" i="3" s="1"/>
  <c r="J525" i="3" s="1"/>
  <c r="J524" i="3" s="1"/>
  <c r="M527" i="3"/>
  <c r="M526" i="3" s="1"/>
  <c r="M525" i="3" s="1"/>
  <c r="M524" i="3" s="1"/>
  <c r="L527" i="3"/>
  <c r="L526" i="3"/>
  <c r="L525" i="3" s="1"/>
  <c r="L524" i="3" s="1"/>
  <c r="M520" i="3"/>
  <c r="M519" i="3" s="1"/>
  <c r="M518" i="3" s="1"/>
  <c r="L520" i="3"/>
  <c r="L519" i="3" s="1"/>
  <c r="L518" i="3" s="1"/>
  <c r="K520" i="3"/>
  <c r="K519" i="3" s="1"/>
  <c r="K518" i="3" s="1"/>
  <c r="M516" i="3"/>
  <c r="M515" i="3" s="1"/>
  <c r="L516" i="3"/>
  <c r="K516" i="3"/>
  <c r="K515" i="3" s="1"/>
  <c r="L515" i="3"/>
  <c r="L514" i="3"/>
  <c r="K252" i="24" s="1"/>
  <c r="K251" i="24" s="1"/>
  <c r="K250" i="24" s="1"/>
  <c r="K249" i="24" s="1"/>
  <c r="K248" i="24" s="1"/>
  <c r="K247" i="24" s="1"/>
  <c r="J252" i="24"/>
  <c r="M513" i="3"/>
  <c r="M512" i="3" s="1"/>
  <c r="M511" i="3" s="1"/>
  <c r="L513" i="3"/>
  <c r="L512" i="3" s="1"/>
  <c r="L511" i="3" s="1"/>
  <c r="J513" i="3"/>
  <c r="J512" i="3" s="1"/>
  <c r="J511" i="3" s="1"/>
  <c r="M509" i="3"/>
  <c r="L509" i="3"/>
  <c r="K509" i="3"/>
  <c r="J509" i="3"/>
  <c r="M508" i="3"/>
  <c r="L508" i="3"/>
  <c r="K508" i="3"/>
  <c r="K507" i="3" s="1"/>
  <c r="J508" i="3"/>
  <c r="J507" i="3" s="1"/>
  <c r="M507" i="3"/>
  <c r="L507" i="3"/>
  <c r="M505" i="3"/>
  <c r="M504" i="3" s="1"/>
  <c r="L505" i="3"/>
  <c r="L504" i="3" s="1"/>
  <c r="K505" i="3"/>
  <c r="K504" i="3" s="1"/>
  <c r="O502" i="3"/>
  <c r="O501" i="3" s="1"/>
  <c r="N502" i="3"/>
  <c r="M502" i="3"/>
  <c r="M501" i="3" s="1"/>
  <c r="L502" i="3"/>
  <c r="L501" i="3" s="1"/>
  <c r="K502" i="3"/>
  <c r="K501" i="3" s="1"/>
  <c r="N501" i="3"/>
  <c r="M499" i="3"/>
  <c r="M498" i="3" s="1"/>
  <c r="L499" i="3"/>
  <c r="K499" i="3"/>
  <c r="K498" i="3" s="1"/>
  <c r="L498" i="3"/>
  <c r="K220" i="24"/>
  <c r="K219" i="24" s="1"/>
  <c r="K218" i="24" s="1"/>
  <c r="K217" i="24" s="1"/>
  <c r="K216" i="24" s="1"/>
  <c r="K215" i="24" s="1"/>
  <c r="J220" i="24"/>
  <c r="J219" i="24" s="1"/>
  <c r="J218" i="24" s="1"/>
  <c r="J217" i="24" s="1"/>
  <c r="J216" i="24" s="1"/>
  <c r="J215" i="24" s="1"/>
  <c r="J497" i="3"/>
  <c r="M496" i="3"/>
  <c r="L496" i="3"/>
  <c r="K496" i="3"/>
  <c r="K495" i="3" s="1"/>
  <c r="J496" i="3"/>
  <c r="J495" i="3" s="1"/>
  <c r="M495" i="3"/>
  <c r="L495" i="3"/>
  <c r="K494" i="3"/>
  <c r="J208" i="24" s="1"/>
  <c r="J207" i="24" s="1"/>
  <c r="J206" i="24" s="1"/>
  <c r="J205" i="24" s="1"/>
  <c r="J204" i="24" s="1"/>
  <c r="J203" i="24" s="1"/>
  <c r="M493" i="3"/>
  <c r="L493" i="3"/>
  <c r="K493" i="3"/>
  <c r="J493" i="3"/>
  <c r="M492" i="3"/>
  <c r="L492" i="3"/>
  <c r="K492" i="3"/>
  <c r="J492" i="3"/>
  <c r="M481" i="3"/>
  <c r="L481" i="3"/>
  <c r="K481" i="3"/>
  <c r="M479" i="3"/>
  <c r="L479" i="3"/>
  <c r="K479" i="3"/>
  <c r="J479" i="3"/>
  <c r="J478" i="3"/>
  <c r="M477" i="3"/>
  <c r="L477" i="3"/>
  <c r="K477" i="3"/>
  <c r="J477" i="3"/>
  <c r="M474" i="3"/>
  <c r="M473" i="3" s="1"/>
  <c r="L474" i="3"/>
  <c r="K474" i="3"/>
  <c r="K473" i="3" s="1"/>
  <c r="L473" i="3"/>
  <c r="J472" i="3"/>
  <c r="J471" i="3" s="1"/>
  <c r="J470" i="3" s="1"/>
  <c r="J469" i="3" s="1"/>
  <c r="M467" i="3"/>
  <c r="M466" i="3" s="1"/>
  <c r="M465" i="3" s="1"/>
  <c r="M464" i="3" s="1"/>
  <c r="L467" i="3"/>
  <c r="K467" i="3"/>
  <c r="K466" i="3" s="1"/>
  <c r="K465" i="3" s="1"/>
  <c r="K464" i="3" s="1"/>
  <c r="L466" i="3"/>
  <c r="J466" i="3"/>
  <c r="L465" i="3"/>
  <c r="L464" i="3" s="1"/>
  <c r="J465" i="3"/>
  <c r="J464" i="3" s="1"/>
  <c r="J463" i="3" s="1"/>
  <c r="K461" i="3"/>
  <c r="J353" i="5" s="1"/>
  <c r="J352" i="5" s="1"/>
  <c r="J351" i="5" s="1"/>
  <c r="M460" i="3"/>
  <c r="L460" i="3"/>
  <c r="K460" i="3"/>
  <c r="J460" i="3"/>
  <c r="M459" i="3"/>
  <c r="L459" i="3"/>
  <c r="K459" i="3"/>
  <c r="J459" i="3"/>
  <c r="M458" i="3"/>
  <c r="L458" i="3"/>
  <c r="K458" i="3"/>
  <c r="J458" i="3"/>
  <c r="K350" i="5"/>
  <c r="K349" i="5" s="1"/>
  <c r="K348" i="5" s="1"/>
  <c r="J107" i="24"/>
  <c r="J106" i="24" s="1"/>
  <c r="J105" i="24" s="1"/>
  <c r="J104" i="24" s="1"/>
  <c r="J103" i="24" s="1"/>
  <c r="J102" i="24" s="1"/>
  <c r="J457" i="3"/>
  <c r="M456" i="3"/>
  <c r="L456" i="3"/>
  <c r="K456" i="3"/>
  <c r="J456" i="3"/>
  <c r="M455" i="3"/>
  <c r="M453" i="3" s="1"/>
  <c r="L455" i="3"/>
  <c r="L454" i="3" s="1"/>
  <c r="K455" i="3"/>
  <c r="K453" i="3" s="1"/>
  <c r="J455" i="3"/>
  <c r="J453" i="3" s="1"/>
  <c r="M454" i="3"/>
  <c r="L453" i="3"/>
  <c r="M448" i="3"/>
  <c r="M447" i="3" s="1"/>
  <c r="L448" i="3"/>
  <c r="K448" i="3"/>
  <c r="K447" i="3" s="1"/>
  <c r="L447" i="3"/>
  <c r="J446" i="3"/>
  <c r="M445" i="3"/>
  <c r="M444" i="3" s="1"/>
  <c r="L445" i="3"/>
  <c r="L444" i="3" s="1"/>
  <c r="K445" i="3"/>
  <c r="K444" i="3" s="1"/>
  <c r="J445" i="3"/>
  <c r="J444" i="3" s="1"/>
  <c r="M442" i="3"/>
  <c r="M441" i="3" s="1"/>
  <c r="L442" i="3"/>
  <c r="L441" i="3" s="1"/>
  <c r="K442" i="3"/>
  <c r="K441" i="3" s="1"/>
  <c r="J442" i="3"/>
  <c r="J441" i="3" s="1"/>
  <c r="L440" i="3"/>
  <c r="K334" i="5" s="1"/>
  <c r="K333" i="5" s="1"/>
  <c r="K332" i="5" s="1"/>
  <c r="K440" i="3"/>
  <c r="J70" i="24" s="1"/>
  <c r="J69" i="24" s="1"/>
  <c r="J68" i="24" s="1"/>
  <c r="J67" i="24" s="1"/>
  <c r="J66" i="24" s="1"/>
  <c r="J65" i="24" s="1"/>
  <c r="J440" i="3"/>
  <c r="M439" i="3"/>
  <c r="L439" i="3"/>
  <c r="K439" i="3"/>
  <c r="J439" i="3"/>
  <c r="M438" i="3"/>
  <c r="L438" i="3"/>
  <c r="K438" i="3"/>
  <c r="J438" i="3"/>
  <c r="M436" i="3"/>
  <c r="L436" i="3"/>
  <c r="K436" i="3"/>
  <c r="K435" i="3" s="1"/>
  <c r="J436" i="3"/>
  <c r="J435" i="3" s="1"/>
  <c r="M435" i="3"/>
  <c r="L435" i="3"/>
  <c r="M433" i="3"/>
  <c r="M432" i="3" s="1"/>
  <c r="L433" i="3"/>
  <c r="L432" i="3" s="1"/>
  <c r="K433" i="3"/>
  <c r="K432" i="3" s="1"/>
  <c r="M430" i="3"/>
  <c r="M429" i="3" s="1"/>
  <c r="L430" i="3"/>
  <c r="L429" i="3" s="1"/>
  <c r="K430" i="3"/>
  <c r="K429" i="3" s="1"/>
  <c r="M427" i="3"/>
  <c r="M426" i="3" s="1"/>
  <c r="L427" i="3"/>
  <c r="K427" i="3"/>
  <c r="K426" i="3" s="1"/>
  <c r="L426" i="3"/>
  <c r="M424" i="3"/>
  <c r="M423" i="3" s="1"/>
  <c r="L424" i="3"/>
  <c r="L423" i="3" s="1"/>
  <c r="K424" i="3"/>
  <c r="K423" i="3" s="1"/>
  <c r="J424" i="3"/>
  <c r="J423" i="3" s="1"/>
  <c r="L33" i="24"/>
  <c r="L32" i="24" s="1"/>
  <c r="L31" i="24" s="1"/>
  <c r="L30" i="24" s="1"/>
  <c r="L29" i="24" s="1"/>
  <c r="L28" i="24" s="1"/>
  <c r="M417" i="3"/>
  <c r="M416" i="3" s="1"/>
  <c r="L417" i="3"/>
  <c r="L416" i="3" s="1"/>
  <c r="K417" i="3"/>
  <c r="K416" i="3" s="1"/>
  <c r="J417" i="3"/>
  <c r="J416" i="3" s="1"/>
  <c r="L415" i="3"/>
  <c r="K27" i="24" s="1"/>
  <c r="K26" i="24" s="1"/>
  <c r="K25" i="24" s="1"/>
  <c r="K24" i="24" s="1"/>
  <c r="K23" i="24" s="1"/>
  <c r="K22" i="24" s="1"/>
  <c r="J27" i="24"/>
  <c r="J26" i="24" s="1"/>
  <c r="J25" i="24" s="1"/>
  <c r="J24" i="24" s="1"/>
  <c r="J23" i="24" s="1"/>
  <c r="J22" i="24" s="1"/>
  <c r="J415" i="3"/>
  <c r="J412" i="3" s="1"/>
  <c r="J411" i="3" s="1"/>
  <c r="J410" i="3" s="1"/>
  <c r="J409" i="3" s="1"/>
  <c r="M414" i="3"/>
  <c r="M413" i="3" s="1"/>
  <c r="L414" i="3"/>
  <c r="L413" i="3" s="1"/>
  <c r="K414" i="3"/>
  <c r="J414" i="3"/>
  <c r="J413" i="3" s="1"/>
  <c r="K413" i="3"/>
  <c r="M412" i="3"/>
  <c r="M411" i="3" s="1"/>
  <c r="M410" i="3" s="1"/>
  <c r="M409" i="3" s="1"/>
  <c r="K412" i="3"/>
  <c r="K411" i="3" s="1"/>
  <c r="K410" i="3" s="1"/>
  <c r="K409" i="3" s="1"/>
  <c r="M406" i="3"/>
  <c r="L406" i="3"/>
  <c r="K406" i="3"/>
  <c r="J406" i="3"/>
  <c r="M404" i="3"/>
  <c r="L404" i="3"/>
  <c r="K404" i="3"/>
  <c r="J404" i="3"/>
  <c r="J403" i="3"/>
  <c r="M402" i="3"/>
  <c r="L402" i="3"/>
  <c r="K402" i="3"/>
  <c r="J402" i="3"/>
  <c r="M397" i="3"/>
  <c r="L397" i="3"/>
  <c r="K397" i="3"/>
  <c r="K396" i="3" s="1"/>
  <c r="K395" i="3" s="1"/>
  <c r="K394" i="3" s="1"/>
  <c r="J397" i="3"/>
  <c r="J396" i="3" s="1"/>
  <c r="J395" i="3" s="1"/>
  <c r="J394" i="3" s="1"/>
  <c r="M396" i="3"/>
  <c r="M395" i="3" s="1"/>
  <c r="M394" i="3" s="1"/>
  <c r="L396" i="3"/>
  <c r="L395" i="3" s="1"/>
  <c r="L394" i="3" s="1"/>
  <c r="K390" i="3"/>
  <c r="J592" i="24" s="1"/>
  <c r="M389" i="3"/>
  <c r="L389" i="3"/>
  <c r="K389" i="3"/>
  <c r="J389" i="3"/>
  <c r="M388" i="3"/>
  <c r="L388" i="3"/>
  <c r="K388" i="3"/>
  <c r="J388" i="3"/>
  <c r="J387" i="3"/>
  <c r="M386" i="3"/>
  <c r="L386" i="3"/>
  <c r="K386" i="3"/>
  <c r="J386" i="3"/>
  <c r="J385" i="3" s="1"/>
  <c r="M385" i="3"/>
  <c r="L385" i="3"/>
  <c r="K385" i="3"/>
  <c r="J382" i="3"/>
  <c r="M381" i="3"/>
  <c r="M380" i="3" s="1"/>
  <c r="M379" i="3" s="1"/>
  <c r="M378" i="3" s="1"/>
  <c r="M377" i="3" s="1"/>
  <c r="L381" i="3"/>
  <c r="L380" i="3" s="1"/>
  <c r="L379" i="3" s="1"/>
  <c r="L378" i="3" s="1"/>
  <c r="L377" i="3" s="1"/>
  <c r="K381" i="3"/>
  <c r="K380" i="3" s="1"/>
  <c r="K379" i="3" s="1"/>
  <c r="K378" i="3" s="1"/>
  <c r="K377" i="3" s="1"/>
  <c r="J381" i="3"/>
  <c r="J380" i="3" s="1"/>
  <c r="J379" i="3" s="1"/>
  <c r="J378" i="3" s="1"/>
  <c r="J377" i="3" s="1"/>
  <c r="M375" i="3"/>
  <c r="M374" i="3" s="1"/>
  <c r="M373" i="3" s="1"/>
  <c r="M372" i="3" s="1"/>
  <c r="L375" i="3"/>
  <c r="L374" i="3" s="1"/>
  <c r="L373" i="3" s="1"/>
  <c r="L372" i="3" s="1"/>
  <c r="K375" i="3"/>
  <c r="K374" i="3" s="1"/>
  <c r="K373" i="3" s="1"/>
  <c r="K372" i="3" s="1"/>
  <c r="J375" i="3"/>
  <c r="J374" i="3" s="1"/>
  <c r="J373" i="3" s="1"/>
  <c r="J372" i="3" s="1"/>
  <c r="M367" i="3"/>
  <c r="M366" i="3" s="1"/>
  <c r="M365" i="3" s="1"/>
  <c r="M364" i="3" s="1"/>
  <c r="M363" i="3" s="1"/>
  <c r="M362" i="3" s="1"/>
  <c r="L367" i="3"/>
  <c r="L366" i="3" s="1"/>
  <c r="L365" i="3" s="1"/>
  <c r="L364" i="3" s="1"/>
  <c r="L363" i="3" s="1"/>
  <c r="L362" i="3" s="1"/>
  <c r="K367" i="3"/>
  <c r="K366" i="3" s="1"/>
  <c r="K365" i="3" s="1"/>
  <c r="K364" i="3" s="1"/>
  <c r="K363" i="3" s="1"/>
  <c r="M360" i="3"/>
  <c r="L360" i="3"/>
  <c r="K360" i="3"/>
  <c r="J360" i="3"/>
  <c r="M359" i="3"/>
  <c r="L359" i="3"/>
  <c r="K359" i="3"/>
  <c r="J359" i="3"/>
  <c r="M358" i="3"/>
  <c r="L358" i="3"/>
  <c r="K358" i="3"/>
  <c r="J358" i="3"/>
  <c r="M357" i="3"/>
  <c r="L357" i="3"/>
  <c r="K357" i="3"/>
  <c r="J357" i="3"/>
  <c r="M356" i="3"/>
  <c r="M355" i="3" s="1"/>
  <c r="M354" i="3" s="1"/>
  <c r="L356" i="3"/>
  <c r="L355" i="3" s="1"/>
  <c r="L354" i="3" s="1"/>
  <c r="K356" i="3"/>
  <c r="J356" i="3"/>
  <c r="J355" i="3" s="1"/>
  <c r="J354" i="3" s="1"/>
  <c r="K355" i="3"/>
  <c r="M352" i="3"/>
  <c r="L352" i="3"/>
  <c r="K352" i="3"/>
  <c r="J352" i="3"/>
  <c r="M351" i="3"/>
  <c r="M350" i="3" s="1"/>
  <c r="M349" i="3" s="1"/>
  <c r="M348" i="3" s="1"/>
  <c r="M347" i="3" s="1"/>
  <c r="M346" i="3" s="1"/>
  <c r="L351" i="3"/>
  <c r="L350" i="3" s="1"/>
  <c r="L349" i="3" s="1"/>
  <c r="L348" i="3" s="1"/>
  <c r="L347" i="3" s="1"/>
  <c r="L346" i="3" s="1"/>
  <c r="K351" i="3"/>
  <c r="K350" i="3" s="1"/>
  <c r="K349" i="3" s="1"/>
  <c r="K348" i="3" s="1"/>
  <c r="K347" i="3" s="1"/>
  <c r="K346" i="3" s="1"/>
  <c r="J351" i="3"/>
  <c r="J350" i="3" s="1"/>
  <c r="J349" i="3" s="1"/>
  <c r="J348" i="3" s="1"/>
  <c r="J347" i="3" s="1"/>
  <c r="J346" i="3" s="1"/>
  <c r="M344" i="3"/>
  <c r="L344" i="3"/>
  <c r="K344" i="3"/>
  <c r="J344" i="3"/>
  <c r="M343" i="3"/>
  <c r="M342" i="3" s="1"/>
  <c r="M341" i="3" s="1"/>
  <c r="M340" i="3" s="1"/>
  <c r="M339" i="3" s="1"/>
  <c r="L343" i="3"/>
  <c r="L342" i="3" s="1"/>
  <c r="L341" i="3" s="1"/>
  <c r="L340" i="3" s="1"/>
  <c r="L339" i="3" s="1"/>
  <c r="K343" i="3"/>
  <c r="K342" i="3" s="1"/>
  <c r="K341" i="3" s="1"/>
  <c r="K340" i="3" s="1"/>
  <c r="K339" i="3" s="1"/>
  <c r="J343" i="3"/>
  <c r="J342" i="3" s="1"/>
  <c r="J341" i="3" s="1"/>
  <c r="J340" i="3" s="1"/>
  <c r="J339" i="3" s="1"/>
  <c r="K331" i="3"/>
  <c r="J299" i="24" s="1"/>
  <c r="J298" i="24" s="1"/>
  <c r="J297" i="24" s="1"/>
  <c r="J296" i="24" s="1"/>
  <c r="J295" i="24" s="1"/>
  <c r="M330" i="3"/>
  <c r="L330" i="3"/>
  <c r="K330" i="3"/>
  <c r="J330" i="3"/>
  <c r="K329" i="3"/>
  <c r="J294" i="24" s="1"/>
  <c r="J329" i="3"/>
  <c r="M328" i="3"/>
  <c r="M325" i="3" s="1"/>
  <c r="M324" i="3" s="1"/>
  <c r="M323" i="3" s="1"/>
  <c r="M322" i="3" s="1"/>
  <c r="M321" i="3" s="1"/>
  <c r="M320" i="3" s="1"/>
  <c r="L328" i="3"/>
  <c r="K328" i="3"/>
  <c r="K325" i="3" s="1"/>
  <c r="K324" i="3" s="1"/>
  <c r="K323" i="3" s="1"/>
  <c r="K322" i="3" s="1"/>
  <c r="K321" i="3" s="1"/>
  <c r="K320" i="3" s="1"/>
  <c r="J328" i="3"/>
  <c r="J327" i="3"/>
  <c r="M326" i="3"/>
  <c r="L326" i="3"/>
  <c r="K326" i="3"/>
  <c r="J326" i="3"/>
  <c r="L325" i="3"/>
  <c r="L324" i="3" s="1"/>
  <c r="L323" i="3" s="1"/>
  <c r="L322" i="3" s="1"/>
  <c r="L321" i="3" s="1"/>
  <c r="L320" i="3" s="1"/>
  <c r="O322" i="3"/>
  <c r="N322" i="3"/>
  <c r="K318" i="3"/>
  <c r="M316" i="3"/>
  <c r="L316" i="3"/>
  <c r="K316" i="3"/>
  <c r="J316" i="3"/>
  <c r="J315" i="3"/>
  <c r="M314" i="3"/>
  <c r="L314" i="3"/>
  <c r="K314" i="3"/>
  <c r="J314" i="3"/>
  <c r="M308" i="3"/>
  <c r="L308" i="3"/>
  <c r="M306" i="3"/>
  <c r="L116" i="5" s="1"/>
  <c r="L115" i="5" s="1"/>
  <c r="L306" i="3"/>
  <c r="K116" i="5" s="1"/>
  <c r="K115" i="5" s="1"/>
  <c r="K306" i="3"/>
  <c r="J116" i="5" s="1"/>
  <c r="J115" i="5" s="1"/>
  <c r="J306" i="3"/>
  <c r="M304" i="3"/>
  <c r="L304" i="3"/>
  <c r="K304" i="3"/>
  <c r="J304" i="3"/>
  <c r="M303" i="3"/>
  <c r="L303" i="3"/>
  <c r="K303" i="3"/>
  <c r="J303" i="3"/>
  <c r="J302" i="3"/>
  <c r="M301" i="3"/>
  <c r="L301" i="3"/>
  <c r="L300" i="3" s="1"/>
  <c r="K416" i="24" s="1"/>
  <c r="K301" i="3"/>
  <c r="K300" i="3" s="1"/>
  <c r="J416" i="24" s="1"/>
  <c r="J301" i="3"/>
  <c r="M300" i="3"/>
  <c r="L416" i="24" s="1"/>
  <c r="J300" i="3"/>
  <c r="M295" i="3"/>
  <c r="M294" i="3" s="1"/>
  <c r="M293" i="3" s="1"/>
  <c r="M292" i="3" s="1"/>
  <c r="L295" i="3"/>
  <c r="L294" i="3" s="1"/>
  <c r="L293" i="3" s="1"/>
  <c r="L292" i="3" s="1"/>
  <c r="K294" i="3"/>
  <c r="K293" i="3" s="1"/>
  <c r="K292" i="3" s="1"/>
  <c r="J294" i="3"/>
  <c r="J293" i="3" s="1"/>
  <c r="J292" i="3" s="1"/>
  <c r="J481" i="5"/>
  <c r="J480" i="5" s="1"/>
  <c r="J479" i="5" s="1"/>
  <c r="J478" i="5" s="1"/>
  <c r="J477" i="5" s="1"/>
  <c r="J476" i="5" s="1"/>
  <c r="J475" i="5" s="1"/>
  <c r="M287" i="3"/>
  <c r="M286" i="3" s="1"/>
  <c r="M285" i="3" s="1"/>
  <c r="M284" i="3" s="1"/>
  <c r="M283" i="3" s="1"/>
  <c r="M282" i="3" s="1"/>
  <c r="L287" i="3"/>
  <c r="L286" i="3" s="1"/>
  <c r="L285" i="3" s="1"/>
  <c r="L284" i="3" s="1"/>
  <c r="L283" i="3" s="1"/>
  <c r="L282" i="3" s="1"/>
  <c r="J287" i="3"/>
  <c r="J286" i="3" s="1"/>
  <c r="J285" i="3" s="1"/>
  <c r="J284" i="3" s="1"/>
  <c r="J283" i="3" s="1"/>
  <c r="J282" i="3" s="1"/>
  <c r="M280" i="3"/>
  <c r="M279" i="3" s="1"/>
  <c r="M278" i="3" s="1"/>
  <c r="M277" i="3" s="1"/>
  <c r="M276" i="3" s="1"/>
  <c r="L280" i="3"/>
  <c r="L279" i="3" s="1"/>
  <c r="L278" i="3" s="1"/>
  <c r="L277" i="3" s="1"/>
  <c r="L276" i="3" s="1"/>
  <c r="K280" i="3"/>
  <c r="K279" i="3" s="1"/>
  <c r="K278" i="3" s="1"/>
  <c r="K277" i="3" s="1"/>
  <c r="K276" i="3" s="1"/>
  <c r="J275" i="3"/>
  <c r="J274" i="3"/>
  <c r="M273" i="3"/>
  <c r="L273" i="3"/>
  <c r="K273" i="3"/>
  <c r="J273" i="3"/>
  <c r="M272" i="3"/>
  <c r="M271" i="3" s="1"/>
  <c r="M270" i="3" s="1"/>
  <c r="M269" i="3" s="1"/>
  <c r="L272" i="3"/>
  <c r="L271" i="3" s="1"/>
  <c r="L270" i="3" s="1"/>
  <c r="L269" i="3" s="1"/>
  <c r="K272" i="3"/>
  <c r="J272" i="3"/>
  <c r="J271" i="3" s="1"/>
  <c r="J270" i="3" s="1"/>
  <c r="J269" i="3" s="1"/>
  <c r="J268" i="3" s="1"/>
  <c r="K271" i="3"/>
  <c r="K270" i="3" s="1"/>
  <c r="K269" i="3" s="1"/>
  <c r="O268" i="3"/>
  <c r="N268" i="3"/>
  <c r="M266" i="3"/>
  <c r="L266" i="3"/>
  <c r="K266" i="3"/>
  <c r="K265" i="3" s="1"/>
  <c r="K264" i="3" s="1"/>
  <c r="K263" i="3" s="1"/>
  <c r="K262" i="3" s="1"/>
  <c r="J266" i="3"/>
  <c r="J265" i="3" s="1"/>
  <c r="J264" i="3" s="1"/>
  <c r="J263" i="3" s="1"/>
  <c r="J262" i="3" s="1"/>
  <c r="M265" i="3"/>
  <c r="L265" i="3"/>
  <c r="L264" i="3" s="1"/>
  <c r="L263" i="3" s="1"/>
  <c r="L262" i="3" s="1"/>
  <c r="M264" i="3"/>
  <c r="M263" i="3" s="1"/>
  <c r="M262" i="3" s="1"/>
  <c r="M260" i="3"/>
  <c r="L260" i="3"/>
  <c r="L259" i="3" s="1"/>
  <c r="L258" i="3" s="1"/>
  <c r="L257" i="3" s="1"/>
  <c r="L256" i="3" s="1"/>
  <c r="K260" i="3"/>
  <c r="K259" i="3" s="1"/>
  <c r="K258" i="3" s="1"/>
  <c r="K257" i="3" s="1"/>
  <c r="K256" i="3" s="1"/>
  <c r="J260" i="3"/>
  <c r="J259" i="3" s="1"/>
  <c r="J258" i="3" s="1"/>
  <c r="J257" i="3" s="1"/>
  <c r="J256" i="3" s="1"/>
  <c r="M259" i="3"/>
  <c r="M258" i="3" s="1"/>
  <c r="M257" i="3" s="1"/>
  <c r="M256" i="3" s="1"/>
  <c r="K254" i="3"/>
  <c r="M253" i="3"/>
  <c r="M252" i="3" s="1"/>
  <c r="M251" i="3" s="1"/>
  <c r="M250" i="3" s="1"/>
  <c r="M249" i="3" s="1"/>
  <c r="L253" i="3"/>
  <c r="J253" i="3"/>
  <c r="J252" i="3" s="1"/>
  <c r="J251" i="3" s="1"/>
  <c r="J250" i="3" s="1"/>
  <c r="J249" i="3" s="1"/>
  <c r="L252" i="3"/>
  <c r="L251" i="3" s="1"/>
  <c r="L250" i="3" s="1"/>
  <c r="L249" i="3" s="1"/>
  <c r="M246" i="3"/>
  <c r="L246" i="3"/>
  <c r="K246" i="3"/>
  <c r="J246" i="3"/>
  <c r="M245" i="3"/>
  <c r="L245" i="3"/>
  <c r="K245" i="3"/>
  <c r="J245" i="3"/>
  <c r="M244" i="3"/>
  <c r="L244" i="3"/>
  <c r="K244" i="3"/>
  <c r="J244" i="3"/>
  <c r="M243" i="3"/>
  <c r="L243" i="3"/>
  <c r="L242" i="3" s="1"/>
  <c r="L241" i="3" s="1"/>
  <c r="L240" i="3" s="1"/>
  <c r="K243" i="3"/>
  <c r="K242" i="3" s="1"/>
  <c r="K241" i="3" s="1"/>
  <c r="K240" i="3" s="1"/>
  <c r="J243" i="3"/>
  <c r="M242" i="3"/>
  <c r="M241" i="3" s="1"/>
  <c r="M240" i="3" s="1"/>
  <c r="J242" i="3"/>
  <c r="J241" i="3" s="1"/>
  <c r="J240" i="3" s="1"/>
  <c r="M238" i="3"/>
  <c r="M237" i="3" s="1"/>
  <c r="L238" i="3"/>
  <c r="L237" i="3" s="1"/>
  <c r="K238" i="3"/>
  <c r="K237" i="3" s="1"/>
  <c r="M235" i="3"/>
  <c r="M234" i="3" s="1"/>
  <c r="M233" i="3" s="1"/>
  <c r="M232" i="3" s="1"/>
  <c r="M231" i="3" s="1"/>
  <c r="M230" i="3" s="1"/>
  <c r="L235" i="3"/>
  <c r="L234" i="3" s="1"/>
  <c r="L233" i="3" s="1"/>
  <c r="L232" i="3" s="1"/>
  <c r="L231" i="3" s="1"/>
  <c r="L230" i="3" s="1"/>
  <c r="K235" i="3"/>
  <c r="K234" i="3" s="1"/>
  <c r="M228" i="3"/>
  <c r="L228" i="3"/>
  <c r="K228" i="3"/>
  <c r="K227" i="3" s="1"/>
  <c r="K226" i="3" s="1"/>
  <c r="K225" i="3" s="1"/>
  <c r="J228" i="3"/>
  <c r="J227" i="3" s="1"/>
  <c r="J226" i="3" s="1"/>
  <c r="J225" i="3" s="1"/>
  <c r="M227" i="3"/>
  <c r="M226" i="3" s="1"/>
  <c r="M225" i="3" s="1"/>
  <c r="L227" i="3"/>
  <c r="L226" i="3" s="1"/>
  <c r="L225" i="3" s="1"/>
  <c r="J224" i="3"/>
  <c r="M223" i="3"/>
  <c r="M222" i="3" s="1"/>
  <c r="L223" i="3"/>
  <c r="L222" i="3" s="1"/>
  <c r="K223" i="3"/>
  <c r="K222" i="3" s="1"/>
  <c r="K221" i="3" s="1"/>
  <c r="K220" i="3" s="1"/>
  <c r="K219" i="3" s="1"/>
  <c r="J223" i="3"/>
  <c r="J222" i="3" s="1"/>
  <c r="J221" i="3" s="1"/>
  <c r="J220" i="3" s="1"/>
  <c r="J219" i="3" s="1"/>
  <c r="M215" i="3"/>
  <c r="L215" i="3"/>
  <c r="L214" i="3" s="1"/>
  <c r="L213" i="3" s="1"/>
  <c r="L212" i="3" s="1"/>
  <c r="K215" i="3"/>
  <c r="K214" i="3" s="1"/>
  <c r="K213" i="3" s="1"/>
  <c r="K212" i="3" s="1"/>
  <c r="J215" i="3"/>
  <c r="J214" i="3" s="1"/>
  <c r="J213" i="3" s="1"/>
  <c r="J212" i="3" s="1"/>
  <c r="J205" i="3" s="1"/>
  <c r="M214" i="3"/>
  <c r="M213" i="3" s="1"/>
  <c r="M212" i="3" s="1"/>
  <c r="M210" i="3"/>
  <c r="M209" i="3" s="1"/>
  <c r="M208" i="3" s="1"/>
  <c r="M207" i="3" s="1"/>
  <c r="M206" i="3" s="1"/>
  <c r="L210" i="3"/>
  <c r="K210" i="3"/>
  <c r="K209" i="3" s="1"/>
  <c r="K208" i="3" s="1"/>
  <c r="K207" i="3" s="1"/>
  <c r="K206" i="3" s="1"/>
  <c r="L209" i="3"/>
  <c r="L208" i="3" s="1"/>
  <c r="L207" i="3" s="1"/>
  <c r="L206" i="3" s="1"/>
  <c r="M203" i="3"/>
  <c r="M202" i="3" s="1"/>
  <c r="L203" i="3"/>
  <c r="L202" i="3" s="1"/>
  <c r="K203" i="3"/>
  <c r="K202" i="3" s="1"/>
  <c r="M200" i="3"/>
  <c r="M199" i="3" s="1"/>
  <c r="L200" i="3"/>
  <c r="L199" i="3" s="1"/>
  <c r="K200" i="3"/>
  <c r="K199" i="3" s="1"/>
  <c r="M198" i="3"/>
  <c r="J198" i="3"/>
  <c r="M197" i="3"/>
  <c r="M196" i="3" s="1"/>
  <c r="L197" i="3"/>
  <c r="L196" i="3" s="1"/>
  <c r="K197" i="3"/>
  <c r="J197" i="3"/>
  <c r="J196" i="3" s="1"/>
  <c r="K196" i="3"/>
  <c r="J195" i="3"/>
  <c r="M194" i="3"/>
  <c r="L194" i="3"/>
  <c r="K194" i="3"/>
  <c r="K193" i="3" s="1"/>
  <c r="J194" i="3"/>
  <c r="J193" i="3" s="1"/>
  <c r="M193" i="3"/>
  <c r="L193" i="3"/>
  <c r="M192" i="3"/>
  <c r="L192" i="3"/>
  <c r="K370" i="24" s="1"/>
  <c r="K369" i="24" s="1"/>
  <c r="K368" i="24" s="1"/>
  <c r="K367" i="24" s="1"/>
  <c r="K366" i="24" s="1"/>
  <c r="K365" i="24" s="1"/>
  <c r="K192" i="3"/>
  <c r="L191" i="3"/>
  <c r="L190" i="3" s="1"/>
  <c r="J191" i="3"/>
  <c r="J190" i="3" s="1"/>
  <c r="M184" i="3"/>
  <c r="M183" i="3" s="1"/>
  <c r="L184" i="3"/>
  <c r="K184" i="3"/>
  <c r="K183" i="3" s="1"/>
  <c r="L183" i="3"/>
  <c r="M182" i="3"/>
  <c r="M181" i="3" s="1"/>
  <c r="M180" i="3" s="1"/>
  <c r="L182" i="3"/>
  <c r="K182" i="3"/>
  <c r="K181" i="3" s="1"/>
  <c r="K180" i="3" s="1"/>
  <c r="L181" i="3"/>
  <c r="L180" i="3" s="1"/>
  <c r="M178" i="3"/>
  <c r="M176" i="3" s="1"/>
  <c r="M175" i="3" s="1"/>
  <c r="L178" i="3"/>
  <c r="L176" i="3" s="1"/>
  <c r="L175" i="3" s="1"/>
  <c r="K178" i="3"/>
  <c r="K176" i="3" s="1"/>
  <c r="K175" i="3" s="1"/>
  <c r="J178" i="3"/>
  <c r="J177" i="3" s="1"/>
  <c r="M173" i="3"/>
  <c r="M172" i="3" s="1"/>
  <c r="L173" i="3"/>
  <c r="L172" i="3" s="1"/>
  <c r="K173" i="3"/>
  <c r="J173" i="3"/>
  <c r="J172" i="3" s="1"/>
  <c r="K172" i="3"/>
  <c r="M170" i="3"/>
  <c r="L170" i="3"/>
  <c r="L169" i="3" s="1"/>
  <c r="K170" i="3"/>
  <c r="K169" i="3" s="1"/>
  <c r="J170" i="3"/>
  <c r="J169" i="3" s="1"/>
  <c r="M169" i="3"/>
  <c r="M167" i="3"/>
  <c r="M166" i="3" s="1"/>
  <c r="L167" i="3"/>
  <c r="L166" i="3" s="1"/>
  <c r="K167" i="3"/>
  <c r="J167" i="3"/>
  <c r="J166" i="3" s="1"/>
  <c r="K166" i="3"/>
  <c r="M160" i="3"/>
  <c r="L646" i="24" s="1"/>
  <c r="L645" i="24" s="1"/>
  <c r="L644" i="24" s="1"/>
  <c r="L643" i="24" s="1"/>
  <c r="L642" i="24" s="1"/>
  <c r="L160" i="3"/>
  <c r="J160" i="3"/>
  <c r="M159" i="3"/>
  <c r="K159" i="3"/>
  <c r="J159" i="3"/>
  <c r="J158" i="3"/>
  <c r="M157" i="3"/>
  <c r="L157" i="3"/>
  <c r="K157" i="3"/>
  <c r="J157" i="3"/>
  <c r="M150" i="3"/>
  <c r="M149" i="3" s="1"/>
  <c r="L150" i="3"/>
  <c r="L149" i="3" s="1"/>
  <c r="K150" i="3"/>
  <c r="K149" i="3" s="1"/>
  <c r="M147" i="3"/>
  <c r="K176" i="5"/>
  <c r="K175" i="5" s="1"/>
  <c r="K174" i="5" s="1"/>
  <c r="J148" i="3"/>
  <c r="L147" i="3"/>
  <c r="K147" i="3"/>
  <c r="J147" i="3"/>
  <c r="L146" i="3"/>
  <c r="K146" i="3"/>
  <c r="J146" i="3"/>
  <c r="M144" i="3"/>
  <c r="M143" i="3" s="1"/>
  <c r="L144" i="3"/>
  <c r="L143" i="3" s="1"/>
  <c r="L142" i="3" s="1"/>
  <c r="L141" i="3" s="1"/>
  <c r="K144" i="3"/>
  <c r="K143" i="3" s="1"/>
  <c r="J142" i="3"/>
  <c r="J141" i="3" s="1"/>
  <c r="M139" i="3"/>
  <c r="M138" i="3" s="1"/>
  <c r="M137" i="3" s="1"/>
  <c r="M136" i="3" s="1"/>
  <c r="L139" i="3"/>
  <c r="L138" i="3" s="1"/>
  <c r="L137" i="3" s="1"/>
  <c r="L136" i="3" s="1"/>
  <c r="K139" i="3"/>
  <c r="K138" i="3" s="1"/>
  <c r="K137" i="3" s="1"/>
  <c r="K136" i="3" s="1"/>
  <c r="J139" i="3"/>
  <c r="J138" i="3" s="1"/>
  <c r="J137" i="3" s="1"/>
  <c r="J136" i="3" s="1"/>
  <c r="M134" i="3"/>
  <c r="M133" i="3" s="1"/>
  <c r="M132" i="3" s="1"/>
  <c r="M131" i="3" s="1"/>
  <c r="L134" i="3"/>
  <c r="L133" i="3" s="1"/>
  <c r="L132" i="3" s="1"/>
  <c r="L131" i="3" s="1"/>
  <c r="K134" i="3"/>
  <c r="K133" i="3" s="1"/>
  <c r="K132" i="3" s="1"/>
  <c r="K131" i="3" s="1"/>
  <c r="M129" i="3"/>
  <c r="L129" i="3"/>
  <c r="L128" i="3" s="1"/>
  <c r="L127" i="3" s="1"/>
  <c r="L126" i="3" s="1"/>
  <c r="L125" i="3" s="1"/>
  <c r="K129" i="3"/>
  <c r="K128" i="3" s="1"/>
  <c r="K127" i="3" s="1"/>
  <c r="K126" i="3" s="1"/>
  <c r="K125" i="3" s="1"/>
  <c r="J129" i="3"/>
  <c r="J128" i="3" s="1"/>
  <c r="J127" i="3" s="1"/>
  <c r="J126" i="3" s="1"/>
  <c r="J125" i="3" s="1"/>
  <c r="M128" i="3"/>
  <c r="M127" i="3" s="1"/>
  <c r="M126" i="3" s="1"/>
  <c r="M125" i="3" s="1"/>
  <c r="K124" i="3"/>
  <c r="M123" i="3"/>
  <c r="M122" i="3" s="1"/>
  <c r="M121" i="3" s="1"/>
  <c r="L123" i="3"/>
  <c r="L122" i="3" s="1"/>
  <c r="L121" i="3" s="1"/>
  <c r="J123" i="3"/>
  <c r="J122" i="3" s="1"/>
  <c r="J121" i="3" s="1"/>
  <c r="K120" i="3"/>
  <c r="J355" i="24" s="1"/>
  <c r="J354" i="24" s="1"/>
  <c r="J353" i="24" s="1"/>
  <c r="J352" i="24" s="1"/>
  <c r="J351" i="24" s="1"/>
  <c r="J350" i="24" s="1"/>
  <c r="J349" i="24" s="1"/>
  <c r="M119" i="3"/>
  <c r="M118" i="3" s="1"/>
  <c r="M117" i="3" s="1"/>
  <c r="L119" i="3"/>
  <c r="L118" i="3" s="1"/>
  <c r="L117" i="3" s="1"/>
  <c r="K119" i="3"/>
  <c r="K118" i="3" s="1"/>
  <c r="K117" i="3" s="1"/>
  <c r="J119" i="3"/>
  <c r="J118" i="3" s="1"/>
  <c r="J117" i="3" s="1"/>
  <c r="M115" i="3"/>
  <c r="L115" i="3"/>
  <c r="K115" i="3"/>
  <c r="J115" i="3"/>
  <c r="M114" i="3"/>
  <c r="L114" i="3"/>
  <c r="K114" i="3"/>
  <c r="K113" i="3" s="1"/>
  <c r="J114" i="3"/>
  <c r="J113" i="3" s="1"/>
  <c r="M113" i="3"/>
  <c r="L113" i="3"/>
  <c r="K112" i="3"/>
  <c r="M111" i="3"/>
  <c r="L341" i="24" s="1"/>
  <c r="L340" i="24" s="1"/>
  <c r="L339" i="24" s="1"/>
  <c r="L338" i="24" s="1"/>
  <c r="L337" i="24" s="1"/>
  <c r="L336" i="24" s="1"/>
  <c r="L335" i="24" s="1"/>
  <c r="L111" i="3"/>
  <c r="K341" i="24" s="1"/>
  <c r="K340" i="24" s="1"/>
  <c r="K339" i="24" s="1"/>
  <c r="K338" i="24" s="1"/>
  <c r="K337" i="24" s="1"/>
  <c r="K336" i="24" s="1"/>
  <c r="K335" i="24" s="1"/>
  <c r="J111" i="3"/>
  <c r="J110" i="3" s="1"/>
  <c r="J109" i="3" s="1"/>
  <c r="M106" i="3"/>
  <c r="L106" i="3"/>
  <c r="K106" i="3"/>
  <c r="J106" i="3"/>
  <c r="M105" i="3"/>
  <c r="L105" i="3"/>
  <c r="L104" i="3" s="1"/>
  <c r="L103" i="3" s="1"/>
  <c r="K105" i="3"/>
  <c r="K104" i="3" s="1"/>
  <c r="K103" i="3" s="1"/>
  <c r="J105" i="3"/>
  <c r="M104" i="3"/>
  <c r="M103" i="3" s="1"/>
  <c r="J104" i="3"/>
  <c r="J103" i="3" s="1"/>
  <c r="M100" i="3"/>
  <c r="M99" i="3" s="1"/>
  <c r="M98" i="3" s="1"/>
  <c r="M97" i="3" s="1"/>
  <c r="M96" i="3" s="1"/>
  <c r="L100" i="3"/>
  <c r="L99" i="3" s="1"/>
  <c r="L98" i="3" s="1"/>
  <c r="L97" i="3" s="1"/>
  <c r="L96" i="3" s="1"/>
  <c r="K100" i="3"/>
  <c r="K99" i="3" s="1"/>
  <c r="K98" i="3" s="1"/>
  <c r="K97" i="3" s="1"/>
  <c r="K96" i="3" s="1"/>
  <c r="J100" i="3"/>
  <c r="J99" i="3" s="1"/>
  <c r="J98" i="3" s="1"/>
  <c r="J97" i="3" s="1"/>
  <c r="J96" i="3" s="1"/>
  <c r="M94" i="3"/>
  <c r="L94" i="3"/>
  <c r="K94" i="3"/>
  <c r="J94" i="3"/>
  <c r="M93" i="3"/>
  <c r="M92" i="3" s="1"/>
  <c r="M91" i="3" s="1"/>
  <c r="M90" i="3" s="1"/>
  <c r="L93" i="3"/>
  <c r="L92" i="3" s="1"/>
  <c r="L91" i="3" s="1"/>
  <c r="L90" i="3" s="1"/>
  <c r="K93" i="3"/>
  <c r="K92" i="3" s="1"/>
  <c r="K91" i="3" s="1"/>
  <c r="K90" i="3" s="1"/>
  <c r="J93" i="3"/>
  <c r="J92" i="3" s="1"/>
  <c r="J91" i="3" s="1"/>
  <c r="J90" i="3" s="1"/>
  <c r="M88" i="3"/>
  <c r="M87" i="3" s="1"/>
  <c r="L88" i="3"/>
  <c r="L87" i="3" s="1"/>
  <c r="K88" i="3"/>
  <c r="K87" i="3" s="1"/>
  <c r="M83" i="3"/>
  <c r="M82" i="3" s="1"/>
  <c r="L83" i="3"/>
  <c r="L82" i="3" s="1"/>
  <c r="K83" i="3"/>
  <c r="K82" i="3" s="1"/>
  <c r="J81" i="3"/>
  <c r="M80" i="3"/>
  <c r="M79" i="3" s="1"/>
  <c r="L80" i="3"/>
  <c r="L79" i="3" s="1"/>
  <c r="K80" i="3"/>
  <c r="K79" i="3" s="1"/>
  <c r="J80" i="3"/>
  <c r="J79" i="3" s="1"/>
  <c r="J78" i="3"/>
  <c r="M77" i="3"/>
  <c r="L77" i="3"/>
  <c r="L76" i="3" s="1"/>
  <c r="K77" i="3"/>
  <c r="K76" i="3" s="1"/>
  <c r="J77" i="3"/>
  <c r="J76" i="3" s="1"/>
  <c r="M76" i="3"/>
  <c r="J75" i="3"/>
  <c r="J74" i="3" s="1"/>
  <c r="J73" i="3" s="1"/>
  <c r="M74" i="3"/>
  <c r="M73" i="3" s="1"/>
  <c r="L74" i="3"/>
  <c r="K74" i="3"/>
  <c r="K73" i="3" s="1"/>
  <c r="L73" i="3"/>
  <c r="J70" i="3"/>
  <c r="M69" i="3"/>
  <c r="M68" i="3" s="1"/>
  <c r="L69" i="3"/>
  <c r="L68" i="3" s="1"/>
  <c r="K69" i="3"/>
  <c r="K68" i="3" s="1"/>
  <c r="J69" i="3"/>
  <c r="J68" i="3" s="1"/>
  <c r="K67" i="3"/>
  <c r="J67" i="3"/>
  <c r="J66" i="3" s="1"/>
  <c r="M66" i="3"/>
  <c r="L66" i="3"/>
  <c r="K66" i="3"/>
  <c r="M65" i="3"/>
  <c r="L65" i="3"/>
  <c r="K65" i="3"/>
  <c r="J591" i="24" s="1"/>
  <c r="J65" i="3"/>
  <c r="M64" i="3"/>
  <c r="L64" i="3"/>
  <c r="K64" i="3"/>
  <c r="J64" i="3"/>
  <c r="J63" i="3"/>
  <c r="M62" i="3"/>
  <c r="L62" i="3"/>
  <c r="K62" i="3"/>
  <c r="J62" i="3"/>
  <c r="J60" i="3"/>
  <c r="M59" i="3"/>
  <c r="M58" i="3" s="1"/>
  <c r="L59" i="3"/>
  <c r="L58" i="3" s="1"/>
  <c r="K59" i="3"/>
  <c r="K58" i="3" s="1"/>
  <c r="J59" i="3"/>
  <c r="J58" i="3" s="1"/>
  <c r="M54" i="3"/>
  <c r="L54" i="3"/>
  <c r="K54" i="3"/>
  <c r="K53" i="3" s="1"/>
  <c r="K49" i="3" s="1"/>
  <c r="K48" i="3" s="1"/>
  <c r="K47" i="3" s="1"/>
  <c r="J54" i="3"/>
  <c r="J53" i="3" s="1"/>
  <c r="J49" i="3" s="1"/>
  <c r="J48" i="3" s="1"/>
  <c r="J47" i="3" s="1"/>
  <c r="M53" i="3"/>
  <c r="M49" i="3" s="1"/>
  <c r="M48" i="3" s="1"/>
  <c r="M47" i="3" s="1"/>
  <c r="L53" i="3"/>
  <c r="L49" i="3" s="1"/>
  <c r="L48" i="3" s="1"/>
  <c r="L47" i="3" s="1"/>
  <c r="O49" i="3"/>
  <c r="N49" i="3"/>
  <c r="M45" i="3"/>
  <c r="M44" i="3" s="1"/>
  <c r="M43" i="3" s="1"/>
  <c r="M42" i="3" s="1"/>
  <c r="L45" i="3"/>
  <c r="L44" i="3" s="1"/>
  <c r="L43" i="3" s="1"/>
  <c r="L42" i="3" s="1"/>
  <c r="K45" i="3"/>
  <c r="K44" i="3" s="1"/>
  <c r="K43" i="3" s="1"/>
  <c r="K42" i="3" s="1"/>
  <c r="J45" i="3"/>
  <c r="J44" i="3" s="1"/>
  <c r="J43" i="3" s="1"/>
  <c r="J42" i="3" s="1"/>
  <c r="K41" i="3"/>
  <c r="M40" i="3"/>
  <c r="M39" i="3" s="1"/>
  <c r="M38" i="3" s="1"/>
  <c r="M37" i="3" s="1"/>
  <c r="L40" i="3"/>
  <c r="L39" i="3" s="1"/>
  <c r="L38" i="3" s="1"/>
  <c r="L37" i="3" s="1"/>
  <c r="J40" i="3"/>
  <c r="J39" i="3" s="1"/>
  <c r="J38" i="3" s="1"/>
  <c r="M34" i="3"/>
  <c r="L38" i="5" s="1"/>
  <c r="L34" i="3"/>
  <c r="L33" i="3" s="1"/>
  <c r="K34" i="3"/>
  <c r="J38" i="5" s="1"/>
  <c r="M28" i="3"/>
  <c r="M27" i="3" s="1"/>
  <c r="M26" i="3" s="1"/>
  <c r="M25" i="3" s="1"/>
  <c r="L28" i="3"/>
  <c r="L27" i="3" s="1"/>
  <c r="L26" i="3" s="1"/>
  <c r="L25" i="3" s="1"/>
  <c r="K28" i="3"/>
  <c r="K27" i="3" s="1"/>
  <c r="K26" i="3" s="1"/>
  <c r="K25" i="3" s="1"/>
  <c r="J28" i="3"/>
  <c r="J27" i="3" s="1"/>
  <c r="J26" i="3" s="1"/>
  <c r="J25" i="3" s="1"/>
  <c r="J23" i="3"/>
  <c r="M22" i="3"/>
  <c r="L22" i="3"/>
  <c r="K22" i="3"/>
  <c r="J22" i="3"/>
  <c r="M21" i="3"/>
  <c r="L21" i="3"/>
  <c r="L20" i="3" s="1"/>
  <c r="L19" i="3" s="1"/>
  <c r="L18" i="3" s="1"/>
  <c r="K21" i="3"/>
  <c r="K20" i="3" s="1"/>
  <c r="K19" i="3" s="1"/>
  <c r="K18" i="3" s="1"/>
  <c r="J21" i="3"/>
  <c r="M20" i="3"/>
  <c r="M19" i="3" s="1"/>
  <c r="M18" i="3" s="1"/>
  <c r="J20" i="3"/>
  <c r="J19" i="3" s="1"/>
  <c r="J18" i="3" s="1"/>
  <c r="L189" i="3" l="1"/>
  <c r="L188" i="3"/>
  <c r="L187" i="3" s="1"/>
  <c r="L186" i="3" s="1"/>
  <c r="J653" i="24"/>
  <c r="J184" i="5"/>
  <c r="M221" i="3"/>
  <c r="M220" i="3"/>
  <c r="M219" i="3" s="1"/>
  <c r="O464" i="24"/>
  <c r="J418" i="5"/>
  <c r="J417" i="5" s="1"/>
  <c r="J416" i="5" s="1"/>
  <c r="J415" i="5" s="1"/>
  <c r="J414" i="5" s="1"/>
  <c r="L653" i="24"/>
  <c r="L418" i="5"/>
  <c r="L417" i="5" s="1"/>
  <c r="L416" i="5" s="1"/>
  <c r="L415" i="5" s="1"/>
  <c r="L414" i="5" s="1"/>
  <c r="K418" i="5"/>
  <c r="K417" i="5" s="1"/>
  <c r="K416" i="5" s="1"/>
  <c r="K415" i="5" s="1"/>
  <c r="K414" i="5" s="1"/>
  <c r="K653" i="24"/>
  <c r="M177" i="3"/>
  <c r="M110" i="3"/>
  <c r="M109" i="3" s="1"/>
  <c r="K470" i="24"/>
  <c r="K469" i="24" s="1"/>
  <c r="K468" i="24" s="1"/>
  <c r="K467" i="24" s="1"/>
  <c r="K466" i="24" s="1"/>
  <c r="K465" i="24" s="1"/>
  <c r="K464" i="24" s="1"/>
  <c r="L267" i="5"/>
  <c r="J198" i="5"/>
  <c r="J197" i="5" s="1"/>
  <c r="J196" i="5" s="1"/>
  <c r="J195" i="5" s="1"/>
  <c r="K267" i="5"/>
  <c r="L579" i="24"/>
  <c r="L64" i="5"/>
  <c r="L63" i="5" s="1"/>
  <c r="L62" i="5" s="1"/>
  <c r="K591" i="24"/>
  <c r="K590" i="24" s="1"/>
  <c r="K589" i="24" s="1"/>
  <c r="K588" i="24" s="1"/>
  <c r="K587" i="24" s="1"/>
  <c r="K581" i="24" s="1"/>
  <c r="K69" i="5"/>
  <c r="K68" i="5" s="1"/>
  <c r="K65" i="5" s="1"/>
  <c r="M146" i="3"/>
  <c r="M142" i="3" s="1"/>
  <c r="M141" i="3" s="1"/>
  <c r="J176" i="5"/>
  <c r="J175" i="5" s="1"/>
  <c r="J174" i="5" s="1"/>
  <c r="J652" i="24"/>
  <c r="J651" i="24" s="1"/>
  <c r="J650" i="24" s="1"/>
  <c r="J649" i="24" s="1"/>
  <c r="J648" i="24" s="1"/>
  <c r="J647" i="24" s="1"/>
  <c r="K191" i="3"/>
  <c r="K190" i="3" s="1"/>
  <c r="J370" i="24"/>
  <c r="J369" i="24" s="1"/>
  <c r="J368" i="24" s="1"/>
  <c r="J367" i="24" s="1"/>
  <c r="J366" i="24" s="1"/>
  <c r="J365" i="24" s="1"/>
  <c r="J364" i="24" s="1"/>
  <c r="J363" i="24" s="1"/>
  <c r="J251" i="5"/>
  <c r="J250" i="5" s="1"/>
  <c r="J249" i="5" s="1"/>
  <c r="J248" i="5" s="1"/>
  <c r="J247" i="5" s="1"/>
  <c r="J246" i="5" s="1"/>
  <c r="M191" i="3"/>
  <c r="M190" i="3" s="1"/>
  <c r="L370" i="24"/>
  <c r="L369" i="24" s="1"/>
  <c r="L368" i="24" s="1"/>
  <c r="L367" i="24" s="1"/>
  <c r="L366" i="24" s="1"/>
  <c r="L365" i="24" s="1"/>
  <c r="L251" i="5"/>
  <c r="L250" i="5" s="1"/>
  <c r="L249" i="5" s="1"/>
  <c r="L257" i="5"/>
  <c r="L256" i="5" s="1"/>
  <c r="L255" i="5" s="1"/>
  <c r="L382" i="24"/>
  <c r="L381" i="24" s="1"/>
  <c r="L380" i="24" s="1"/>
  <c r="L379" i="24" s="1"/>
  <c r="L378" i="24" s="1"/>
  <c r="L377" i="24" s="1"/>
  <c r="J471" i="24"/>
  <c r="J470" i="24" s="1"/>
  <c r="J469" i="24" s="1"/>
  <c r="J468" i="24" s="1"/>
  <c r="J467" i="24" s="1"/>
  <c r="J466" i="24" s="1"/>
  <c r="J465" i="24" s="1"/>
  <c r="J464" i="24" s="1"/>
  <c r="J45" i="5"/>
  <c r="J44" i="5" s="1"/>
  <c r="J43" i="5" s="1"/>
  <c r="J42" i="5" s="1"/>
  <c r="J41" i="5" s="1"/>
  <c r="J579" i="24"/>
  <c r="J578" i="24" s="1"/>
  <c r="J577" i="24" s="1"/>
  <c r="J576" i="24" s="1"/>
  <c r="J575" i="24" s="1"/>
  <c r="J574" i="24" s="1"/>
  <c r="J64" i="5"/>
  <c r="J63" i="5" s="1"/>
  <c r="J62" i="5" s="1"/>
  <c r="J135" i="5"/>
  <c r="J134" i="5" s="1"/>
  <c r="J133" i="5" s="1"/>
  <c r="J132" i="5" s="1"/>
  <c r="K111" i="3"/>
  <c r="K123" i="3"/>
  <c r="K122" i="3" s="1"/>
  <c r="K121" i="3" s="1"/>
  <c r="J362" i="24"/>
  <c r="J361" i="24" s="1"/>
  <c r="J360" i="24" s="1"/>
  <c r="J359" i="24" s="1"/>
  <c r="J358" i="24" s="1"/>
  <c r="J357" i="24" s="1"/>
  <c r="J356" i="24" s="1"/>
  <c r="J147" i="5"/>
  <c r="J146" i="5" s="1"/>
  <c r="J145" i="5" s="1"/>
  <c r="J144" i="5" s="1"/>
  <c r="L176" i="5"/>
  <c r="L175" i="5" s="1"/>
  <c r="L174" i="5" s="1"/>
  <c r="L652" i="24"/>
  <c r="L651" i="24" s="1"/>
  <c r="L650" i="24" s="1"/>
  <c r="L649" i="24" s="1"/>
  <c r="L648" i="24" s="1"/>
  <c r="L647" i="24" s="1"/>
  <c r="K40" i="3"/>
  <c r="K36" i="3" s="1"/>
  <c r="K64" i="5"/>
  <c r="K63" i="5" s="1"/>
  <c r="K62" i="5" s="1"/>
  <c r="K579" i="24"/>
  <c r="O565" i="24" s="1"/>
  <c r="L591" i="24"/>
  <c r="L590" i="24" s="1"/>
  <c r="L589" i="24" s="1"/>
  <c r="L588" i="24" s="1"/>
  <c r="L587" i="24" s="1"/>
  <c r="L581" i="24" s="1"/>
  <c r="L69" i="5"/>
  <c r="L68" i="5" s="1"/>
  <c r="L65" i="5" s="1"/>
  <c r="J597" i="24"/>
  <c r="J596" i="24" s="1"/>
  <c r="J595" i="24" s="1"/>
  <c r="J594" i="24" s="1"/>
  <c r="J593" i="24" s="1"/>
  <c r="J71" i="5"/>
  <c r="J70" i="5" s="1"/>
  <c r="L110" i="3"/>
  <c r="L109" i="3" s="1"/>
  <c r="L108" i="3" s="1"/>
  <c r="L102" i="3" s="1"/>
  <c r="K202" i="5"/>
  <c r="K201" i="5" s="1"/>
  <c r="K198" i="5" s="1"/>
  <c r="K197" i="5" s="1"/>
  <c r="K196" i="5" s="1"/>
  <c r="K195" i="5" s="1"/>
  <c r="L159" i="3"/>
  <c r="L156" i="3" s="1"/>
  <c r="L155" i="3" s="1"/>
  <c r="L154" i="3" s="1"/>
  <c r="L153" i="3" s="1"/>
  <c r="L152" i="3" s="1"/>
  <c r="K646" i="24"/>
  <c r="K645" i="24" s="1"/>
  <c r="K644" i="24" s="1"/>
  <c r="K643" i="24" s="1"/>
  <c r="K642" i="24" s="1"/>
  <c r="K636" i="24" s="1"/>
  <c r="J611" i="24"/>
  <c r="J610" i="24" s="1"/>
  <c r="J609" i="24" s="1"/>
  <c r="J608" i="24" s="1"/>
  <c r="J607" i="24" s="1"/>
  <c r="J606" i="24" s="1"/>
  <c r="K253" i="3"/>
  <c r="K252" i="3" s="1"/>
  <c r="K251" i="3" s="1"/>
  <c r="K250" i="3" s="1"/>
  <c r="K249" i="3" s="1"/>
  <c r="J427" i="5"/>
  <c r="J426" i="5" s="1"/>
  <c r="J425" i="5" s="1"/>
  <c r="J424" i="5" s="1"/>
  <c r="J423" i="5" s="1"/>
  <c r="J422" i="5" s="1"/>
  <c r="J69" i="5"/>
  <c r="J68" i="5" s="1"/>
  <c r="L202" i="5"/>
  <c r="L201" i="5" s="1"/>
  <c r="L198" i="5" s="1"/>
  <c r="L197" i="5" s="1"/>
  <c r="L196" i="5" s="1"/>
  <c r="L195" i="5" s="1"/>
  <c r="J211" i="5"/>
  <c r="J210" i="5" s="1"/>
  <c r="J309" i="5"/>
  <c r="J308" i="5" s="1"/>
  <c r="J307" i="5" s="1"/>
  <c r="J306" i="5" s="1"/>
  <c r="J305" i="5" s="1"/>
  <c r="J304" i="5" s="1"/>
  <c r="J303" i="5" s="1"/>
  <c r="L312" i="5"/>
  <c r="L311" i="5" s="1"/>
  <c r="L310" i="5" s="1"/>
  <c r="L306" i="5" s="1"/>
  <c r="L305" i="5" s="1"/>
  <c r="L304" i="5" s="1"/>
  <c r="L303" i="5" s="1"/>
  <c r="J334" i="5"/>
  <c r="J333" i="5" s="1"/>
  <c r="J332" i="5" s="1"/>
  <c r="J316" i="5" s="1"/>
  <c r="J315" i="5" s="1"/>
  <c r="J314" i="5" s="1"/>
  <c r="J313" i="5" s="1"/>
  <c r="J350" i="5"/>
  <c r="J349" i="5" s="1"/>
  <c r="J348" i="5" s="1"/>
  <c r="J347" i="5" s="1"/>
  <c r="J346" i="5" s="1"/>
  <c r="J345" i="5" s="1"/>
  <c r="J344" i="5" s="1"/>
  <c r="J386" i="5"/>
  <c r="J385" i="5" s="1"/>
  <c r="J384" i="5" s="1"/>
  <c r="J389" i="5"/>
  <c r="J388" i="5" s="1"/>
  <c r="J387" i="5" s="1"/>
  <c r="K406" i="5"/>
  <c r="K405" i="5" s="1"/>
  <c r="K404" i="5" s="1"/>
  <c r="K403" i="5" s="1"/>
  <c r="L512" i="5"/>
  <c r="L511" i="5" s="1"/>
  <c r="L510" i="5" s="1"/>
  <c r="L509" i="5" s="1"/>
  <c r="L508" i="5" s="1"/>
  <c r="L507" i="5" s="1"/>
  <c r="L506" i="5" s="1"/>
  <c r="L505" i="5" s="1"/>
  <c r="K70" i="24"/>
  <c r="K69" i="24" s="1"/>
  <c r="K68" i="24" s="1"/>
  <c r="K67" i="24" s="1"/>
  <c r="K66" i="24" s="1"/>
  <c r="K65" i="24" s="1"/>
  <c r="K34" i="24" s="1"/>
  <c r="L101" i="24"/>
  <c r="L100" i="24" s="1"/>
  <c r="L99" i="24" s="1"/>
  <c r="L98" i="24" s="1"/>
  <c r="L97" i="24" s="1"/>
  <c r="L96" i="24" s="1"/>
  <c r="K107" i="24"/>
  <c r="K106" i="24" s="1"/>
  <c r="K105" i="24" s="1"/>
  <c r="K104" i="24" s="1"/>
  <c r="K103" i="24" s="1"/>
  <c r="K102" i="24" s="1"/>
  <c r="K95" i="24" s="1"/>
  <c r="J114" i="24"/>
  <c r="J113" i="24" s="1"/>
  <c r="J112" i="24" s="1"/>
  <c r="J111" i="24" s="1"/>
  <c r="J110" i="24" s="1"/>
  <c r="J109" i="24" s="1"/>
  <c r="J176" i="24"/>
  <c r="J175" i="24" s="1"/>
  <c r="J174" i="24" s="1"/>
  <c r="J173" i="24" s="1"/>
  <c r="J172" i="24" s="1"/>
  <c r="J171" i="24" s="1"/>
  <c r="J170" i="24" s="1"/>
  <c r="J162" i="24" s="1"/>
  <c r="K287" i="3"/>
  <c r="K286" i="3" s="1"/>
  <c r="K285" i="3" s="1"/>
  <c r="K284" i="3" s="1"/>
  <c r="K283" i="3" s="1"/>
  <c r="K282" i="3" s="1"/>
  <c r="J325" i="3"/>
  <c r="J324" i="3" s="1"/>
  <c r="J323" i="3" s="1"/>
  <c r="J322" i="3" s="1"/>
  <c r="J321" i="3" s="1"/>
  <c r="J320" i="3" s="1"/>
  <c r="L412" i="3"/>
  <c r="L411" i="3" s="1"/>
  <c r="L410" i="3" s="1"/>
  <c r="L409" i="3" s="1"/>
  <c r="K513" i="3"/>
  <c r="K512" i="3" s="1"/>
  <c r="K511" i="3" s="1"/>
  <c r="M549" i="3"/>
  <c r="M548" i="3" s="1"/>
  <c r="M547" i="3" s="1"/>
  <c r="M546" i="3" s="1"/>
  <c r="M545" i="3" s="1"/>
  <c r="M544" i="3" s="1"/>
  <c r="J143" i="5"/>
  <c r="J142" i="5" s="1"/>
  <c r="J141" i="5" s="1"/>
  <c r="J140" i="5" s="1"/>
  <c r="J213" i="5"/>
  <c r="J212" i="5" s="1"/>
  <c r="K251" i="5"/>
  <c r="K250" i="5" s="1"/>
  <c r="K249" i="5" s="1"/>
  <c r="K248" i="5" s="1"/>
  <c r="K247" i="5" s="1"/>
  <c r="K246" i="5" s="1"/>
  <c r="K309" i="5"/>
  <c r="K308" i="5" s="1"/>
  <c r="K307" i="5" s="1"/>
  <c r="K306" i="5" s="1"/>
  <c r="K305" i="5" s="1"/>
  <c r="K304" i="5" s="1"/>
  <c r="K303" i="5" s="1"/>
  <c r="K389" i="5"/>
  <c r="K388" i="5" s="1"/>
  <c r="K387" i="5" s="1"/>
  <c r="K383" i="5" s="1"/>
  <c r="K382" i="5" s="1"/>
  <c r="K381" i="5" s="1"/>
  <c r="K380" i="5" s="1"/>
  <c r="K379" i="5" s="1"/>
  <c r="J406" i="5"/>
  <c r="J405" i="5" s="1"/>
  <c r="J404" i="5" s="1"/>
  <c r="J434" i="5"/>
  <c r="J433" i="5" s="1"/>
  <c r="J432" i="5" s="1"/>
  <c r="J431" i="5" s="1"/>
  <c r="J430" i="5" s="1"/>
  <c r="J429" i="5" s="1"/>
  <c r="J428" i="5" s="1"/>
  <c r="K512" i="5"/>
  <c r="K511" i="5" s="1"/>
  <c r="K510" i="5" s="1"/>
  <c r="K509" i="5" s="1"/>
  <c r="K508" i="5" s="1"/>
  <c r="K507" i="5" s="1"/>
  <c r="K506" i="5" s="1"/>
  <c r="K505" i="5" s="1"/>
  <c r="K652" i="24"/>
  <c r="K651" i="24" s="1"/>
  <c r="K650" i="24" s="1"/>
  <c r="K649" i="24" s="1"/>
  <c r="K648" i="24" s="1"/>
  <c r="K647" i="24" s="1"/>
  <c r="O364" i="24"/>
  <c r="M165" i="3"/>
  <c r="M164" i="3" s="1"/>
  <c r="M163" i="3" s="1"/>
  <c r="M162" i="3" s="1"/>
  <c r="J165" i="3"/>
  <c r="J164" i="3" s="1"/>
  <c r="J163" i="3" s="1"/>
  <c r="L165" i="3"/>
  <c r="L164" i="3" s="1"/>
  <c r="L163" i="3" s="1"/>
  <c r="L162" i="3" s="1"/>
  <c r="K165" i="3"/>
  <c r="K164" i="3" s="1"/>
  <c r="K163" i="3" s="1"/>
  <c r="K162" i="3" s="1"/>
  <c r="L162" i="24"/>
  <c r="K162" i="24"/>
  <c r="K177" i="3"/>
  <c r="L177" i="3"/>
  <c r="K334" i="24"/>
  <c r="L221" i="3"/>
  <c r="L220" i="3"/>
  <c r="L219" i="3" s="1"/>
  <c r="L218" i="3" s="1"/>
  <c r="L217" i="3" s="1"/>
  <c r="L383" i="5"/>
  <c r="J176" i="3"/>
  <c r="J175" i="3" s="1"/>
  <c r="J146" i="24"/>
  <c r="J145" i="24" s="1"/>
  <c r="J144" i="24" s="1"/>
  <c r="J143" i="24" s="1"/>
  <c r="J255" i="3"/>
  <c r="J248" i="3" s="1"/>
  <c r="L255" i="3"/>
  <c r="L205" i="3"/>
  <c r="K255" i="3"/>
  <c r="M255" i="3"/>
  <c r="M523" i="3"/>
  <c r="M522" i="3" s="1"/>
  <c r="J86" i="5"/>
  <c r="J76" i="5" s="1"/>
  <c r="J75" i="5" s="1"/>
  <c r="L86" i="5"/>
  <c r="L76" i="5" s="1"/>
  <c r="L75" i="5" s="1"/>
  <c r="K177" i="5"/>
  <c r="K170" i="5" s="1"/>
  <c r="K169" i="5" s="1"/>
  <c r="L334" i="24"/>
  <c r="O313" i="24"/>
  <c r="K33" i="3"/>
  <c r="K32" i="3" s="1"/>
  <c r="K31" i="3" s="1"/>
  <c r="K142" i="3"/>
  <c r="K141" i="3" s="1"/>
  <c r="J156" i="3"/>
  <c r="J155" i="3" s="1"/>
  <c r="J154" i="3" s="1"/>
  <c r="J153" i="3" s="1"/>
  <c r="J152" i="3" s="1"/>
  <c r="K156" i="3"/>
  <c r="K155" i="3" s="1"/>
  <c r="K154" i="3" s="1"/>
  <c r="K153" i="3" s="1"/>
  <c r="K152" i="3" s="1"/>
  <c r="M156" i="3"/>
  <c r="M155" i="3" s="1"/>
  <c r="M154" i="3" s="1"/>
  <c r="M153" i="3" s="1"/>
  <c r="M152" i="3" s="1"/>
  <c r="K268" i="3"/>
  <c r="K299" i="3"/>
  <c r="K298" i="3" s="1"/>
  <c r="K297" i="3" s="1"/>
  <c r="K291" i="3" s="1"/>
  <c r="M299" i="3"/>
  <c r="M298" i="3" s="1"/>
  <c r="M297" i="3" s="1"/>
  <c r="M291" i="3" s="1"/>
  <c r="M33" i="3"/>
  <c r="M32" i="3" s="1"/>
  <c r="L36" i="5" s="1"/>
  <c r="J36" i="3"/>
  <c r="M36" i="3"/>
  <c r="L36" i="3"/>
  <c r="J422" i="3"/>
  <c r="J421" i="3" s="1"/>
  <c r="J420" i="3" s="1"/>
  <c r="J419" i="3" s="1"/>
  <c r="L452" i="3"/>
  <c r="L451" i="3" s="1"/>
  <c r="L450" i="3" s="1"/>
  <c r="J280" i="5"/>
  <c r="K14" i="24"/>
  <c r="K13" i="24" s="1"/>
  <c r="K12" i="24" s="1"/>
  <c r="K11" i="24" s="1"/>
  <c r="K10" i="24" s="1"/>
  <c r="K9" i="24" s="1"/>
  <c r="K8" i="24" s="1"/>
  <c r="L21" i="24"/>
  <c r="J187" i="24"/>
  <c r="J186" i="24" s="1"/>
  <c r="J177" i="24" s="1"/>
  <c r="J72" i="3"/>
  <c r="J71" i="3" s="1"/>
  <c r="M108" i="3"/>
  <c r="L313" i="3"/>
  <c r="L312" i="3" s="1"/>
  <c r="L311" i="3" s="1"/>
  <c r="L310" i="3" s="1"/>
  <c r="M476" i="3"/>
  <c r="L128" i="24" s="1"/>
  <c r="L116" i="24" s="1"/>
  <c r="L207" i="5"/>
  <c r="L206" i="5" s="1"/>
  <c r="L205" i="5" s="1"/>
  <c r="L204" i="5" s="1"/>
  <c r="L203" i="5" s="1"/>
  <c r="J225" i="5"/>
  <c r="J224" i="5" s="1"/>
  <c r="J223" i="5" s="1"/>
  <c r="J222" i="5" s="1"/>
  <c r="L225" i="5"/>
  <c r="L224" i="5" s="1"/>
  <c r="L223" i="5" s="1"/>
  <c r="L222" i="5" s="1"/>
  <c r="J242" i="5"/>
  <c r="J241" i="5" s="1"/>
  <c r="J240" i="5" s="1"/>
  <c r="K428" i="5"/>
  <c r="K315" i="24"/>
  <c r="K314" i="24" s="1"/>
  <c r="K313" i="24" s="1"/>
  <c r="P480" i="24"/>
  <c r="K669" i="24"/>
  <c r="J61" i="3"/>
  <c r="J57" i="3" s="1"/>
  <c r="J56" i="3" s="1"/>
  <c r="L61" i="3"/>
  <c r="K61" i="3"/>
  <c r="K57" i="3" s="1"/>
  <c r="K56" i="3" s="1"/>
  <c r="M61" i="3"/>
  <c r="M57" i="3" s="1"/>
  <c r="M56" i="3" s="1"/>
  <c r="J368" i="5"/>
  <c r="J364" i="5" s="1"/>
  <c r="K284" i="24"/>
  <c r="K283" i="24" s="1"/>
  <c r="K282" i="24" s="1"/>
  <c r="K281" i="24" s="1"/>
  <c r="K218" i="3"/>
  <c r="M218" i="3"/>
  <c r="M217" i="3" s="1"/>
  <c r="J313" i="3"/>
  <c r="J312" i="3" s="1"/>
  <c r="J311" i="3" s="1"/>
  <c r="J310" i="3" s="1"/>
  <c r="K384" i="3"/>
  <c r="K383" i="3" s="1"/>
  <c r="K371" i="3" s="1"/>
  <c r="M384" i="3"/>
  <c r="M383" i="3" s="1"/>
  <c r="M371" i="3" s="1"/>
  <c r="K401" i="3"/>
  <c r="K400" i="3" s="1"/>
  <c r="K399" i="3" s="1"/>
  <c r="K393" i="3" s="1"/>
  <c r="M401" i="3"/>
  <c r="M400" i="3" s="1"/>
  <c r="M399" i="3" s="1"/>
  <c r="M393" i="3" s="1"/>
  <c r="J452" i="3"/>
  <c r="J451" i="3" s="1"/>
  <c r="J450" i="3" s="1"/>
  <c r="L463" i="3"/>
  <c r="L462" i="3" s="1"/>
  <c r="K476" i="3"/>
  <c r="J128" i="24" s="1"/>
  <c r="J116" i="24" s="1"/>
  <c r="J115" i="24" s="1"/>
  <c r="J476" i="3"/>
  <c r="L476" i="3"/>
  <c r="K128" i="24" s="1"/>
  <c r="K116" i="24" s="1"/>
  <c r="J491" i="3"/>
  <c r="J490" i="3" s="1"/>
  <c r="J489" i="3" s="1"/>
  <c r="J488" i="3" s="1"/>
  <c r="J487" i="3" s="1"/>
  <c r="L491" i="3"/>
  <c r="L490" i="3" s="1"/>
  <c r="L489" i="3" s="1"/>
  <c r="L488" i="3" s="1"/>
  <c r="L487" i="3" s="1"/>
  <c r="K523" i="3"/>
  <c r="K522" i="3" s="1"/>
  <c r="J523" i="3"/>
  <c r="L523" i="3"/>
  <c r="L522" i="3" s="1"/>
  <c r="L95" i="24"/>
  <c r="P201" i="24"/>
  <c r="K246" i="24"/>
  <c r="J590" i="24"/>
  <c r="J589" i="24" s="1"/>
  <c r="J588" i="24" s="1"/>
  <c r="J587" i="24" s="1"/>
  <c r="L57" i="3"/>
  <c r="L56" i="3" s="1"/>
  <c r="L72" i="3"/>
  <c r="L71" i="3" s="1"/>
  <c r="K72" i="3"/>
  <c r="K71" i="3" s="1"/>
  <c r="M72" i="3"/>
  <c r="M71" i="3" s="1"/>
  <c r="L422" i="3"/>
  <c r="L421" i="3" s="1"/>
  <c r="L420" i="3" s="1"/>
  <c r="L419" i="3" s="1"/>
  <c r="K452" i="3"/>
  <c r="K451" i="3" s="1"/>
  <c r="K450" i="3" s="1"/>
  <c r="M452" i="3"/>
  <c r="M451" i="3" s="1"/>
  <c r="M450" i="3" s="1"/>
  <c r="K53" i="5"/>
  <c r="K52" i="5" s="1"/>
  <c r="K51" i="5" s="1"/>
  <c r="M268" i="3"/>
  <c r="M491" i="3"/>
  <c r="M490" i="3" s="1"/>
  <c r="M489" i="3" s="1"/>
  <c r="M488" i="3" s="1"/>
  <c r="M487" i="3" s="1"/>
  <c r="L712" i="24"/>
  <c r="L711" i="24" s="1"/>
  <c r="L710" i="24" s="1"/>
  <c r="L709" i="24"/>
  <c r="L315" i="24"/>
  <c r="L314" i="24" s="1"/>
  <c r="L313" i="24" s="1"/>
  <c r="J709" i="24"/>
  <c r="L242" i="5"/>
  <c r="L241" i="5" s="1"/>
  <c r="L240" i="5" s="1"/>
  <c r="L347" i="5"/>
  <c r="L346" i="5" s="1"/>
  <c r="L345" i="5" s="1"/>
  <c r="L344" i="5" s="1"/>
  <c r="K355" i="5"/>
  <c r="K354" i="5" s="1"/>
  <c r="L368" i="5"/>
  <c r="L364" i="5" s="1"/>
  <c r="L403" i="5"/>
  <c r="J403" i="5"/>
  <c r="J457" i="5"/>
  <c r="J456" i="5" s="1"/>
  <c r="J455" i="5" s="1"/>
  <c r="J454" i="5" s="1"/>
  <c r="J453" i="5" s="1"/>
  <c r="J452" i="5" s="1"/>
  <c r="L457" i="5"/>
  <c r="L456" i="5" s="1"/>
  <c r="L455" i="5" s="1"/>
  <c r="L454" i="5" s="1"/>
  <c r="L453" i="5" s="1"/>
  <c r="L452" i="5" s="1"/>
  <c r="K457" i="5"/>
  <c r="K456" i="5" s="1"/>
  <c r="K455" i="5" s="1"/>
  <c r="K454" i="5" s="1"/>
  <c r="K453" i="5" s="1"/>
  <c r="K452" i="5" s="1"/>
  <c r="K21" i="24"/>
  <c r="L187" i="24"/>
  <c r="L186" i="24" s="1"/>
  <c r="L177" i="24" s="1"/>
  <c r="J202" i="24"/>
  <c r="K364" i="24"/>
  <c r="K363" i="24" s="1"/>
  <c r="L578" i="24"/>
  <c r="L577" i="24" s="1"/>
  <c r="L576" i="24" s="1"/>
  <c r="L575" i="24" s="1"/>
  <c r="L574" i="24" s="1"/>
  <c r="J717" i="24"/>
  <c r="J716" i="24" s="1"/>
  <c r="J715" i="24" s="1"/>
  <c r="J108" i="3"/>
  <c r="J102" i="3" s="1"/>
  <c r="J188" i="3"/>
  <c r="J187" i="3" s="1"/>
  <c r="J186" i="3" s="1"/>
  <c r="J218" i="3"/>
  <c r="J217" i="3" s="1"/>
  <c r="K233" i="3"/>
  <c r="K232" i="3" s="1"/>
  <c r="K231" i="3" s="1"/>
  <c r="K230" i="3" s="1"/>
  <c r="L268" i="3"/>
  <c r="J299" i="3"/>
  <c r="J298" i="3" s="1"/>
  <c r="J297" i="3" s="1"/>
  <c r="J291" i="3" s="1"/>
  <c r="L299" i="3"/>
  <c r="L298" i="3" s="1"/>
  <c r="L297" i="3" s="1"/>
  <c r="L291" i="3" s="1"/>
  <c r="K313" i="3"/>
  <c r="K312" i="3" s="1"/>
  <c r="K311" i="3" s="1"/>
  <c r="K310" i="3" s="1"/>
  <c r="M313" i="3"/>
  <c r="M312" i="3" s="1"/>
  <c r="M311" i="3" s="1"/>
  <c r="M310" i="3" s="1"/>
  <c r="J384" i="3"/>
  <c r="J383" i="3" s="1"/>
  <c r="J371" i="3" s="1"/>
  <c r="L384" i="3"/>
  <c r="L383" i="3" s="1"/>
  <c r="L371" i="3" s="1"/>
  <c r="J401" i="3"/>
  <c r="J400" i="3" s="1"/>
  <c r="J399" i="3" s="1"/>
  <c r="J393" i="3" s="1"/>
  <c r="L401" i="3"/>
  <c r="L400" i="3" s="1"/>
  <c r="L399" i="3" s="1"/>
  <c r="L393" i="3" s="1"/>
  <c r="K422" i="3"/>
  <c r="K421" i="3" s="1"/>
  <c r="K420" i="3" s="1"/>
  <c r="K419" i="3" s="1"/>
  <c r="M422" i="3"/>
  <c r="M421" i="3" s="1"/>
  <c r="M420" i="3" s="1"/>
  <c r="M419" i="3" s="1"/>
  <c r="J53" i="5"/>
  <c r="J52" i="5" s="1"/>
  <c r="J51" i="5" s="1"/>
  <c r="K86" i="5"/>
  <c r="K76" i="5" s="1"/>
  <c r="K75" i="5" s="1"/>
  <c r="J177" i="5"/>
  <c r="K207" i="5"/>
  <c r="K206" i="5" s="1"/>
  <c r="K205" i="5" s="1"/>
  <c r="K204" i="5" s="1"/>
  <c r="K203" i="5" s="1"/>
  <c r="L428" i="5"/>
  <c r="J14" i="24"/>
  <c r="J13" i="24" s="1"/>
  <c r="J12" i="24" s="1"/>
  <c r="J11" i="24" s="1"/>
  <c r="J10" i="24" s="1"/>
  <c r="J9" i="24" s="1"/>
  <c r="J8" i="24" s="1"/>
  <c r="L14" i="24"/>
  <c r="L13" i="24" s="1"/>
  <c r="L12" i="24" s="1"/>
  <c r="L11" i="24" s="1"/>
  <c r="L10" i="24" s="1"/>
  <c r="L9" i="24" s="1"/>
  <c r="L8" i="24" s="1"/>
  <c r="K463" i="3"/>
  <c r="K462" i="3" s="1"/>
  <c r="M463" i="3"/>
  <c r="M462" i="3" s="1"/>
  <c r="K491" i="3"/>
  <c r="L53" i="5"/>
  <c r="L52" i="5" s="1"/>
  <c r="L51" i="5" s="1"/>
  <c r="K112" i="5"/>
  <c r="K108" i="5" s="1"/>
  <c r="K107" i="5" s="1"/>
  <c r="K106" i="5" s="1"/>
  <c r="K100" i="5" s="1"/>
  <c r="L177" i="5"/>
  <c r="J267" i="5"/>
  <c r="L355" i="5"/>
  <c r="L354" i="5" s="1"/>
  <c r="J315" i="24"/>
  <c r="J314" i="24" s="1"/>
  <c r="J313" i="24" s="1"/>
  <c r="K146" i="24"/>
  <c r="K145" i="24" s="1"/>
  <c r="K144" i="24" s="1"/>
  <c r="K143" i="24" s="1"/>
  <c r="K187" i="24"/>
  <c r="K186" i="24" s="1"/>
  <c r="K177" i="24" s="1"/>
  <c r="K202" i="24"/>
  <c r="L246" i="24"/>
  <c r="O281" i="24"/>
  <c r="N313" i="24"/>
  <c r="P313" i="24"/>
  <c r="J417" i="24"/>
  <c r="J441" i="24"/>
  <c r="L441" i="24"/>
  <c r="N480" i="24"/>
  <c r="K482" i="24"/>
  <c r="K481" i="24" s="1"/>
  <c r="K480" i="24" s="1"/>
  <c r="J636" i="24"/>
  <c r="L636" i="24"/>
  <c r="J669" i="24"/>
  <c r="J482" i="24"/>
  <c r="J481" i="24" s="1"/>
  <c r="J480" i="24" s="1"/>
  <c r="L482" i="24"/>
  <c r="L481" i="24" s="1"/>
  <c r="L480" i="24" s="1"/>
  <c r="L669" i="24"/>
  <c r="K37" i="5"/>
  <c r="L32" i="3"/>
  <c r="K354" i="3"/>
  <c r="K362" i="3"/>
  <c r="J16" i="5"/>
  <c r="J17" i="5"/>
  <c r="J46" i="5"/>
  <c r="J47" i="5"/>
  <c r="L316" i="5"/>
  <c r="L315" i="5" s="1"/>
  <c r="L314" i="5" s="1"/>
  <c r="L313" i="5" s="1"/>
  <c r="L46" i="5"/>
  <c r="L40" i="5" s="1"/>
  <c r="L47" i="5"/>
  <c r="K205" i="3"/>
  <c r="M205" i="3"/>
  <c r="L16" i="5"/>
  <c r="L17" i="5"/>
  <c r="K17" i="5"/>
  <c r="K16" i="5"/>
  <c r="L41" i="5"/>
  <c r="K41" i="5"/>
  <c r="K47" i="5"/>
  <c r="K46" i="5"/>
  <c r="K40" i="5" s="1"/>
  <c r="J112" i="5"/>
  <c r="J108" i="5" s="1"/>
  <c r="J107" i="5" s="1"/>
  <c r="J106" i="5" s="1"/>
  <c r="J100" i="5" s="1"/>
  <c r="L112" i="5"/>
  <c r="L108" i="5" s="1"/>
  <c r="L107" i="5" s="1"/>
  <c r="L106" i="5" s="1"/>
  <c r="L100" i="5" s="1"/>
  <c r="L131" i="5"/>
  <c r="K131" i="5"/>
  <c r="K225" i="5"/>
  <c r="K224" i="5" s="1"/>
  <c r="K223" i="5" s="1"/>
  <c r="K222" i="5" s="1"/>
  <c r="J295" i="5"/>
  <c r="J294" i="5" s="1"/>
  <c r="J293" i="5" s="1"/>
  <c r="J292" i="5" s="1"/>
  <c r="K316" i="5"/>
  <c r="K315" i="5" s="1"/>
  <c r="K314" i="5" s="1"/>
  <c r="K313" i="5" s="1"/>
  <c r="K347" i="5"/>
  <c r="K346" i="5" s="1"/>
  <c r="K345" i="5" s="1"/>
  <c r="K344" i="5" s="1"/>
  <c r="J355" i="5"/>
  <c r="J354" i="5" s="1"/>
  <c r="K368" i="5"/>
  <c r="K364" i="5" s="1"/>
  <c r="J415" i="24"/>
  <c r="J414" i="24" s="1"/>
  <c r="J413" i="24" s="1"/>
  <c r="J412" i="24" s="1"/>
  <c r="J411" i="24" s="1"/>
  <c r="N408" i="24"/>
  <c r="L415" i="24"/>
  <c r="L414" i="24" s="1"/>
  <c r="L413" i="24" s="1"/>
  <c r="L412" i="24" s="1"/>
  <c r="L411" i="24" s="1"/>
  <c r="P408" i="24"/>
  <c r="K38" i="5"/>
  <c r="K242" i="5"/>
  <c r="K241" i="5" s="1"/>
  <c r="K240" i="5" s="1"/>
  <c r="L490" i="5"/>
  <c r="J21" i="24"/>
  <c r="J95" i="24"/>
  <c r="K108" i="24"/>
  <c r="K109" i="24"/>
  <c r="L146" i="24"/>
  <c r="L145" i="24" s="1"/>
  <c r="L144" i="24" s="1"/>
  <c r="L143" i="24" s="1"/>
  <c r="O408" i="24"/>
  <c r="K415" i="24"/>
  <c r="K414" i="24" s="1"/>
  <c r="K413" i="24" s="1"/>
  <c r="K412" i="24" s="1"/>
  <c r="K411" i="24" s="1"/>
  <c r="J80" i="24"/>
  <c r="J79" i="24" s="1"/>
  <c r="J78" i="24" s="1"/>
  <c r="J77" i="24" s="1"/>
  <c r="J34" i="24" s="1"/>
  <c r="L80" i="24"/>
  <c r="L79" i="24" s="1"/>
  <c r="L78" i="24" s="1"/>
  <c r="L77" i="24" s="1"/>
  <c r="L34" i="24" s="1"/>
  <c r="L109" i="24"/>
  <c r="L108" i="24"/>
  <c r="J251" i="24"/>
  <c r="J250" i="24" s="1"/>
  <c r="J249" i="24" s="1"/>
  <c r="J248" i="24" s="1"/>
  <c r="J247" i="24" s="1"/>
  <c r="J246" i="24" s="1"/>
  <c r="N201" i="24"/>
  <c r="L202" i="24"/>
  <c r="K244" i="24"/>
  <c r="K243" i="24" s="1"/>
  <c r="K242" i="24" s="1"/>
  <c r="K241" i="24" s="1"/>
  <c r="K240" i="24" s="1"/>
  <c r="K239" i="24" s="1"/>
  <c r="O201" i="24"/>
  <c r="J293" i="24"/>
  <c r="J292" i="24" s="1"/>
  <c r="J291" i="24" s="1"/>
  <c r="J290" i="24" s="1"/>
  <c r="J284" i="24" s="1"/>
  <c r="J283" i="24" s="1"/>
  <c r="J282" i="24" s="1"/>
  <c r="J281" i="24" s="1"/>
  <c r="N281" i="24"/>
  <c r="L293" i="24"/>
  <c r="L292" i="24" s="1"/>
  <c r="L291" i="24" s="1"/>
  <c r="L290" i="24" s="1"/>
  <c r="L284" i="24" s="1"/>
  <c r="L283" i="24" s="1"/>
  <c r="L282" i="24" s="1"/>
  <c r="L281" i="24" s="1"/>
  <c r="P281" i="24"/>
  <c r="L417" i="24"/>
  <c r="K417" i="24"/>
  <c r="J503" i="24"/>
  <c r="J502" i="24" s="1"/>
  <c r="L470" i="24"/>
  <c r="L469" i="24" s="1"/>
  <c r="L468" i="24" s="1"/>
  <c r="L467" i="24" s="1"/>
  <c r="L466" i="24" s="1"/>
  <c r="L465" i="24" s="1"/>
  <c r="L464" i="24" s="1"/>
  <c r="P464" i="24"/>
  <c r="O480" i="24"/>
  <c r="K712" i="24"/>
  <c r="K711" i="24" s="1"/>
  <c r="K710" i="24" s="1"/>
  <c r="K709" i="24"/>
  <c r="M472" i="3" l="1"/>
  <c r="K189" i="3"/>
  <c r="K188" i="3"/>
  <c r="M189" i="3"/>
  <c r="M188" i="3"/>
  <c r="M187" i="3" s="1"/>
  <c r="M186" i="3" s="1"/>
  <c r="N464" i="24"/>
  <c r="L248" i="3"/>
  <c r="J108" i="24"/>
  <c r="J20" i="24" s="1"/>
  <c r="J19" i="24" s="1"/>
  <c r="K578" i="24"/>
  <c r="K577" i="24" s="1"/>
  <c r="K576" i="24" s="1"/>
  <c r="K575" i="24" s="1"/>
  <c r="K574" i="24" s="1"/>
  <c r="K573" i="24" s="1"/>
  <c r="K565" i="24" s="1"/>
  <c r="N565" i="24"/>
  <c r="J290" i="3"/>
  <c r="J289" i="3" s="1"/>
  <c r="J170" i="5"/>
  <c r="J169" i="5" s="1"/>
  <c r="K490" i="3"/>
  <c r="K489" i="3" s="1"/>
  <c r="K488" i="3" s="1"/>
  <c r="K487" i="3" s="1"/>
  <c r="J162" i="3"/>
  <c r="N604" i="24"/>
  <c r="J581" i="24"/>
  <c r="N364" i="24"/>
  <c r="L364" i="24"/>
  <c r="L363" i="24" s="1"/>
  <c r="P604" i="24"/>
  <c r="P565" i="24"/>
  <c r="K39" i="3"/>
  <c r="K38" i="3" s="1"/>
  <c r="K37" i="3" s="1"/>
  <c r="L290" i="3"/>
  <c r="L289" i="3" s="1"/>
  <c r="O604" i="24"/>
  <c r="K187" i="3"/>
  <c r="K186" i="3" s="1"/>
  <c r="P364" i="24"/>
  <c r="K217" i="3"/>
  <c r="K605" i="24"/>
  <c r="K604" i="24" s="1"/>
  <c r="L115" i="24"/>
  <c r="L363" i="5"/>
  <c r="L362" i="5" s="1"/>
  <c r="L361" i="5" s="1"/>
  <c r="L302" i="5" s="1"/>
  <c r="J363" i="5"/>
  <c r="J362" i="5" s="1"/>
  <c r="J361" i="5" s="1"/>
  <c r="J302" i="5" s="1"/>
  <c r="K363" i="5"/>
  <c r="K362" i="5" s="1"/>
  <c r="K361" i="5" s="1"/>
  <c r="K302" i="5" s="1"/>
  <c r="J131" i="5"/>
  <c r="J125" i="5" s="1"/>
  <c r="K61" i="5"/>
  <c r="K60" i="5" s="1"/>
  <c r="J40" i="5"/>
  <c r="J383" i="5"/>
  <c r="J382" i="5" s="1"/>
  <c r="J381" i="5" s="1"/>
  <c r="J380" i="5" s="1"/>
  <c r="J379" i="5" s="1"/>
  <c r="J65" i="5"/>
  <c r="J61" i="5" s="1"/>
  <c r="J60" i="5" s="1"/>
  <c r="L61" i="5"/>
  <c r="L60" i="5" s="1"/>
  <c r="L248" i="5"/>
  <c r="L247" i="5" s="1"/>
  <c r="L246" i="5" s="1"/>
  <c r="L221" i="5" s="1"/>
  <c r="L170" i="5"/>
  <c r="L169" i="5" s="1"/>
  <c r="K194" i="5"/>
  <c r="J207" i="5"/>
  <c r="J206" i="5" s="1"/>
  <c r="J205" i="5" s="1"/>
  <c r="J204" i="5" s="1"/>
  <c r="J203" i="5" s="1"/>
  <c r="J194" i="5" s="1"/>
  <c r="L194" i="5"/>
  <c r="M471" i="3"/>
  <c r="M470" i="3" s="1"/>
  <c r="M469" i="3" s="1"/>
  <c r="M408" i="3" s="1"/>
  <c r="M102" i="3"/>
  <c r="J341" i="24"/>
  <c r="J340" i="24" s="1"/>
  <c r="J339" i="24" s="1"/>
  <c r="J338" i="24" s="1"/>
  <c r="J337" i="24" s="1"/>
  <c r="J336" i="24" s="1"/>
  <c r="J335" i="24" s="1"/>
  <c r="J334" i="24" s="1"/>
  <c r="K110" i="3"/>
  <c r="K109" i="3" s="1"/>
  <c r="K108" i="3" s="1"/>
  <c r="K102" i="3" s="1"/>
  <c r="L382" i="5"/>
  <c r="L381" i="5" s="1"/>
  <c r="L380" i="5" s="1"/>
  <c r="L379" i="5" s="1"/>
  <c r="K127" i="24"/>
  <c r="K126" i="24" s="1"/>
  <c r="K125" i="24" s="1"/>
  <c r="K124" i="24" s="1"/>
  <c r="K123" i="24" s="1"/>
  <c r="M31" i="3"/>
  <c r="L35" i="5" s="1"/>
  <c r="J161" i="3"/>
  <c r="K248" i="3"/>
  <c r="L161" i="3"/>
  <c r="M248" i="3"/>
  <c r="P19" i="24"/>
  <c r="J36" i="5"/>
  <c r="K20" i="24"/>
  <c r="J127" i="24"/>
  <c r="J126" i="24" s="1"/>
  <c r="J125" i="24" s="1"/>
  <c r="J124" i="24" s="1"/>
  <c r="J123" i="24" s="1"/>
  <c r="K161" i="3"/>
  <c r="K472" i="3"/>
  <c r="K290" i="3"/>
  <c r="K289" i="3" s="1"/>
  <c r="L127" i="24"/>
  <c r="L126" i="24" s="1"/>
  <c r="L125" i="24" s="1"/>
  <c r="L124" i="24" s="1"/>
  <c r="L123" i="24" s="1"/>
  <c r="J37" i="5"/>
  <c r="J279" i="5"/>
  <c r="J573" i="24"/>
  <c r="J565" i="24" s="1"/>
  <c r="J408" i="3"/>
  <c r="K421" i="5"/>
  <c r="L37" i="5"/>
  <c r="O19" i="24"/>
  <c r="M24" i="3"/>
  <c r="L24" i="3"/>
  <c r="L17" i="3" s="1"/>
  <c r="K201" i="24"/>
  <c r="K200" i="24" s="1"/>
  <c r="L421" i="5"/>
  <c r="J410" i="24"/>
  <c r="J409" i="24" s="1"/>
  <c r="J408" i="24" s="1"/>
  <c r="J421" i="5"/>
  <c r="K115" i="24"/>
  <c r="K370" i="3"/>
  <c r="J24" i="3"/>
  <c r="J17" i="3" s="1"/>
  <c r="L201" i="24"/>
  <c r="L200" i="24" s="1"/>
  <c r="N19" i="24"/>
  <c r="L472" i="3"/>
  <c r="M161" i="3"/>
  <c r="L573" i="24"/>
  <c r="L565" i="24" s="1"/>
  <c r="L605" i="24"/>
  <c r="L604" i="24" s="1"/>
  <c r="J221" i="5"/>
  <c r="M290" i="3"/>
  <c r="M289" i="3" s="1"/>
  <c r="M370" i="3"/>
  <c r="J201" i="24"/>
  <c r="J200" i="24" s="1"/>
  <c r="K221" i="5"/>
  <c r="L125" i="5"/>
  <c r="J605" i="24"/>
  <c r="J604" i="24" s="1"/>
  <c r="L370" i="3"/>
  <c r="L20" i="24"/>
  <c r="K125" i="5"/>
  <c r="J370" i="3"/>
  <c r="L410" i="24"/>
  <c r="L409" i="24" s="1"/>
  <c r="L408" i="24" s="1"/>
  <c r="K30" i="3"/>
  <c r="J35" i="5"/>
  <c r="K410" i="24"/>
  <c r="K409" i="24" s="1"/>
  <c r="K408" i="24" s="1"/>
  <c r="L31" i="3"/>
  <c r="K36" i="5"/>
  <c r="L16" i="3" l="1"/>
  <c r="O564" i="24"/>
  <c r="M30" i="3"/>
  <c r="L34" i="5" s="1"/>
  <c r="M17" i="3"/>
  <c r="L19" i="24"/>
  <c r="J16" i="3"/>
  <c r="L22" i="5"/>
  <c r="L15" i="5" s="1"/>
  <c r="L14" i="5" s="1"/>
  <c r="L471" i="3"/>
  <c r="L470" i="3" s="1"/>
  <c r="L469" i="3" s="1"/>
  <c r="L408" i="3" s="1"/>
  <c r="L369" i="3" s="1"/>
  <c r="K471" i="3"/>
  <c r="K470" i="3" s="1"/>
  <c r="K469" i="3" s="1"/>
  <c r="K408" i="3" s="1"/>
  <c r="K369" i="3" s="1"/>
  <c r="J369" i="3"/>
  <c r="M369" i="3"/>
  <c r="N564" i="24"/>
  <c r="K19" i="24"/>
  <c r="K7" i="24" s="1"/>
  <c r="M16" i="3"/>
  <c r="P564" i="24"/>
  <c r="J7" i="24"/>
  <c r="L7" i="24"/>
  <c r="J15" i="3"/>
  <c r="K35" i="5"/>
  <c r="L30" i="3"/>
  <c r="K34" i="5" s="1"/>
  <c r="K22" i="5" s="1"/>
  <c r="K15" i="5" s="1"/>
  <c r="K14" i="5" s="1"/>
  <c r="J34" i="5"/>
  <c r="J22" i="5" s="1"/>
  <c r="J15" i="5" s="1"/>
  <c r="J14" i="5" s="1"/>
  <c r="K24" i="3"/>
  <c r="K17" i="3" s="1"/>
  <c r="K16" i="3" s="1"/>
  <c r="L15" i="3" l="1"/>
  <c r="M15" i="3"/>
  <c r="K15" i="3"/>
</calcChain>
</file>

<file path=xl/sharedStrings.xml><?xml version="1.0" encoding="utf-8"?>
<sst xmlns="http://schemas.openxmlformats.org/spreadsheetml/2006/main" count="10840" uniqueCount="556">
  <si>
    <t>Основное мероприятие «Обеспечение реализации государственных полномочий переданных органам местного самоуправления по опеке и попечительству»</t>
  </si>
  <si>
    <t>РЗ</t>
  </si>
  <si>
    <t>ПРЗ</t>
  </si>
  <si>
    <t>65 0</t>
  </si>
  <si>
    <t>Основное мероприятие «Сохранение, возрождение и развитие традиционной народной культуры, поддержка народного творчества и культурно-досуговой деятельности»</t>
  </si>
  <si>
    <t>Централизованные бухгалтерии</t>
  </si>
  <si>
    <t>350</t>
  </si>
  <si>
    <t>Премии и гранты</t>
  </si>
  <si>
    <t>Мероприятия, направленные на выявление и поддержку одаренных детей и молодежи</t>
  </si>
  <si>
    <t>Жилищно-коммунальное хозяйство</t>
  </si>
  <si>
    <t>Управление по социальной работе администрации Большеигнатовского муниципального района Республики Мордовия</t>
  </si>
  <si>
    <t>Взнос на капитальный ремонт общего имущества в многоквартирном доме</t>
  </si>
  <si>
    <t>Учебно-методические кабинеты, централизованные бухгалтерии, группы хозяйственного обслуживания, учебные фильмотеки, межшкольные учебно-производственные комбинаты, логопедические пункты</t>
  </si>
  <si>
    <t>900</t>
  </si>
  <si>
    <t>Наименование</t>
  </si>
  <si>
    <t>Адм</t>
  </si>
  <si>
    <t>Рз</t>
  </si>
  <si>
    <t>ПРз</t>
  </si>
  <si>
    <t>ЦСР</t>
  </si>
  <si>
    <t>ВР</t>
  </si>
  <si>
    <t/>
  </si>
  <si>
    <t>Общегосударственные вопросы</t>
  </si>
  <si>
    <t>01</t>
  </si>
  <si>
    <t>02</t>
  </si>
  <si>
    <t>1</t>
  </si>
  <si>
    <t>04</t>
  </si>
  <si>
    <t>2</t>
  </si>
  <si>
    <t>3</t>
  </si>
  <si>
    <t>09</t>
  </si>
  <si>
    <t>4</t>
  </si>
  <si>
    <t>Судебная система</t>
  </si>
  <si>
    <t>05</t>
  </si>
  <si>
    <t>Резервные фонды</t>
  </si>
  <si>
    <t>11</t>
  </si>
  <si>
    <t>Другие общегосударственные вопросы</t>
  </si>
  <si>
    <t>13</t>
  </si>
  <si>
    <t>03</t>
  </si>
  <si>
    <t>Национальная экономика</t>
  </si>
  <si>
    <t>Сельское хозяйство и рыболовство</t>
  </si>
  <si>
    <t>10</t>
  </si>
  <si>
    <t>06</t>
  </si>
  <si>
    <t>07</t>
  </si>
  <si>
    <t>5</t>
  </si>
  <si>
    <t>Социальная политика</t>
  </si>
  <si>
    <t>Пенсионное обеспечение</t>
  </si>
  <si>
    <t>Социальное обеспечение населения</t>
  </si>
  <si>
    <t>Физическая культура и спорт</t>
  </si>
  <si>
    <t>17</t>
  </si>
  <si>
    <t>09 0</t>
  </si>
  <si>
    <t>89 0</t>
  </si>
  <si>
    <t>Дотации на выравнивание бюджетной обеспеченности субъектов Российской Федерации и муниципальных образований</t>
  </si>
  <si>
    <t>14</t>
  </si>
  <si>
    <t>Дотация поселениям на выравнивание бюджетной обеспеченности</t>
  </si>
  <si>
    <t>02 0</t>
  </si>
  <si>
    <t>04 0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</si>
  <si>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</si>
  <si>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Образование</t>
  </si>
  <si>
    <t>Общее образование</t>
  </si>
  <si>
    <t>Мероприятия по землеустройству и землепользованию</t>
  </si>
  <si>
    <t>Школы-детские сады, школы начальные, неполные средние и средние</t>
  </si>
  <si>
    <t>Учреждения по внешкольной работе с детьми</t>
  </si>
  <si>
    <t>Охрана семьи и детства</t>
  </si>
  <si>
    <t>Культура, кинематография</t>
  </si>
  <si>
    <t>08</t>
  </si>
  <si>
    <t>Музеи и постоянные выставки</t>
  </si>
  <si>
    <t>Администрация Большеигнатовского муниципального района</t>
  </si>
  <si>
    <t>ВСЕГО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</si>
  <si>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</si>
  <si>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>00</t>
  </si>
  <si>
    <t>Мероприятия в области спорта и физической культуры</t>
  </si>
  <si>
    <t>Публичные нормативные выплаты гражданам несоциального характера</t>
  </si>
  <si>
    <t>330</t>
  </si>
  <si>
    <t>730</t>
  </si>
  <si>
    <t xml:space="preserve">Дошкольное образование </t>
  </si>
  <si>
    <t>Процентные платежи по муниципальному долгу</t>
  </si>
  <si>
    <t>Обслуживание муниципального долга</t>
  </si>
  <si>
    <t>Архивные учреждения</t>
  </si>
  <si>
    <t>Мероприятия по реализации отдельных полномочий органов местного самоуправления</t>
  </si>
  <si>
    <t xml:space="preserve">                                                                                                                                        тыс.руб.</t>
  </si>
  <si>
    <t>Доплаты к пенсиям муниципальных  служащих Республики Мордовия</t>
  </si>
  <si>
    <t>Другие вопросы в области национальной экономики</t>
  </si>
  <si>
    <t>Основное мероприятие «Развитие общего образования»</t>
  </si>
  <si>
    <t>Расходы на обеспечение деятельности (оказание услуг)  муниципальных учреждений Республики Мордовия</t>
  </si>
  <si>
    <t xml:space="preserve">Дошкольные  образовательные организации </t>
  </si>
  <si>
    <t>Мероприятия в области молодежной политики</t>
  </si>
  <si>
    <t xml:space="preserve"> Администрация Большеигнатовского муниципального района Республики Мордовия</t>
  </si>
  <si>
    <t>Дошкольное образование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</si>
  <si>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</si>
  <si>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901</t>
  </si>
  <si>
    <t>926</t>
  </si>
  <si>
    <t>Учреждения по обеспечению хозяйственного обслуживания</t>
  </si>
  <si>
    <t>Финансовое управление Администрации Большеигнатовского муниципального района</t>
  </si>
  <si>
    <t>10 0</t>
  </si>
  <si>
    <t>Учреждения по защите населения и территории от чрезвычайных ситуаций природного и техногенного характера, гражданской обороне</t>
  </si>
  <si>
    <t>Дворцы и дома культуры,другие учреждения культуры и средств массовой информации</t>
  </si>
  <si>
    <t>Мероприятия в области формирования информационного общества</t>
  </si>
  <si>
    <t>18 0</t>
  </si>
  <si>
    <t>Национальная безопасность и правоохранительная деятельность</t>
  </si>
  <si>
    <t>Органы юстиции</t>
  </si>
  <si>
    <t>12</t>
  </si>
  <si>
    <t>870</t>
  </si>
  <si>
    <t>Резервные средства</t>
  </si>
  <si>
    <t>Библиотеки</t>
  </si>
  <si>
    <t>ддт 4118,4+дюсш 6245,3+564,4=</t>
  </si>
  <si>
    <t>3678,5+672,0+6,2</t>
  </si>
  <si>
    <t>672,0+6,2+618,9+298,3</t>
  </si>
  <si>
    <t>Другие вопросы в области образования</t>
  </si>
  <si>
    <t>6</t>
  </si>
  <si>
    <t>софин на 672,0 (6,2)</t>
  </si>
  <si>
    <t>50-48</t>
  </si>
  <si>
    <t>добавить</t>
  </si>
  <si>
    <t xml:space="preserve">«О бюджете  Большеигнатовского муниципального  района </t>
  </si>
  <si>
    <t>Иные межбюджетные трансферты</t>
  </si>
  <si>
    <t>Основное мероприятие «Оказание мер государственной поддержки детям-сиротам, детям, оставшимся без попечения родителей, а так же гражданам , желающим взять детей на воспитание в семью»</t>
  </si>
  <si>
    <t>Подпрограмма "Эффективное использование бюджетного потенциала"</t>
  </si>
  <si>
    <t>Подпрограмма «Поддержка и развитие кадрового потенциала в АПК»</t>
  </si>
  <si>
    <t>Основное мероприятие «Стимулирование обучения и закрепления молодых специалистов в сельскохозяйственном производстве»</t>
  </si>
  <si>
    <t>Основное мероприятие «Развитие дошкольного образования»</t>
  </si>
  <si>
    <t>Физическая культура</t>
  </si>
  <si>
    <t>360</t>
  </si>
  <si>
    <t>06 0</t>
  </si>
  <si>
    <t>540</t>
  </si>
  <si>
    <t>Основное мероприятие «Развитие дополнительного  образования детей»</t>
  </si>
  <si>
    <t>Подпрограмма "Управление муниципальным долгом Большеигнатовского муниципального района РМ"</t>
  </si>
  <si>
    <t>Основное мероприятие "Обеспечение своевременности исполнения долговых обязательств Большеигнатовского муниципального района РМ"</t>
  </si>
  <si>
    <t>Основное мероприятие «Проведение физкультурных мероприятий и массовых спортивных мероприятий»</t>
  </si>
  <si>
    <t>Основное мероприятие "Повышение квалификации муниципальных служащих"</t>
  </si>
  <si>
    <t>Основное мероприятие «Развитие музейного дела»</t>
  </si>
  <si>
    <t>Основное мероприятие «Развитие библиотечного дела»</t>
  </si>
  <si>
    <t>Подготовка, переподготовка и повышение квалификации кадров</t>
  </si>
  <si>
    <t>Периодическая печать и издательства</t>
  </si>
  <si>
    <t>Субсидии на поддержку социально ориентированных некоммерческих организаций</t>
  </si>
  <si>
    <t>Дополнительное образование детей</t>
  </si>
  <si>
    <t>Другие вопросы в области культуры, кинематографии</t>
  </si>
  <si>
    <t>Иные выплаты населению</t>
  </si>
  <si>
    <t>08 0</t>
  </si>
  <si>
    <t>Оказание других видов социальной помощи</t>
  </si>
  <si>
    <t>Мероприятия в области социальной политики</t>
  </si>
  <si>
    <t>07 0</t>
  </si>
  <si>
    <t>29 0</t>
  </si>
  <si>
    <t>Другие вопросы в облати национальной экономики</t>
  </si>
  <si>
    <t>Жилищное хозяйство</t>
  </si>
  <si>
    <t>Мероприятия в области культуры</t>
  </si>
  <si>
    <t>36 0</t>
  </si>
  <si>
    <t>Мероприятия в области образования</t>
  </si>
  <si>
    <t>Мероприятия по  землеустройству и землепользованию</t>
  </si>
  <si>
    <t>Мероприятия по укреплению общественного порядка и обеспечению общественной безопасности</t>
  </si>
  <si>
    <t>Подпрограмма "Снижение рисков и смягчение последствий  чрезвычайных ситуаций природного и техногенного характера и развитие единой дежурно-диспетчерской службы Большеигнатовского района"</t>
  </si>
  <si>
    <t>Условно-утвержденные расходы</t>
  </si>
  <si>
    <t>Иные бюджетные ассигнования</t>
  </si>
  <si>
    <t>99</t>
  </si>
  <si>
    <t>Условно утвержденные расходы</t>
  </si>
  <si>
    <t>Муниципальная программа повышения эффективности управления муниципальными финансами  в Большеигнатовском муниципальном районе на период  до 2024 года</t>
  </si>
  <si>
    <t>Муниципальная  программа Большеигнатовского муниципального района Республики Мордовия  "Защита населения и территории от чрезвычайных ситуаций, обеспечение пожарной безопасности и безопасности людей на водных объектах на территории Большеигнатовского муниципального района на 2018-2025 годы"</t>
  </si>
  <si>
    <t>Муниципальная  программа "Защита населения и территории от чрезвычайных ситуаций, обеспечение пожарной безопасности и безопасности людей на водных объектах на территории Большеигнатовского муниципального района на 2018-2025 годы"</t>
  </si>
  <si>
    <t>Предоставление молодым семьям социальных выплат на строительство или приобретение жилья</t>
  </si>
  <si>
    <t xml:space="preserve">Расходы на выплаты по оплате труда высшего должностного лица </t>
  </si>
  <si>
    <t xml:space="preserve">19 </t>
  </si>
  <si>
    <t>Осуществление государственных полномочий Республики Мордовия по профилактике безнадзорности и правонарушений несовершеннолетних, защите прав и законных интересов детей и подростков, предусмотренных Законом Республики Мордовия от 30 марта 2005 года № 26-З "Об организации деятельности комиссий по делам несовершеннолетних и защите их прав в Республике Мордовия"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</si>
  <si>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</si>
  <si>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Расходы на выплаты по оплате труда работников органов местного самоуправления </t>
  </si>
  <si>
    <t xml:space="preserve">Расходы на обеспечение функций органов местного самоуправления </t>
  </si>
  <si>
    <t>Осуществление государственных полномочий Республики Мордовия по созданию, материально-техническому и организационному обеспечению деятельности административных комиссий</t>
  </si>
  <si>
    <t>Осуществление государственных полномочий Республики Мордовия по хранению, комплектованию, учету и использованию архивных документов, находящихся в собственности Республики Мордовия и хранящихся в муниципальных архивах</t>
  </si>
  <si>
    <t>Осуществление государственных полномочий Республики Мордовия по ведению учета в качестве нуждающихся в жилых помещениях граждан, которые в соответствии с законодательством Республики Мордовия имеют право на государственную поддержку в строительстве или приобретении жилья</t>
  </si>
  <si>
    <t>Капитальный ремонт автомобильных дорог общего пользования местного значения и искусственных сооружений на них</t>
  </si>
  <si>
    <t xml:space="preserve">Мероприятия по поддержке субъектов малого и среднего предпринимательства </t>
  </si>
  <si>
    <t>Осуществление государственных полномочий Республики Мордовия по квотированию рабочих мест для трудоустройства граждан, особо нуждающихся в социальной защите</t>
  </si>
  <si>
    <t>Осуществление государственных полномочий Республики Мордовия по выплате вознаграждения опекунам и попечителям несовершеннолетних граждан, проживающих на территории Республики Мордовия, с которыми органы опеки и попечительства заключили договор о приемной семье; выплате ежемесячного пособия опекуну (попечителю), приемному родителю на содержание ребенка, находящегося под опекой (попечительством), в приемной семье, в Республике Мордовия; выплате ежемесячного денежного пособия лицам из числа детей-сирот и детей, оставшихся без попечения родителей, обучающимся в государственных общеобразовательных организациях Республики Мордовия или в муниципальных общеобразовательных организациях, в период до 1 сентября года окончания обучения в общеобразовательной организации</t>
  </si>
  <si>
    <t>Осуществление государственных полномочий Республики Мордовия по организации и осуществлению деятельности по опеке и попечительству в отношении несовершеннолетних граждан, проживающих на территории Республики Мордовия</t>
  </si>
  <si>
    <t>Осуществление государственных полномочий Республики Мордовия по организации предоставления обучающимся в муниципальных общеобразовательных организациях Республики Мордовия из малоимущих семей питания с освобождением от оплаты его стоимости</t>
  </si>
  <si>
    <t>03 0</t>
  </si>
  <si>
    <t xml:space="preserve">Расходы на выплаты  по оплате труда  работников местного самоуправления </t>
  </si>
  <si>
    <t xml:space="preserve">к   решению  Совета депутатов  Большеигнатовского муниципального района    </t>
  </si>
  <si>
    <t>Подпрограмма "Управление муниципальным долгом Большеигнатовского муниципального района "</t>
  </si>
  <si>
    <t>Подпрограмма " Повышение эффективности межбюджетных отношений"</t>
  </si>
  <si>
    <t>Основное мероприятие "Выравнивание бюджетной обеспеченности поселений"</t>
  </si>
  <si>
    <t>Ремонт автомобильных дорог общего пользования местного значения и искуственных сооружений на них</t>
  </si>
  <si>
    <t>Содержание автомобильных дорог общего пользования местного значения и искуственных сооружений на них</t>
  </si>
  <si>
    <t>Улучшение жилищных условий граждан, проживающих на сельских территориях</t>
  </si>
  <si>
    <t xml:space="preserve"> Функционирование высшего должностного лица субъекта Российской Федерации и муниципального образования</t>
  </si>
  <si>
    <t>120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</si>
  <si>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</si>
  <si>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</si>
  <si>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</si>
  <si>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 xml:space="preserve">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</si>
  <si>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200</t>
  </si>
  <si>
    <t>240</t>
  </si>
  <si>
    <t xml:space="preserve"> Закупка товаров, работ и услуг для обеспечения государственных (муниципальных) нужд</t>
  </si>
  <si>
    <t xml:space="preserve"> Иные закупки товаров, работ и услуг для обеспечения государственных (муниципальных) нужд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</si>
  <si>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</si>
  <si>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Расходы на выплаты персоналу государственных (муниципальных) органов</t>
  </si>
  <si>
    <t xml:space="preserve"> Иные бюджетные ассигнования</t>
  </si>
  <si>
    <t>800</t>
  </si>
  <si>
    <t>850</t>
  </si>
  <si>
    <t xml:space="preserve">  Уплата налогов, сборов и иных платежей</t>
  </si>
  <si>
    <t xml:space="preserve">  Расходы на выплаты персоналу государственных (муниципальных) органов</t>
  </si>
  <si>
    <t>110</t>
  </si>
  <si>
    <t xml:space="preserve">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</si>
  <si>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Расходы на выплаты персоналу казенных учреждений</t>
  </si>
  <si>
    <t>300</t>
  </si>
  <si>
    <t xml:space="preserve">  Социальное обеспечение и иные выплаты населению</t>
  </si>
  <si>
    <t>Дорожное хозяйство (дорожные фонды)</t>
  </si>
  <si>
    <t>Расходы на выплаты персоналу казенных учреждений</t>
  </si>
  <si>
    <t>Подпрограмма "Культура"</t>
  </si>
  <si>
    <t xml:space="preserve">05 </t>
  </si>
  <si>
    <t>310</t>
  </si>
  <si>
    <t>Социальное обеспечение и иные выплаты населению</t>
  </si>
  <si>
    <t>Публичные нормативные социальные выплаты гражданам</t>
  </si>
  <si>
    <t xml:space="preserve"> Социальные выплаты гражданам, кроме публичных нормативных социальных выплат</t>
  </si>
  <si>
    <t>320</t>
  </si>
  <si>
    <t>Муниципальная программа Большеигнатовского муниципального района Республики Мордовия "Комплексное развитие сельских территорий "</t>
  </si>
  <si>
    <t>Подпрограмма "Создание условий для обеспечения доступным и комфортным жильем сельского населения"</t>
  </si>
  <si>
    <t>Основное мероприятие  "Улучшение жилищных условий граждан, проживающих на сельских территориях"</t>
  </si>
  <si>
    <t>Улучшение жилищных условий сельского населения</t>
  </si>
  <si>
    <t>Социальные выплаты гражданам, кроме публичных нормативных социальных выплат</t>
  </si>
  <si>
    <t xml:space="preserve">22 </t>
  </si>
  <si>
    <t xml:space="preserve">  Публичные нормативные социальные выплаты гражданам</t>
  </si>
  <si>
    <t xml:space="preserve">  Социальные выплаты гражданам, кроме публичных нормативных социальных выплат</t>
  </si>
  <si>
    <t>Средства массовой информации</t>
  </si>
  <si>
    <t>600</t>
  </si>
  <si>
    <t>630</t>
  </si>
  <si>
    <t xml:space="preserve">  Предоставление субсидий бюджетным, автономным учреждениям и иным некоммерческим организациям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</si>
  <si>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</si>
  <si>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Основное мероприятие "Социальная поддержка средств массовой информации "</t>
  </si>
  <si>
    <t>Основное мероприятие "Совершенствование бюджетного процесса, формирование бюджета Большеигнатовского муниципального района на очередной финансовый год"</t>
  </si>
  <si>
    <t xml:space="preserve">  Закупка товаров, работ и услуг для обеспечения государственных (муниципальных) нужд</t>
  </si>
  <si>
    <t xml:space="preserve">  Иные закупки товаров, работ и услуг для обеспечения государственных (муниципальных) нужд</t>
  </si>
  <si>
    <t xml:space="preserve">  Иные бюджетные ассигнования</t>
  </si>
  <si>
    <t xml:space="preserve">  Расходы на выплаты персоналу казенных учреждений</t>
  </si>
  <si>
    <t>500</t>
  </si>
  <si>
    <t xml:space="preserve"> Межбюджетные трансферты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</si>
  <si>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</si>
  <si>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700</t>
  </si>
  <si>
    <t xml:space="preserve"> Обслуживание государственного (муниципального) долга</t>
  </si>
  <si>
    <t xml:space="preserve">Межбюджетные трансферты общего характера бюджетам бюджетной системы Российской Федерации </t>
  </si>
  <si>
    <t>510</t>
  </si>
  <si>
    <t xml:space="preserve">Дотации </t>
  </si>
  <si>
    <t>Межбюджетные трансферты</t>
  </si>
  <si>
    <t>610</t>
  </si>
  <si>
    <t>Предоставление субсидий бюджетным, автономным учреждениям и иным некоммерческим организациям</t>
  </si>
  <si>
    <t>Субсидии бюджетным учреждениям</t>
  </si>
  <si>
    <t xml:space="preserve">Молодежная политика </t>
  </si>
  <si>
    <t>Основное мероприятие "Проведение  оздоровительной компании  детей"</t>
  </si>
  <si>
    <t>Иные закупки товаров, работ и услуг для обеспечения государственных (муниципальных) нужд</t>
  </si>
  <si>
    <t>Основное мероприятие "Обеспечение деятельности центра  информационно- методического и технического обеспечения муниципальных учреждений"</t>
  </si>
  <si>
    <t xml:space="preserve"> Социальное обеспечение и иные выплаты населению</t>
  </si>
  <si>
    <t>Культура</t>
  </si>
  <si>
    <t xml:space="preserve"> Предоставление субсидий бюджетным, автономным учреждениям и иным некоммерческим организациям</t>
  </si>
  <si>
    <t xml:space="preserve"> Субсидии бюджетным учреждениям</t>
  </si>
  <si>
    <t xml:space="preserve">Расходы на обеспечение функций органами местного самоуправления </t>
  </si>
  <si>
    <t>Уплата налогов, сборов и иных платежей</t>
  </si>
  <si>
    <t xml:space="preserve">Субсидии бюджетным учреждениям </t>
  </si>
  <si>
    <t xml:space="preserve">Основное мероприятие  "Обеспечение жильем молодых семей" </t>
  </si>
  <si>
    <t xml:space="preserve">03 </t>
  </si>
  <si>
    <t>Всего</t>
  </si>
  <si>
    <t>Основное мероприятие "Мероприятия в области молодежной политики"</t>
  </si>
  <si>
    <t>Основное мероприятие " Содержание МКУ "Единая дежурно-диспетчерская служба" Большеигнатовского муниципального района</t>
  </si>
  <si>
    <t>Дворцы и дома культуры, другие учреждения культуры и средств массовой информации</t>
  </si>
  <si>
    <t>Администрация Большеигнатовского муниципального района Республики Мордовия</t>
  </si>
  <si>
    <t>Основное мероприятие "Мероприятия  по   профилактике правонарушений  несовершеннолетних   и  преступлений, совершенных  против  них"</t>
  </si>
  <si>
    <t>Обслуживание государственного (муниципального) долга</t>
  </si>
  <si>
    <t>Обслуживание государственного (муниципального) внутреннего  долга</t>
  </si>
  <si>
    <t>400</t>
  </si>
  <si>
    <t>410</t>
  </si>
  <si>
    <t>Капитальные вложения в объекты государственной (муниципальной)
собственности</t>
  </si>
  <si>
    <t xml:space="preserve">Бюджетные инвестиции </t>
  </si>
  <si>
    <t xml:space="preserve">Осуществление государственных полномочий Республики Мордовия по организации мероприятий при осуществлении деятельности по обращению с животными без владельцев </t>
  </si>
  <si>
    <t>Осуществление государственных полномочий Республики Мордовия по финансовому обеспечению отдыха и оздоровления детей в Республике Мордовия в каникулярное время</t>
  </si>
  <si>
    <t>Глава Большеигнатовского муниципального района</t>
  </si>
  <si>
    <t>Обеспечение деятельности Администрации Большеигнатовского муниципального района Республики Мордовия</t>
  </si>
  <si>
    <t>Непрограмные расходы в рамках обеспечения деятельности Администрации Большеигнатовского муниципального района Республики Мордовия</t>
  </si>
  <si>
    <t>Основное мероприятие "Проведение районных мероприятий- "Ярмарка вакансий", "Город мастеров"</t>
  </si>
  <si>
    <t>Основное мероприятие "Проведение работ по государственному кадастровому учету земельных участков"</t>
  </si>
  <si>
    <t>Основное мероприятие "Выполнение работ по рыночной оценке земельных участков"</t>
  </si>
  <si>
    <t>Основное мероприятие "Выполнение работ по изготовлению технической документации, в том числе для привлечения в муниципальную собственность бесхозяйного имущества и для приватизации муниципального имущества"</t>
  </si>
  <si>
    <t>Основное мероприятие "Выполнение работ по рыночной оценке объектов капитального строительства"</t>
  </si>
  <si>
    <t>Основное мероприятие "Мероприятия по   профилактике   терроризма и экстремизма"</t>
  </si>
  <si>
    <t>Основное мероприятие "Проведение республиканского национально-фольклорного праздника "Раськень Озкс" и "Велень Озкс" на территории Большеигнатовского муниципального района</t>
  </si>
  <si>
    <t>Основное мероприятие "Проведение олимпиады по правовым знаниям среди учащихся школ района"</t>
  </si>
  <si>
    <t>Основное мероприятие "Организация и проведение конференций, семинаров, "круглых столов" по вопросам развития малого и среднего предпринимательства</t>
  </si>
  <si>
    <t xml:space="preserve">Культура, кинематография </t>
  </si>
  <si>
    <t>Основное мероприятие "Социальная поддержка граждан, находящихся в трудной жизненной ситуации"</t>
  </si>
  <si>
    <t>Основное мероприятие "Проведение районных мероприятий - "Ярмарка вакансий", "Город мастеров"</t>
  </si>
  <si>
    <t>Основное мероприятие "Социальная поддержка граждан, находящихся в трудной жизненной ситуации</t>
  </si>
  <si>
    <t>Основное мероприятие" Обеспечение персонифицированного финансирования дополнительного образования за счет средств местного бюджета"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</si>
  <si>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 -правовых компаний)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</si>
  <si>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 правовых компаний)"</t>
  </si>
  <si>
    <t>Субсидии некоммерческим организациям, не являющимся муниципальными (государственными) учреждениями, на реализацию проекта по обеспечению персонифицированного финансирования дополнительного образования</t>
  </si>
  <si>
    <t>Организация предоставления бесплатного питания обучающимся с ограниченными возможностями здоровья в муниципальных образовательных организациях, в том числе в случае обучения по медицинским показаниям на дому</t>
  </si>
  <si>
    <t>Организация бесплатного горячего питания обучающихся, получающих начальное общее образование в  муниципальных образовательных организациях</t>
  </si>
  <si>
    <t>Основное мероприятие " Проведение мероприятий по оборудованию автоматическими пожарными извещателями многодетных семей и семей, находящихся в социально-опасном положении"</t>
  </si>
  <si>
    <t>2023 год</t>
  </si>
  <si>
    <t xml:space="preserve"> </t>
  </si>
  <si>
    <t>Основное мероприятие  "Реализация проектов комплексного развития сельских территорий"</t>
  </si>
  <si>
    <t>Муниципальная программа «Развитие образования в Большеигнатовском муниципальном районе  Республики Мордовия на 2015-2025 годы"</t>
  </si>
  <si>
    <t>Муниципальная программа Большеигнатовского муниципального района РМ " Развитие сельского хозяйства и регулирования рынков сельскохозяйственной продукции, сырья и продовольствия на 2013-2025 годы"</t>
  </si>
  <si>
    <t xml:space="preserve">Подпрограмма "Развитие образования  в Большеигнатовском муниципальном районе РМ  на 2015-2025 годы и прочие мероприятия в области образования" </t>
  </si>
  <si>
    <t>Осуществление государственных полномочий Российской Федерации по составлению (изменению) списков кандидатов в присяжные заседатели федеральных судов общей юрисдикции в Российской Федерации</t>
  </si>
  <si>
    <t>Финансовое управление администрации Большеигнатовского  муниципального района Республики Мордовия</t>
  </si>
  <si>
    <t>Подпрограмма "Развитие системы дошкольного, общего и дополнительного образования детей в Большеигнатовском муниципальном районе РМ на 2015-2025 г."</t>
  </si>
  <si>
    <t>Финансовое управление Администрации Большеигнатовского муниципального района Республики Мордовия</t>
  </si>
  <si>
    <t>Управление по социальной работе Администрации Большеигнатовского муниципального района Республики Мордовия</t>
  </si>
  <si>
    <t>Администрация Большеигнатовского муниципального района  Республики Мордовия</t>
  </si>
  <si>
    <t xml:space="preserve">Администрация Большеигнатовского муниципального района   Республики Мордовия </t>
  </si>
  <si>
    <t>Подпрограмма  "Информационная инфраструктура"</t>
  </si>
  <si>
    <t xml:space="preserve">Основное мероприятие "Создание, развитие и эксплуатация структурированных кабельных сетей (локально вычислительных сетей) и телекоммуникационных сервисов в местах размещения органов местного самоуправления"  </t>
  </si>
  <si>
    <t>Подпрограмма  "Информационная безопасность"</t>
  </si>
  <si>
    <t>Основное мероприятие "Аттестация объектов информатизации на соответствие требованиям по защите информации"</t>
  </si>
  <si>
    <t>Осуществление государственных полномочий Республики Мордовия по установлению регулируемых тарифов на перевозки пассажиров и багажа автомобильным транспортом и городским наземным электрическим транспортом по муниципальным маршрутам регулярных перевозок в границах соответствующего муниципального образования</t>
  </si>
  <si>
    <t>Защита населения и территории от чрезвычайных ситуаций природного и техногенного характера, пожарная безопасность</t>
  </si>
  <si>
    <t>Обеспечение выплат ежемесячного денежного вознаграждения за классное руководство педагогическим работникам муниципальных образовательных организаций</t>
  </si>
  <si>
    <t>Глава Большеигнатовского муниципального района Республики Мордовия</t>
  </si>
  <si>
    <t>0</t>
  </si>
  <si>
    <t>Основное мероприятие: "Проведение мероприятий для обеспечения безопасности на водных объектах и ГТС"</t>
  </si>
  <si>
    <t>Осуществление государственных полномочий Республики Мордовия по предоставлению стипендии студентам, обучающимся по очной форме обучения за счет бюджетных ассигнований федерального бюджета, республиканского бюджета Республики Мордовия по сельскохозяйственным профессиям, специальностям, направлениям подготовки и взявшим на себя обязательство трудоустроиться в сельскохозяйственные организации или организации системы государственной ветеринарной службы в течение месяца после получения диплома либо после завершения военной службы по призыву и отработать в них не менее 5 лет,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</si>
  <si>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Осуществление государственных полномочий Республики Мордовия  по обеспечению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</t>
  </si>
  <si>
    <t>Осуществление государственных полномочий Республики Мордовия по обеспечению государственных гарантий реализации прав на получение общедоступного и бесплатного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</t>
  </si>
  <si>
    <t>83,0</t>
  </si>
  <si>
    <t>Цср</t>
  </si>
  <si>
    <t>Прз</t>
  </si>
  <si>
    <t>Сумма</t>
  </si>
  <si>
    <t>(тыс. рублей)</t>
  </si>
  <si>
    <t>7</t>
  </si>
  <si>
    <t>8</t>
  </si>
  <si>
    <t>9</t>
  </si>
  <si>
    <t xml:space="preserve">65 </t>
  </si>
  <si>
    <t>41150</t>
  </si>
  <si>
    <t>41250</t>
  </si>
  <si>
    <t>77550</t>
  </si>
  <si>
    <t>42070</t>
  </si>
  <si>
    <t>77030</t>
  </si>
  <si>
    <t>77150</t>
  </si>
  <si>
    <t>41110</t>
  </si>
  <si>
    <t>41120</t>
  </si>
  <si>
    <t>77020</t>
  </si>
  <si>
    <t>89</t>
  </si>
  <si>
    <t>77540</t>
  </si>
  <si>
    <t>77560</t>
  </si>
  <si>
    <t>51200</t>
  </si>
  <si>
    <t>41180</t>
  </si>
  <si>
    <t>42080</t>
  </si>
  <si>
    <t>42370</t>
  </si>
  <si>
    <t>19</t>
  </si>
  <si>
    <t>42300</t>
  </si>
  <si>
    <t>24</t>
  </si>
  <si>
    <t>42250</t>
  </si>
  <si>
    <t>36</t>
  </si>
  <si>
    <t>47</t>
  </si>
  <si>
    <t>42240</t>
  </si>
  <si>
    <t>61020</t>
  </si>
  <si>
    <t>61030</t>
  </si>
  <si>
    <t>61230</t>
  </si>
  <si>
    <t>61040</t>
  </si>
  <si>
    <t>77160</t>
  </si>
  <si>
    <t>77190</t>
  </si>
  <si>
    <t>77200</t>
  </si>
  <si>
    <t>77220</t>
  </si>
  <si>
    <t>42010</t>
  </si>
  <si>
    <t>42500</t>
  </si>
  <si>
    <t>42510</t>
  </si>
  <si>
    <t>44102</t>
  </si>
  <si>
    <t>29</t>
  </si>
  <si>
    <t>42060</t>
  </si>
  <si>
    <t>22</t>
  </si>
  <si>
    <t>L5762</t>
  </si>
  <si>
    <t>42360</t>
  </si>
  <si>
    <t>61100</t>
  </si>
  <si>
    <t>77090</t>
  </si>
  <si>
    <t>42470</t>
  </si>
  <si>
    <t>53030</t>
  </si>
  <si>
    <t>61090</t>
  </si>
  <si>
    <t>77080</t>
  </si>
  <si>
    <t>L3040</t>
  </si>
  <si>
    <t>61080</t>
  </si>
  <si>
    <t>91560</t>
  </si>
  <si>
    <t>77210</t>
  </si>
  <si>
    <t>42110</t>
  </si>
  <si>
    <t>42220</t>
  </si>
  <si>
    <t>61120</t>
  </si>
  <si>
    <t>61140</t>
  </si>
  <si>
    <t>61150</t>
  </si>
  <si>
    <t>61160</t>
  </si>
  <si>
    <t>03010</t>
  </si>
  <si>
    <t>77070</t>
  </si>
  <si>
    <t>01170</t>
  </si>
  <si>
    <t>L4970</t>
  </si>
  <si>
    <t>02040</t>
  </si>
  <si>
    <t>77180</t>
  </si>
  <si>
    <t>42040</t>
  </si>
  <si>
    <t>91010</t>
  </si>
  <si>
    <t>41240</t>
  </si>
  <si>
    <t>44010</t>
  </si>
  <si>
    <t>41990</t>
  </si>
  <si>
    <t>18</t>
  </si>
  <si>
    <t>65</t>
  </si>
  <si>
    <t>77510</t>
  </si>
  <si>
    <t>2024 год</t>
  </si>
  <si>
    <t>сумма (тыс.руб.)</t>
  </si>
  <si>
    <t>77580</t>
  </si>
  <si>
    <t>Осуществление переданных полномочий Российской Федерации на государственную регистрацию актов гражданского состояния</t>
  </si>
  <si>
    <t>59300</t>
  </si>
  <si>
    <t>Мероприятия в области  культуры</t>
  </si>
  <si>
    <t>Приложение 6</t>
  </si>
  <si>
    <t xml:space="preserve"> Республики Мордовия</t>
  </si>
  <si>
    <t>(тыс.рублей)</t>
  </si>
  <si>
    <t>Приложение  3</t>
  </si>
  <si>
    <t>к  Решению Совета депутатов</t>
  </si>
  <si>
    <t>Большеигнатовского муниципального района Республики Мордовия</t>
  </si>
  <si>
    <t>сумма</t>
  </si>
  <si>
    <t xml:space="preserve">Мероприятия в области  культуры </t>
  </si>
  <si>
    <t>Муниципальная программа по социальной профилактике правонарушений на территории Большеигнатовского муниципального района Республики Мордовия на 2015-2024 годы"</t>
  </si>
  <si>
    <t>Подпрограмма "Совершенствование и развитие взаимодействия между органами государственной власти и местного самоуправления в сфере обеспечения единства правового пространства"  на 2015 - 2024 годы"</t>
  </si>
  <si>
    <t>Муниципальная программа повышения эффективности управления муниципальными финансами  в Большеигнатовском муниципальном районе на период  до 2026 года</t>
  </si>
  <si>
    <t>Основное мероприятие " Организация транспортного обслуживания населения по муниципальным маршрутам на территории Большеигнатовского муниципального района"</t>
  </si>
  <si>
    <t>Транспорт</t>
  </si>
  <si>
    <t>Прочие межбюджетные трансферты общего характера</t>
  </si>
  <si>
    <t>Основное мероприятие "Финансовая поддержка поселений для решения вопросов местного значения"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</si>
  <si>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</si>
  <si>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</si>
  <si>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Субсидии</t>
  </si>
  <si>
    <t>520</t>
  </si>
  <si>
    <t>Приложение 4</t>
  </si>
  <si>
    <t>к решению Совета депутатов Большеигнатовского муниципального района</t>
  </si>
  <si>
    <t>муниципального района Республики Мордовия</t>
  </si>
  <si>
    <t>Основное мероприятие "Проведение  ярмарок-вакансий с учащимися школ района"</t>
  </si>
  <si>
    <t>А2</t>
  </si>
  <si>
    <t>55195</t>
  </si>
  <si>
    <t>Региональный проект "Творческие люди"</t>
  </si>
  <si>
    <t>Государственная поддержка лучших сельских учреждений культуры</t>
  </si>
  <si>
    <t>L5197</t>
  </si>
  <si>
    <t>Модернизация библиотек в части комплектования книжных фондов библиотек муниципальных образований</t>
  </si>
  <si>
    <t>57840</t>
  </si>
  <si>
    <t>Капитальный ремонт и ремонт автомобильных дорог общего пользования местного значения</t>
  </si>
  <si>
    <t>91,8</t>
  </si>
  <si>
    <t>S6340</t>
  </si>
  <si>
    <t>Организация транспортного обслуживания населения по муниципальным маршрутам на территории Республики Мордовия</t>
  </si>
  <si>
    <t>78050</t>
  </si>
  <si>
    <t>Cтимулирование применения специального налогового режима "Налог на профессиональный доход"</t>
  </si>
  <si>
    <t>Приложение 7</t>
  </si>
  <si>
    <t xml:space="preserve">к  решению Совета депутатов  Большеигнатовского </t>
  </si>
  <si>
    <t xml:space="preserve">«О бюджете  Большеигнатовского муниципального  района  </t>
  </si>
  <si>
    <t>таблица 1</t>
  </si>
  <si>
    <t>(тыс.руб)</t>
  </si>
  <si>
    <t>Поселение</t>
  </si>
  <si>
    <t>Андреевское сельское поселение</t>
  </si>
  <si>
    <t>Большеигнатовское сельское поселение</t>
  </si>
  <si>
    <t>Вармазейское сельское поселение</t>
  </si>
  <si>
    <t>Горское сельское поселение</t>
  </si>
  <si>
    <t>Киржеманское сельское поселение</t>
  </si>
  <si>
    <t>Кучкаевское сельское поселение</t>
  </si>
  <si>
    <t>Новобаевское сельское поселение</t>
  </si>
  <si>
    <t>Новокачаевское сельское поселение</t>
  </si>
  <si>
    <t>Протасовское сельское поселение</t>
  </si>
  <si>
    <t>Старочамзинское сельское поселение</t>
  </si>
  <si>
    <t>Чукальское сельское поселение</t>
  </si>
  <si>
    <t>таблица 2</t>
  </si>
  <si>
    <t>Наименование сельских поселений</t>
  </si>
  <si>
    <t>ПУСТЫЕ СТРОКИ, УДАЛИТЬ</t>
  </si>
  <si>
    <t xml:space="preserve"> тыс.руб.</t>
  </si>
  <si>
    <t>Непрограммные расходы главных распорядителей  средств местного бюджета</t>
  </si>
  <si>
    <t>Непрограммные расходы в рамках обеспечения деятельности главных распорядителей  средств местного бюджета</t>
  </si>
  <si>
    <t>Резервный фонд Администрации Большеигнатовского муниципального района Республики Мордовия</t>
  </si>
  <si>
    <t>Строительство (приобретение) жилья, предоставляемого по договору найма жилого помещения</t>
  </si>
  <si>
    <t>Резервный фонд Администрации Большеигнатовского муниципального района  Республики Мордовия</t>
  </si>
  <si>
    <t xml:space="preserve">Резервный фонд Администрации Большеигнатовского муниципального района Республики Мордовия </t>
  </si>
  <si>
    <t>25</t>
  </si>
  <si>
    <t>Основное мероприятие: приобретение светоотражающих элементов для обеспечения общественной безопасности</t>
  </si>
  <si>
    <t>Муниципальная программа "Повышение безопасности дорожного движения на территории Большеигнатовского  муниципального района Республики Мордовия" на 2020-2025 годы</t>
  </si>
  <si>
    <t>42200</t>
  </si>
  <si>
    <t>Оценка недвижимости, признание прав и регулирование отношений по муниципальной собственности</t>
  </si>
  <si>
    <t>78110</t>
  </si>
  <si>
    <t>Погашение просроченной кредиторской задолженности по взносам по обязательному социальному страхованию на выплаты по оплате труда и иные выплаты работникам муниципальных учреждений</t>
  </si>
  <si>
    <t>L4670</t>
  </si>
  <si>
    <t>Обеспечение развития и укрепления материально-технической базы домов культуры в населенных пунктах с числом жителей до 50 тысяч человек</t>
  </si>
  <si>
    <t>Z0820</t>
  </si>
  <si>
    <t>Осуществление государственных полномочий Республики Мордовия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специализированного жилищного фонда</t>
  </si>
  <si>
    <t xml:space="preserve">  Основное мероприятие "Предоставление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помещений"</t>
  </si>
  <si>
    <t>Подпрограмма «Обеспечение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специализированного жилищного фонда»</t>
  </si>
  <si>
    <t>Муниципальная  программа "Жилище" на 2015-2025 годы"</t>
  </si>
  <si>
    <t>L5110</t>
  </si>
  <si>
    <t xml:space="preserve">  Субсидии на проведение кадастровых работ</t>
  </si>
  <si>
    <t>Основное мероприятие "Управление муниципальным имуществом"</t>
  </si>
  <si>
    <t>Подпрограмма «Управление муниципальным имуществом»</t>
  </si>
  <si>
    <t>R0820</t>
  </si>
  <si>
    <t>Капитальные вложения в объекты государственной (муниципальной) собственности</t>
  </si>
  <si>
    <t xml:space="preserve">Основное мероприятие  "Обеспечение жильем  детей- сирот, оставшихся без попечения родителей, лиц из числа детей-сирот и детей, оставшихся без попечения родителей, жилыми помещениями специализированного жилищного фонда" </t>
  </si>
  <si>
    <t>42570</t>
  </si>
  <si>
    <t>Проектно-изыскательные работы</t>
  </si>
  <si>
    <t>34</t>
  </si>
  <si>
    <t>S6230</t>
  </si>
  <si>
    <t>Коммунальное хозяйство</t>
  </si>
  <si>
    <t>Основное мероприятие: Ремонт водоснабжения по ул.Советская и Ленина в с.Большое Игнатово</t>
  </si>
  <si>
    <t xml:space="preserve">Текущий и капитальный ремонт объектов теплоснабжения, водоснабжения и водоотведения, находящихся в муниципальной собственности </t>
  </si>
  <si>
    <t>S6050</t>
  </si>
  <si>
    <t>Укрепление материально-технической базы общеобразовательных организаций</t>
  </si>
  <si>
    <t>S6110</t>
  </si>
  <si>
    <t xml:space="preserve">Капитальный ремонт объектов культуры
 и укрепление материально-технической базы учреждений культуры
</t>
  </si>
  <si>
    <t>043</t>
  </si>
  <si>
    <t>42640</t>
  </si>
  <si>
    <t>42650</t>
  </si>
  <si>
    <t>V6230</t>
  </si>
  <si>
    <t>Текущий и капитальный ремонт объектов теплоснабжения, водоснабжения и водоотведения, находящихся в муниципальной собственности за счет местного бюджета</t>
  </si>
  <si>
    <t xml:space="preserve">Организация бесплатного горячего питания обучающихся в муниципальных образовательных организациях, прибывших в экстренном массовом порядке с территории Украины, Донецкой Народной Республики и Луганской Народной Республики, на территорию Большеигнатовского муниципального района
                                 </t>
  </si>
  <si>
    <t>Организация предоставления бесплатного двухразового питания в муниципальных общеобразовательных организациях членам семей военнослужащих, обучающимся, осваивающим образовательные программы начального общего, основного общего и среднего общего образования</t>
  </si>
  <si>
    <t>Республики Мордовия на 2023 год и плановый период 2024 и 2025 годов"</t>
  </si>
  <si>
    <t>2025 год</t>
  </si>
  <si>
    <t>ВЕДОМСТВЕННАЯ СТРУКТУРА 
РАСХОДОВ БЮДЖЕТА БОЛЬШЕИГНАТОВСКОГО МУНИЦИПАЛЬНОГО РАЙОНА РЕСПУБЛИКИ МОРДОВИЯ НА 2023 ГОД И НА ПЛАНОВЫЙ ПЕРИОД 2024 И 2025 ГОДОВ</t>
  </si>
  <si>
    <r>
      <t xml:space="preserve">РАСПРЕДЕЛЕНИЕ 
ДОТАЦИЙ НА ВЫРАВНИВАНИЕ БЮДЖЕТНОЙ ОБЕСПЕЧЕННОСТИ ПОСЕЛЕНИЙ </t>
    </r>
    <r>
      <rPr>
        <b/>
        <sz val="10"/>
        <color rgb="FFFF0000"/>
        <rFont val="Arial"/>
        <family val="2"/>
        <charset val="204"/>
      </rPr>
      <t xml:space="preserve"> </t>
    </r>
    <r>
      <rPr>
        <b/>
        <sz val="10"/>
        <rFont val="Arial"/>
        <family val="2"/>
        <charset val="204"/>
      </rPr>
      <t xml:space="preserve"> НА 2023 ГОД И НА ПЛАНОВЫЙ ПЕРИОД 2024 И 2025 ГОДОВ</t>
    </r>
  </si>
  <si>
    <t xml:space="preserve">РАСПРЕДЕЛЕНИЕ 
СУБСИДИЙ  на софинансирование расходных обязательств по финансовому обеспечению деятельности органов местного самоупровления и муниципальных учреждений Большеигнатовского муниципального района Республики Мордовия
НА 2023 ГОД </t>
  </si>
  <si>
    <t>Распределение иных межбюджетных трансфертов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 на 2023 год и плановый период 2024 и 2025 годов</t>
  </si>
  <si>
    <t>РАСПРЕДЕЛЕНИЕ 
БЮДЖЕТНЫХ АССИГНОВАНИЙ БЮДЖЕТА БОЛЬШЕИГНАТОВСКОГО 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
2024 И 2025 ГОДОВ</t>
  </si>
  <si>
    <t>РАСПРЕДЕЛЕНИЕ 
БЮДЖЕТНЫХ АССИГНОВАНИЙ БЮДЖЕТА БОЛЬШЕИГНАТОВСКОГО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</si>
  <si>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Муниципальная программа «Развитие муниципальной службы в Большеигнатовском муниципальном районе(2015-2026 годы)»</t>
  </si>
  <si>
    <t>Муниципальная программа «Развитие образования в Большеигнатовском муниципальном районе  Республики Мордовия на 2015-2026 годы"</t>
  </si>
  <si>
    <t>Подпрограмма "Развитие системы дошкольного, общего и дополнительного образования детей в Большеигнатовском муниципальном районе РМ на 2015-2026 г."</t>
  </si>
  <si>
    <t>Муниципальная программа "Социальная поддержка населения Большеигнатовского муниципального района на 2015-2026 годы"</t>
  </si>
  <si>
    <t>Муниципальная  программа  "Жилище" на  2015-2025 годы по Большеигнатовскому муниципальному району Республики Мордовия</t>
  </si>
  <si>
    <t>Подпрограмма «Обеспечение жильем молодых семей Большеигнатовского муниципального района на 2015-2025 годы»</t>
  </si>
  <si>
    <t>Муниципальная программа "Развитие культуры и туризма  Большеигнатовского муниципального района на 2016-2025 годы</t>
  </si>
  <si>
    <t>Муниципальная программа «Развитие физической культуры и спорта в Большеигнатовском муниципальном районе на 2016-2025 годы»</t>
  </si>
  <si>
    <t>Муниципальная программа Большеигнатовского муниципального района "Содействие занятости населения Большеигнатовского муниципального района на 2015-2025 годы"</t>
  </si>
  <si>
    <t>Муниципальная программа "Экономическое развитие Большеигнатовского муниципального района до 2026 года"</t>
  </si>
  <si>
    <t>Муниципальная программа "Развитие транспортной системы и дорожного хозяйства на 2016-2025 годы"</t>
  </si>
  <si>
    <t>Основное мероприятие " Развитие транспортной системы и дорожного хозяйства на 2016-2025 годы</t>
  </si>
  <si>
    <t>Муниципальная программа Большеигнатовского муниципального района "Цифровая трансформация  Большеигнатовского муниципального района Республики Мордовия на 2021-2030 годы"</t>
  </si>
  <si>
    <t>Подпрограмма "Совершенствование и развитие взаимодействия между органами государственной власти и местного самоуправления в сфере обеспечения единства правового пространства"  на 2015 - 2025 годы"</t>
  </si>
  <si>
    <t>Муниципальная программа "Гармонизация межнациональных и межконфессиональных отношений в Большеигнатовском муниципальном районе на 2014-2025 годы"</t>
  </si>
  <si>
    <t>Муниципальная  программа "Развитие и поддержка субъектов малого и среднего предпринимательства в Большеигнатовском муниципальном районе Республики Мордовия на 2015-2025 годы"</t>
  </si>
  <si>
    <t>Муниципальная программа Большеигнатовского муниципального района Республики Мордовия "Развитие жилищно-коммунального хозяйства Большеигнатовского муниципального района " на 2016-2025 годы</t>
  </si>
  <si>
    <t>Муниципальная программа "Укрепление охраны общественного порядка на территории Большеигнатовского муниципального района Республики Мордовия на период 2015-2025годы"</t>
  </si>
  <si>
    <t>РАСПРЕДЕЛЕНИЕ 
БЮДЖЕТНЫХ АССИГНОВАНИЙ БЮДЖЕТА БОЛЬШЕИГНАТОВСКОГО  МУНИЦИПАЛЬНОГО РАЙОНА РЕСПУБЛИКИ МОРДОВИЯ НА ОСУЩЕСТВЛЕНИЕ БЮДЖЕТНЫХ ИНВЕСТИЦИЙ В ФОРМЕ КАПИТАЛЬНЫХ ВЛОЖЕНИЙ В ОБЪЕКТЫ МУНИЦИПАЛЬНОЙ СОБСТВЕННОСТИ 
НА 2023 ГОД И НА ПЛАНОВЫЙ ПЕРИОД 2024 И 2025 ГОДОВ</t>
  </si>
  <si>
    <t>Подпрограмма «Обеспечение реализации муниципальной программы  «Развитие образования в Большеигнатовском муниципальном районе Республики Мордовия» на 2015 - 2026 годы и прочие мероприятия в области образования</t>
  </si>
  <si>
    <t>Подпрограмма «Обеспечение реализации муниципальной программы  «Развитие образования в Большеигнатовском муниципальном районе Республики Мордовия» на 2015 - 2026 годы и прочие мероприятия в области образования»</t>
  </si>
  <si>
    <t xml:space="preserve">Подпрограмма "Развитие образования  в Большеигнатовском муниципальном районе РМ  на 2015-2026 годы и прочие мероприятия в области образования" </t>
  </si>
  <si>
    <t>Подпрограмма «Обеспечение реализации муниципальной  программы «Развитие образования в Большеигнатовском муниципальном районе на 2015 - 2026 годы" и прочие мероприятия в области образования</t>
  </si>
  <si>
    <t>Муниципальная программа "Развитие культуры и туризма Большеигнатовского муниципального района на 2016-2025 годы"</t>
  </si>
  <si>
    <t>Муниципальная программа "Содействие занятости населения Большеигнатовского муниципального района на 2015-2025 годы"</t>
  </si>
  <si>
    <t>Основное мероприятие " Развитие транспортной системы и дорожного хозяйства на 2016-2025 годы"</t>
  </si>
  <si>
    <t>Муниципальная программа "Социальная профилактика правонарушений на территории Большеигнатовского муниципального района на 2015 - 2025годы"</t>
  </si>
  <si>
    <t xml:space="preserve">Муниципальная программа Большеигнатовского муниципального района Республики Мордовия "Комплексное развитие сельских территорий " </t>
  </si>
  <si>
    <t>Программа "Развитие жилищно-коммунального хозяйства Большеигнатовского муниципального района " на 2016-2025 годы</t>
  </si>
  <si>
    <t>Муниципальная программа "Укрепление охраны общественного порядка на территории Большеигнатовского муниципального района Республики Мордовия на период 2015-2025 годы"</t>
  </si>
  <si>
    <t>Осуществление государственных полномочий Республики Мордовия по предоставлению компенсационной выплаты молодым специалистам, трудоустроившимся в сельскохозяйственные организации и организации системы государственной ветеринарной службы не позднее года окончания образовательных организаций либо после завершения военной службы по призыву и взявшим на себя обязательство отработать не менее 5 лет с даты заключения договора о предоставлении выплат,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</si>
  <si>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Осуществление государственных полномочий Республики Мордовия по предоставлению ежемесячной денежной выплаты молодым специалистам, трудоустроившимся в сельскохозяйственные организации и организации системы государственной ветеринарной службы не позднее года окончания образовательных организаций либо после завершения военной службы по призыву и взявшим на себя обязательство отработать не менее 5 лет с даты заключения договора о предоставлении выплат,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</si>
  <si>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таблица 3</t>
  </si>
  <si>
    <t xml:space="preserve">Основное мероприятие: Ремонт водоснабжения </t>
  </si>
  <si>
    <t>S6260</t>
  </si>
  <si>
    <t>Строительство (приобретение) жилья, предоставляемого по договору жилого помещения</t>
  </si>
  <si>
    <t>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специализированного жилищного фонда</t>
  </si>
  <si>
    <t>Муниципальная программа Большеигнатовского муниципального района Республики Мордовия "Комплексное развитие сельских территорий " на 2020-2025 годы</t>
  </si>
  <si>
    <t xml:space="preserve">от 28.12. 2022 г №  </t>
  </si>
  <si>
    <t xml:space="preserve">от  28.12.2022 г №  </t>
  </si>
  <si>
    <t xml:space="preserve">Приложение 5 
к решению  Совета депутатов Большеигнатовского
муниципального района Республики Мордовия «О бюджете Большеигнатовского муниципального района Республики Мордовия на 2023 год и на плановый период 2024 и 2025 годов»                                                                                                                       от  28.12. 2022 г.№ </t>
  </si>
  <si>
    <t xml:space="preserve">от 28.12.2022 г. № </t>
  </si>
  <si>
    <t xml:space="preserve">от  28.12.2022 г  №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</si>
</sst>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&quot;р.&quot;_-;\-* #,##0.00&quot;р.&quot;_-;_-* &quot;-&quot;??&quot;р.&quot;_-;_-@_-"/>
    <numFmt numFmtId="165" formatCode="_(* #,##0.00_);_(* \(#,##0.00\);_(* &quot;-&quot;??_);_(@_)"/>
    <numFmt numFmtId="166" formatCode="#,##0.0_р_."/>
    <numFmt numFmtId="167" formatCode="#,##0.0"/>
    <numFmt numFmtId="168" formatCode="0.0"/>
  </numFmts>
  <fonts count="89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i/>
      <sz val="11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sz val="11"/>
      <name val="Arial"/>
      <family val="2"/>
      <charset val="204"/>
    </font>
    <font>
      <sz val="10"/>
      <name val="Arial Cyr"/>
      <charset val="204"/>
    </font>
    <font>
      <b/>
      <i/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sz val="9"/>
      <name val="Times New Roman"/>
      <family val="1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color indexed="63"/>
      <name val="Arial"/>
      <family val="2"/>
    </font>
    <font>
      <sz val="12"/>
      <color indexed="10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2"/>
      <color indexed="8"/>
      <name val="Arial"/>
      <family val="2"/>
      <charset val="204"/>
    </font>
    <font>
      <i/>
      <sz val="12"/>
      <name val="Times New Roman"/>
      <family val="1"/>
      <charset val="204"/>
    </font>
    <font>
      <b/>
      <sz val="12"/>
      <color indexed="8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Arial"/>
      <family val="2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name val="Arial"/>
      <family val="2"/>
      <charset val="204"/>
    </font>
    <font>
      <sz val="10"/>
      <color rgb="FF000000"/>
      <name val="Arial"/>
      <family val="2"/>
      <charset val="204"/>
    </font>
    <font>
      <sz val="12"/>
      <color rgb="FFFF0000"/>
      <name val="Times New Roman"/>
      <family val="1"/>
      <charset val="204"/>
    </font>
    <font>
      <sz val="12"/>
      <color rgb="FFFF0000"/>
      <name val="Arial"/>
      <family val="2"/>
      <charset val="204"/>
    </font>
    <font>
      <sz val="16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2"/>
      <color theme="1" tint="4.9989318521683403E-2"/>
      <name val="Times New Roman"/>
      <family val="1"/>
      <charset val="204"/>
    </font>
    <font>
      <b/>
      <sz val="12"/>
      <color rgb="FFC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 tint="4.9989318521683403E-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8"/>
      <name val="Arial"/>
      <family val="2"/>
      <charset val="204"/>
    </font>
    <font>
      <b/>
      <sz val="10"/>
      <color rgb="FFFF0000"/>
      <name val="Arial"/>
      <family val="2"/>
      <charset val="204"/>
    </font>
    <font>
      <b/>
      <sz val="9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8"/>
      <color rgb="FF000000"/>
      <name val="Arial Cyr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color rgb="FF00000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61">
    <xf numFmtId="0" fontId="0" fillId="0" borderId="0"/>
    <xf numFmtId="0" fontId="32" fillId="0" borderId="0"/>
    <xf numFmtId="0" fontId="47" fillId="0" borderId="0"/>
    <xf numFmtId="0" fontId="20" fillId="0" borderId="0"/>
    <xf numFmtId="0" fontId="20" fillId="0" borderId="0"/>
    <xf numFmtId="0" fontId="11" fillId="0" borderId="0"/>
    <xf numFmtId="0" fontId="20" fillId="0" borderId="0"/>
    <xf numFmtId="0" fontId="31" fillId="0" borderId="0"/>
    <xf numFmtId="165" fontId="3" fillId="0" borderId="0" applyFont="0" applyFill="0" applyBorder="0" applyAlignment="0" applyProtection="0"/>
    <xf numFmtId="164" fontId="56" fillId="0" borderId="0">
      <alignment vertical="top" wrapText="1"/>
    </xf>
    <xf numFmtId="0" fontId="20" fillId="0" borderId="0"/>
    <xf numFmtId="0" fontId="2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70" fillId="0" borderId="25">
      <alignment horizontal="left" wrapText="1"/>
    </xf>
    <xf numFmtId="0" fontId="1" fillId="0" borderId="0"/>
    <xf numFmtId="0" fontId="47" fillId="0" borderId="0"/>
    <xf numFmtId="0" fontId="71" fillId="10" borderId="0" applyNumberFormat="0" applyBorder="0" applyAlignment="0" applyProtection="0"/>
    <xf numFmtId="0" fontId="71" fillId="11" borderId="0" applyNumberFormat="0" applyBorder="0" applyAlignment="0" applyProtection="0"/>
    <xf numFmtId="0" fontId="71" fillId="12" borderId="0" applyNumberFormat="0" applyBorder="0" applyAlignment="0" applyProtection="0"/>
    <xf numFmtId="0" fontId="71" fillId="13" borderId="0" applyNumberFormat="0" applyBorder="0" applyAlignment="0" applyProtection="0"/>
    <xf numFmtId="0" fontId="71" fillId="14" borderId="0" applyNumberFormat="0" applyBorder="0" applyAlignment="0" applyProtection="0"/>
    <xf numFmtId="0" fontId="71" fillId="15" borderId="0" applyNumberFormat="0" applyBorder="0" applyAlignment="0" applyProtection="0"/>
    <xf numFmtId="0" fontId="71" fillId="16" borderId="0" applyNumberFormat="0" applyBorder="0" applyAlignment="0" applyProtection="0"/>
    <xf numFmtId="0" fontId="71" fillId="11" borderId="0" applyNumberFormat="0" applyBorder="0" applyAlignment="0" applyProtection="0"/>
    <xf numFmtId="0" fontId="71" fillId="17" borderId="0" applyNumberFormat="0" applyBorder="0" applyAlignment="0" applyProtection="0"/>
    <xf numFmtId="0" fontId="71" fillId="18" borderId="0" applyNumberFormat="0" applyBorder="0" applyAlignment="0" applyProtection="0"/>
    <xf numFmtId="0" fontId="71" fillId="16" borderId="0" applyNumberFormat="0" applyBorder="0" applyAlignment="0" applyProtection="0"/>
    <xf numFmtId="0" fontId="71" fillId="18" borderId="0" applyNumberFormat="0" applyBorder="0" applyAlignment="0" applyProtection="0"/>
    <xf numFmtId="0" fontId="72" fillId="16" borderId="0" applyNumberFormat="0" applyBorder="0" applyAlignment="0" applyProtection="0"/>
    <xf numFmtId="0" fontId="72" fillId="11" borderId="0" applyNumberFormat="0" applyBorder="0" applyAlignment="0" applyProtection="0"/>
    <xf numFmtId="0" fontId="72" fillId="17" borderId="0" applyNumberFormat="0" applyBorder="0" applyAlignment="0" applyProtection="0"/>
    <xf numFmtId="0" fontId="72" fillId="18" borderId="0" applyNumberFormat="0" applyBorder="0" applyAlignment="0" applyProtection="0"/>
    <xf numFmtId="0" fontId="72" fillId="19" borderId="0" applyNumberFormat="0" applyBorder="0" applyAlignment="0" applyProtection="0"/>
    <xf numFmtId="0" fontId="72" fillId="20" borderId="0" applyNumberFormat="0" applyBorder="0" applyAlignment="0" applyProtection="0"/>
    <xf numFmtId="0" fontId="72" fillId="19" borderId="0" applyNumberFormat="0" applyBorder="0" applyAlignment="0" applyProtection="0"/>
    <xf numFmtId="0" fontId="72" fillId="21" borderId="0" applyNumberFormat="0" applyBorder="0" applyAlignment="0" applyProtection="0"/>
    <xf numFmtId="0" fontId="72" fillId="22" borderId="0" applyNumberFormat="0" applyBorder="0" applyAlignment="0" applyProtection="0"/>
    <xf numFmtId="0" fontId="72" fillId="23" borderId="0" applyNumberFormat="0" applyBorder="0" applyAlignment="0" applyProtection="0"/>
    <xf numFmtId="0" fontId="72" fillId="24" borderId="0" applyNumberFormat="0" applyBorder="0" applyAlignment="0" applyProtection="0"/>
    <xf numFmtId="0" fontId="72" fillId="20" borderId="0" applyNumberFormat="0" applyBorder="0" applyAlignment="0" applyProtection="0"/>
    <xf numFmtId="0" fontId="73" fillId="11" borderId="26" applyNumberFormat="0" applyAlignment="0" applyProtection="0"/>
    <xf numFmtId="0" fontId="74" fillId="17" borderId="27" applyNumberFormat="0" applyAlignment="0" applyProtection="0"/>
    <xf numFmtId="0" fontId="75" fillId="17" borderId="26" applyNumberFormat="0" applyAlignment="0" applyProtection="0"/>
    <xf numFmtId="0" fontId="76" fillId="0" borderId="28" applyNumberFormat="0" applyFill="0" applyAlignment="0" applyProtection="0"/>
    <xf numFmtId="0" fontId="77" fillId="0" borderId="29" applyNumberFormat="0" applyFill="0" applyAlignment="0" applyProtection="0"/>
    <xf numFmtId="0" fontId="78" fillId="0" borderId="30" applyNumberFormat="0" applyFill="0" applyAlignment="0" applyProtection="0"/>
    <xf numFmtId="0" fontId="78" fillId="0" borderId="0" applyNumberFormat="0" applyFill="0" applyBorder="0" applyAlignment="0" applyProtection="0"/>
    <xf numFmtId="0" fontId="79" fillId="0" borderId="31" applyNumberFormat="0" applyFill="0" applyAlignment="0" applyProtection="0"/>
    <xf numFmtId="0" fontId="80" fillId="22" borderId="32" applyNumberFormat="0" applyAlignment="0" applyProtection="0"/>
    <xf numFmtId="0" fontId="81" fillId="0" borderId="0" applyNumberFormat="0" applyFill="0" applyBorder="0" applyAlignment="0" applyProtection="0"/>
    <xf numFmtId="0" fontId="82" fillId="18" borderId="0" applyNumberFormat="0" applyBorder="0" applyAlignment="0" applyProtection="0"/>
    <xf numFmtId="0" fontId="71" fillId="0" borderId="0"/>
    <xf numFmtId="0" fontId="83" fillId="25" borderId="0" applyNumberFormat="0" applyBorder="0" applyAlignment="0" applyProtection="0"/>
    <xf numFmtId="0" fontId="84" fillId="0" borderId="0" applyNumberFormat="0" applyFill="0" applyBorder="0" applyAlignment="0" applyProtection="0"/>
    <xf numFmtId="0" fontId="71" fillId="13" borderId="33" applyNumberFormat="0" applyFont="0" applyAlignment="0" applyProtection="0"/>
    <xf numFmtId="0" fontId="85" fillId="0" borderId="34" applyNumberFormat="0" applyFill="0" applyAlignment="0" applyProtection="0"/>
    <xf numFmtId="0" fontId="86" fillId="0" borderId="0" applyNumberFormat="0" applyFill="0" applyBorder="0" applyAlignment="0" applyProtection="0"/>
    <xf numFmtId="0" fontId="87" fillId="15" borderId="0" applyNumberFormat="0" applyBorder="0" applyAlignment="0" applyProtection="0"/>
    <xf numFmtId="0" fontId="88" fillId="0" borderId="0"/>
  </cellStyleXfs>
  <cellXfs count="713">
    <xf numFmtId="0" fontId="0" fillId="0" borderId="0" xfId="0"/>
    <xf numFmtId="0" fontId="4" fillId="0" borderId="0" xfId="0" applyFont="1" applyAlignment="1">
      <alignment horizontal="justify" vertical="justify"/>
    </xf>
    <xf numFmtId="0" fontId="4" fillId="0" borderId="0" xfId="0" applyFont="1" applyFill="1" applyBorder="1"/>
    <xf numFmtId="0" fontId="4" fillId="0" borderId="0" xfId="0" applyFont="1" applyBorder="1"/>
    <xf numFmtId="0" fontId="4" fillId="0" borderId="0" xfId="0" applyFont="1"/>
    <xf numFmtId="0" fontId="5" fillId="0" borderId="0" xfId="0" applyFont="1" applyFill="1" applyAlignment="1">
      <alignment vertical="top" wrapText="1"/>
    </xf>
    <xf numFmtId="0" fontId="4" fillId="0" borderId="0" xfId="0" applyFont="1" applyFill="1"/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66" fontId="4" fillId="0" borderId="0" xfId="0" applyNumberFormat="1" applyFont="1" applyFill="1" applyBorder="1" applyAlignment="1">
      <alignment horizontal="justify" vertical="justify" wrapText="1"/>
    </xf>
    <xf numFmtId="0" fontId="5" fillId="0" borderId="0" xfId="0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center" vertical="center" wrapText="1"/>
    </xf>
    <xf numFmtId="168" fontId="4" fillId="0" borderId="0" xfId="0" applyNumberFormat="1" applyFont="1" applyFill="1" applyBorder="1" applyAlignment="1">
      <alignment horizontal="center" vertical="center" wrapText="1"/>
    </xf>
    <xf numFmtId="166" fontId="13" fillId="0" borderId="1" xfId="0" applyNumberFormat="1" applyFont="1" applyBorder="1" applyAlignment="1">
      <alignment horizontal="center" wrapText="1"/>
    </xf>
    <xf numFmtId="0" fontId="4" fillId="0" borderId="0" xfId="0" applyFont="1" applyFill="1" applyBorder="1" applyAlignment="1">
      <alignment horizontal="left"/>
    </xf>
    <xf numFmtId="0" fontId="8" fillId="0" borderId="0" xfId="0" applyNumberFormat="1" applyFont="1" applyFill="1" applyBorder="1" applyAlignment="1">
      <alignment wrapText="1"/>
    </xf>
    <xf numFmtId="168" fontId="4" fillId="2" borderId="0" xfId="0" applyNumberFormat="1" applyFont="1" applyFill="1" applyBorder="1" applyAlignment="1">
      <alignment horizontal="center" vertical="center" wrapText="1"/>
    </xf>
    <xf numFmtId="0" fontId="22" fillId="0" borderId="0" xfId="0" applyFont="1" applyBorder="1" applyAlignment="1">
      <alignment vertical="top" wrapText="1"/>
    </xf>
    <xf numFmtId="166" fontId="14" fillId="0" borderId="0" xfId="0" applyNumberFormat="1" applyFont="1" applyFill="1" applyBorder="1" applyAlignment="1">
      <alignment horizontal="center" wrapText="1"/>
    </xf>
    <xf numFmtId="166" fontId="14" fillId="3" borderId="0" xfId="0" applyNumberFormat="1" applyFont="1" applyFill="1" applyBorder="1" applyAlignment="1">
      <alignment horizontal="center" wrapText="1"/>
    </xf>
    <xf numFmtId="167" fontId="15" fillId="0" borderId="0" xfId="0" applyNumberFormat="1" applyFont="1" applyFill="1" applyBorder="1" applyAlignment="1">
      <alignment horizontal="center" wrapText="1"/>
    </xf>
    <xf numFmtId="0" fontId="14" fillId="0" borderId="0" xfId="0" applyFont="1" applyFill="1" applyBorder="1" applyAlignment="1">
      <alignment horizontal="center" wrapText="1"/>
    </xf>
    <xf numFmtId="167" fontId="16" fillId="0" borderId="0" xfId="0" applyNumberFormat="1" applyFont="1" applyFill="1" applyBorder="1" applyAlignment="1">
      <alignment horizontal="center" wrapText="1"/>
    </xf>
    <xf numFmtId="166" fontId="13" fillId="0" borderId="0" xfId="0" applyNumberFormat="1" applyFont="1" applyFill="1" applyBorder="1" applyAlignment="1">
      <alignment horizontal="center" wrapText="1"/>
    </xf>
    <xf numFmtId="0" fontId="13" fillId="0" borderId="0" xfId="0" applyFont="1" applyFill="1" applyBorder="1" applyAlignment="1">
      <alignment horizontal="center" wrapText="1"/>
    </xf>
    <xf numFmtId="0" fontId="15" fillId="0" borderId="0" xfId="0" applyFont="1" applyFill="1" applyBorder="1" applyAlignment="1">
      <alignment horizontal="center" wrapText="1"/>
    </xf>
    <xf numFmtId="0" fontId="17" fillId="0" borderId="0" xfId="0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center" wrapText="1"/>
    </xf>
    <xf numFmtId="168" fontId="15" fillId="0" borderId="0" xfId="8" applyNumberFormat="1" applyFont="1" applyFill="1" applyBorder="1" applyAlignment="1">
      <alignment horizontal="center" wrapText="1"/>
    </xf>
    <xf numFmtId="166" fontId="19" fillId="0" borderId="0" xfId="0" applyNumberFormat="1" applyFont="1" applyFill="1" applyBorder="1" applyAlignment="1">
      <alignment horizontal="center" wrapText="1"/>
    </xf>
    <xf numFmtId="166" fontId="14" fillId="0" borderId="0" xfId="0" applyNumberFormat="1" applyFont="1" applyBorder="1" applyAlignment="1">
      <alignment horizontal="center" wrapText="1"/>
    </xf>
    <xf numFmtId="166" fontId="13" fillId="0" borderId="0" xfId="0" applyNumberFormat="1" applyFont="1" applyBorder="1" applyAlignment="1">
      <alignment horizontal="center" wrapText="1"/>
    </xf>
    <xf numFmtId="166" fontId="18" fillId="0" borderId="0" xfId="0" applyNumberFormat="1" applyFont="1" applyBorder="1" applyAlignment="1">
      <alignment horizontal="center" wrapText="1"/>
    </xf>
    <xf numFmtId="0" fontId="5" fillId="0" borderId="0" xfId="0" applyFont="1" applyFill="1" applyBorder="1" applyAlignment="1">
      <alignment horizontal="center" wrapText="1"/>
    </xf>
    <xf numFmtId="166" fontId="5" fillId="0" borderId="0" xfId="0" applyNumberFormat="1" applyFont="1" applyBorder="1" applyAlignment="1">
      <alignment horizontal="center" wrapText="1"/>
    </xf>
    <xf numFmtId="166" fontId="4" fillId="0" borderId="0" xfId="0" applyNumberFormat="1" applyFont="1" applyBorder="1" applyAlignment="1">
      <alignment horizontal="center" wrapText="1"/>
    </xf>
    <xf numFmtId="167" fontId="6" fillId="0" borderId="0" xfId="0" applyNumberFormat="1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wrapText="1"/>
    </xf>
    <xf numFmtId="168" fontId="14" fillId="0" borderId="0" xfId="0" applyNumberFormat="1" applyFont="1" applyFill="1" applyBorder="1" applyAlignment="1">
      <alignment horizontal="center" wrapText="1"/>
    </xf>
    <xf numFmtId="167" fontId="17" fillId="0" borderId="0" xfId="0" applyNumberFormat="1" applyFont="1" applyFill="1" applyBorder="1" applyAlignment="1">
      <alignment horizontal="center" wrapText="1"/>
    </xf>
    <xf numFmtId="167" fontId="21" fillId="0" borderId="0" xfId="0" applyNumberFormat="1" applyFont="1" applyFill="1" applyBorder="1" applyAlignment="1">
      <alignment horizontal="center" wrapText="1"/>
    </xf>
    <xf numFmtId="166" fontId="4" fillId="0" borderId="0" xfId="0" applyNumberFormat="1" applyFont="1" applyFill="1" applyBorder="1" applyAlignment="1">
      <alignment horizontal="center" wrapText="1"/>
    </xf>
    <xf numFmtId="0" fontId="14" fillId="0" borderId="0" xfId="0" applyFont="1" applyFill="1" applyBorder="1" applyAlignment="1">
      <alignment horizontal="center"/>
    </xf>
    <xf numFmtId="166" fontId="14" fillId="0" borderId="0" xfId="0" applyNumberFormat="1" applyFont="1" applyFill="1" applyBorder="1" applyAlignment="1">
      <alignment horizontal="center"/>
    </xf>
    <xf numFmtId="49" fontId="14" fillId="0" borderId="0" xfId="0" applyNumberFormat="1" applyFont="1" applyFill="1" applyBorder="1" applyAlignment="1">
      <alignment horizontal="center" wrapText="1"/>
    </xf>
    <xf numFmtId="168" fontId="13" fillId="0" borderId="0" xfId="0" applyNumberFormat="1" applyFont="1" applyFill="1" applyBorder="1" applyAlignment="1">
      <alignment horizontal="center" wrapText="1"/>
    </xf>
    <xf numFmtId="168" fontId="4" fillId="0" borderId="0" xfId="0" applyNumberFormat="1" applyFont="1" applyFill="1" applyBorder="1" applyAlignment="1">
      <alignment horizontal="center" wrapText="1"/>
    </xf>
    <xf numFmtId="0" fontId="5" fillId="0" borderId="0" xfId="0" applyFont="1" applyAlignment="1"/>
    <xf numFmtId="0" fontId="4" fillId="0" borderId="0" xfId="0" applyFont="1" applyAlignment="1">
      <alignment horizontal="left" vertical="justify"/>
    </xf>
    <xf numFmtId="0" fontId="28" fillId="0" borderId="0" xfId="3" applyFont="1" applyAlignment="1">
      <alignment horizontal="left"/>
    </xf>
    <xf numFmtId="0" fontId="4" fillId="4" borderId="0" xfId="0" applyFont="1" applyFill="1" applyAlignment="1">
      <alignment horizontal="right" wrapText="1"/>
    </xf>
    <xf numFmtId="0" fontId="29" fillId="0" borderId="0" xfId="3" applyFont="1" applyAlignment="1">
      <alignment horizontal="left"/>
    </xf>
    <xf numFmtId="0" fontId="5" fillId="0" borderId="0" xfId="0" applyFont="1" applyAlignment="1">
      <alignment wrapText="1"/>
    </xf>
    <xf numFmtId="0" fontId="13" fillId="0" borderId="0" xfId="0" applyFont="1" applyFill="1" applyAlignment="1">
      <alignment vertical="top" wrapText="1"/>
    </xf>
    <xf numFmtId="0" fontId="13" fillId="0" borderId="0" xfId="0" applyFont="1" applyFill="1" applyAlignment="1">
      <alignment horizontal="center" vertical="top" wrapText="1"/>
    </xf>
    <xf numFmtId="0" fontId="27" fillId="6" borderId="0" xfId="0" applyFont="1" applyFill="1" applyBorder="1"/>
    <xf numFmtId="0" fontId="9" fillId="0" borderId="0" xfId="0" applyFont="1"/>
    <xf numFmtId="0" fontId="43" fillId="0" borderId="0" xfId="0" applyFont="1"/>
    <xf numFmtId="0" fontId="42" fillId="6" borderId="0" xfId="0" applyFont="1" applyFill="1" applyBorder="1"/>
    <xf numFmtId="0" fontId="27" fillId="6" borderId="1" xfId="0" applyFont="1" applyFill="1" applyBorder="1" applyAlignment="1">
      <alignment horizontal="center" wrapText="1"/>
    </xf>
    <xf numFmtId="0" fontId="26" fillId="6" borderId="0" xfId="0" applyFont="1" applyFill="1" applyAlignment="1"/>
    <xf numFmtId="0" fontId="25" fillId="6" borderId="0" xfId="0" applyFont="1" applyFill="1"/>
    <xf numFmtId="0" fontId="26" fillId="6" borderId="0" xfId="0" applyFont="1" applyFill="1" applyBorder="1"/>
    <xf numFmtId="0" fontId="25" fillId="6" borderId="0" xfId="0" applyFont="1" applyFill="1" applyAlignment="1"/>
    <xf numFmtId="0" fontId="27" fillId="6" borderId="0" xfId="0" applyFont="1" applyFill="1" applyAlignment="1">
      <alignment horizontal="justify" vertical="justify"/>
    </xf>
    <xf numFmtId="0" fontId="10" fillId="6" borderId="0" xfId="0" applyFont="1" applyFill="1" applyAlignment="1">
      <alignment vertical="top"/>
    </xf>
    <xf numFmtId="0" fontId="27" fillId="6" borderId="0" xfId="0" applyFont="1" applyFill="1" applyAlignment="1">
      <alignment horizontal="left" vertical="justify" wrapText="1"/>
    </xf>
    <xf numFmtId="0" fontId="25" fillId="6" borderId="0" xfId="0" applyNumberFormat="1" applyFont="1" applyFill="1" applyAlignment="1">
      <alignment horizontal="center"/>
    </xf>
    <xf numFmtId="0" fontId="44" fillId="6" borderId="0" xfId="0" applyFont="1" applyFill="1" applyAlignment="1">
      <alignment horizontal="left" vertical="justify" wrapText="1"/>
    </xf>
    <xf numFmtId="0" fontId="44" fillId="6" borderId="0" xfId="0" applyFont="1" applyFill="1" applyAlignment="1">
      <alignment horizontal="center" vertical="justify"/>
    </xf>
    <xf numFmtId="0" fontId="44" fillId="6" borderId="0" xfId="0" applyFont="1" applyFill="1" applyAlignment="1">
      <alignment horizontal="justify" vertical="justify"/>
    </xf>
    <xf numFmtId="0" fontId="44" fillId="6" borderId="0" xfId="0" applyFont="1" applyFill="1" applyBorder="1"/>
    <xf numFmtId="0" fontId="44" fillId="6" borderId="5" xfId="0" applyFont="1" applyFill="1" applyBorder="1"/>
    <xf numFmtId="0" fontId="44" fillId="6" borderId="5" xfId="0" applyFont="1" applyFill="1" applyBorder="1" applyAlignment="1">
      <alignment horizontal="left"/>
    </xf>
    <xf numFmtId="0" fontId="45" fillId="6" borderId="0" xfId="0" applyFont="1" applyFill="1" applyBorder="1" applyAlignment="1">
      <alignment horizontal="center" vertical="top" wrapText="1"/>
    </xf>
    <xf numFmtId="0" fontId="44" fillId="6" borderId="0" xfId="0" applyFont="1" applyFill="1" applyBorder="1" applyAlignment="1">
      <alignment horizontal="center" vertical="top" wrapText="1"/>
    </xf>
    <xf numFmtId="0" fontId="27" fillId="6" borderId="0" xfId="0" applyFont="1" applyFill="1" applyAlignment="1">
      <alignment horizontal="center" vertical="justify"/>
    </xf>
    <xf numFmtId="0" fontId="27" fillId="6" borderId="5" xfId="0" applyFont="1" applyFill="1" applyBorder="1"/>
    <xf numFmtId="0" fontId="50" fillId="6" borderId="0" xfId="0" applyFont="1" applyFill="1" applyBorder="1" applyAlignment="1">
      <alignment horizontal="center" vertical="center" wrapText="1"/>
    </xf>
    <xf numFmtId="0" fontId="27" fillId="0" borderId="1" xfId="0" applyNumberFormat="1" applyFont="1" applyFill="1" applyBorder="1" applyAlignment="1">
      <alignment wrapText="1"/>
    </xf>
    <xf numFmtId="0" fontId="50" fillId="6" borderId="0" xfId="0" applyFont="1" applyFill="1" applyAlignment="1">
      <alignment horizontal="right"/>
    </xf>
    <xf numFmtId="0" fontId="48" fillId="6" borderId="0" xfId="0" applyFont="1" applyFill="1"/>
    <xf numFmtId="0" fontId="50" fillId="6" borderId="0" xfId="0" applyFont="1" applyFill="1"/>
    <xf numFmtId="167" fontId="26" fillId="6" borderId="1" xfId="4" applyNumberFormat="1" applyFont="1" applyFill="1" applyBorder="1" applyAlignment="1">
      <alignment horizontal="center"/>
    </xf>
    <xf numFmtId="0" fontId="27" fillId="0" borderId="0" xfId="0" applyFont="1" applyFill="1" applyAlignment="1">
      <alignment wrapText="1"/>
    </xf>
    <xf numFmtId="0" fontId="27" fillId="0" borderId="3" xfId="0" applyFont="1" applyFill="1" applyBorder="1" applyAlignment="1">
      <alignment horizontal="center" wrapText="1"/>
    </xf>
    <xf numFmtId="0" fontId="25" fillId="0" borderId="1" xfId="0" applyFont="1" applyFill="1" applyBorder="1" applyAlignment="1">
      <alignment horizontal="center"/>
    </xf>
    <xf numFmtId="49" fontId="25" fillId="0" borderId="1" xfId="0" applyNumberFormat="1" applyFont="1" applyFill="1" applyBorder="1" applyAlignment="1">
      <alignment horizontal="center" wrapText="1"/>
    </xf>
    <xf numFmtId="166" fontId="27" fillId="0" borderId="1" xfId="0" applyNumberFormat="1" applyFont="1" applyFill="1" applyBorder="1" applyAlignment="1">
      <alignment horizontal="center" wrapText="1"/>
    </xf>
    <xf numFmtId="0" fontId="27" fillId="0" borderId="1" xfId="0" applyFont="1" applyFill="1" applyBorder="1" applyAlignment="1">
      <alignment vertical="top" wrapText="1"/>
    </xf>
    <xf numFmtId="0" fontId="13" fillId="6" borderId="7" xfId="0" applyFont="1" applyFill="1" applyBorder="1" applyAlignment="1">
      <alignment vertical="center" wrapText="1"/>
    </xf>
    <xf numFmtId="0" fontId="13" fillId="6" borderId="0" xfId="0" applyFont="1" applyFill="1" applyBorder="1" applyAlignment="1">
      <alignment horizontal="left" vertical="center"/>
    </xf>
    <xf numFmtId="0" fontId="13" fillId="6" borderId="0" xfId="0" applyFont="1" applyFill="1" applyBorder="1" applyAlignment="1">
      <alignment horizontal="left" vertical="center" wrapText="1"/>
    </xf>
    <xf numFmtId="0" fontId="26" fillId="6" borderId="0" xfId="0" applyFont="1" applyFill="1" applyAlignment="1">
      <alignment horizontal="right" wrapText="1"/>
    </xf>
    <xf numFmtId="0" fontId="26" fillId="6" borderId="0" xfId="0" applyFont="1" applyFill="1" applyAlignment="1">
      <alignment horizontal="center"/>
    </xf>
    <xf numFmtId="0" fontId="27" fillId="6" borderId="0" xfId="0" applyFont="1" applyFill="1" applyAlignment="1">
      <alignment horizontal="right" vertical="justify" wrapText="1"/>
    </xf>
    <xf numFmtId="0" fontId="27" fillId="6" borderId="0" xfId="0" applyFont="1" applyFill="1" applyAlignment="1">
      <alignment horizontal="right" vertical="justify"/>
    </xf>
    <xf numFmtId="0" fontId="26" fillId="6" borderId="0" xfId="0" applyFont="1" applyFill="1" applyAlignment="1">
      <alignment horizontal="right" vertical="justify" wrapText="1"/>
    </xf>
    <xf numFmtId="0" fontId="51" fillId="6" borderId="0" xfId="0" applyFont="1" applyFill="1" applyAlignment="1">
      <alignment horizontal="right"/>
    </xf>
    <xf numFmtId="166" fontId="14" fillId="6" borderId="0" xfId="0" applyNumberFormat="1" applyFont="1" applyFill="1" applyBorder="1" applyAlignment="1">
      <alignment horizontal="center" wrapText="1"/>
    </xf>
    <xf numFmtId="0" fontId="14" fillId="0" borderId="1" xfId="2" applyNumberFormat="1" applyFont="1" applyFill="1" applyBorder="1" applyAlignment="1">
      <alignment horizontal="left" vertical="top" wrapText="1"/>
    </xf>
    <xf numFmtId="0" fontId="26" fillId="6" borderId="0" xfId="0" applyFont="1" applyFill="1" applyBorder="1" applyAlignment="1">
      <alignment vertical="center" wrapText="1"/>
    </xf>
    <xf numFmtId="0" fontId="26" fillId="6" borderId="0" xfId="0" applyFont="1" applyFill="1" applyBorder="1" applyAlignment="1">
      <alignment horizontal="left" vertical="center" wrapText="1"/>
    </xf>
    <xf numFmtId="168" fontId="26" fillId="6" borderId="0" xfId="0" applyNumberFormat="1" applyFont="1" applyFill="1" applyBorder="1" applyAlignment="1">
      <alignment horizontal="left" vertical="center" wrapText="1"/>
    </xf>
    <xf numFmtId="0" fontId="26" fillId="0" borderId="0" xfId="0" applyFont="1" applyFill="1" applyBorder="1" applyAlignment="1">
      <alignment horizontal="left" vertical="center" wrapText="1"/>
    </xf>
    <xf numFmtId="0" fontId="27" fillId="0" borderId="0" xfId="0" applyFont="1" applyFill="1" applyBorder="1" applyAlignment="1">
      <alignment horizontal="center" vertical="center" wrapText="1"/>
    </xf>
    <xf numFmtId="168" fontId="26" fillId="0" borderId="0" xfId="0" applyNumberFormat="1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30" fillId="0" borderId="0" xfId="4" applyFont="1" applyBorder="1" applyAlignment="1">
      <alignment horizontal="center" vertical="top" wrapText="1"/>
    </xf>
    <xf numFmtId="0" fontId="23" fillId="0" borderId="0" xfId="4" applyFont="1" applyBorder="1" applyAlignment="1">
      <alignment horizontal="center" vertical="top" wrapText="1"/>
    </xf>
    <xf numFmtId="0" fontId="30" fillId="0" borderId="0" xfId="4" applyFont="1" applyBorder="1" applyAlignment="1">
      <alignment horizontal="justify" vertical="top" wrapText="1"/>
    </xf>
    <xf numFmtId="168" fontId="26" fillId="0" borderId="0" xfId="4" applyNumberFormat="1" applyFont="1" applyBorder="1" applyAlignment="1">
      <alignment horizontal="center" vertical="center" wrapText="1"/>
    </xf>
    <xf numFmtId="0" fontId="23" fillId="0" borderId="0" xfId="4" applyFont="1" applyBorder="1" applyAlignment="1">
      <alignment horizontal="left" vertical="top" wrapText="1"/>
    </xf>
    <xf numFmtId="168" fontId="26" fillId="6" borderId="0" xfId="4" applyNumberFormat="1" applyFont="1" applyFill="1" applyBorder="1" applyAlignment="1">
      <alignment horizontal="center" vertical="center" wrapText="1"/>
    </xf>
    <xf numFmtId="0" fontId="23" fillId="0" borderId="0" xfId="0" applyFont="1" applyBorder="1" applyAlignment="1">
      <alignment wrapText="1"/>
    </xf>
    <xf numFmtId="4" fontId="30" fillId="0" borderId="0" xfId="4" applyNumberFormat="1" applyFont="1" applyBorder="1" applyAlignment="1">
      <alignment horizontal="left" vertical="top" wrapText="1"/>
    </xf>
    <xf numFmtId="167" fontId="26" fillId="0" borderId="0" xfId="4" applyNumberFormat="1" applyFont="1" applyBorder="1" applyAlignment="1">
      <alignment horizontal="center" wrapText="1"/>
    </xf>
    <xf numFmtId="0" fontId="23" fillId="0" borderId="0" xfId="4" applyFont="1" applyBorder="1" applyAlignment="1">
      <alignment horizontal="justify" vertical="top" wrapText="1"/>
    </xf>
    <xf numFmtId="4" fontId="23" fillId="0" borderId="0" xfId="4" applyNumberFormat="1" applyFont="1" applyBorder="1" applyAlignment="1">
      <alignment horizontal="left" vertical="top" wrapText="1"/>
    </xf>
    <xf numFmtId="4" fontId="26" fillId="0" borderId="0" xfId="4" applyNumberFormat="1" applyFont="1" applyBorder="1" applyAlignment="1">
      <alignment horizontal="center" wrapText="1"/>
    </xf>
    <xf numFmtId="4" fontId="26" fillId="0" borderId="0" xfId="4" applyNumberFormat="1" applyFont="1" applyBorder="1" applyAlignment="1">
      <alignment horizontal="center" vertical="top" wrapText="1"/>
    </xf>
    <xf numFmtId="0" fontId="9" fillId="0" borderId="0" xfId="0" applyFont="1" applyBorder="1"/>
    <xf numFmtId="0" fontId="43" fillId="0" borderId="0" xfId="0" applyFont="1" applyBorder="1"/>
    <xf numFmtId="0" fontId="57" fillId="0" borderId="14" xfId="0" applyNumberFormat="1" applyFont="1" applyFill="1" applyBorder="1" applyAlignment="1">
      <alignment horizontal="center" wrapText="1"/>
    </xf>
    <xf numFmtId="0" fontId="58" fillId="0" borderId="14" xfId="0" applyNumberFormat="1" applyFont="1" applyFill="1" applyBorder="1" applyAlignment="1">
      <alignment horizontal="left" wrapText="1"/>
    </xf>
    <xf numFmtId="167" fontId="58" fillId="0" borderId="14" xfId="0" applyNumberFormat="1" applyFont="1" applyFill="1" applyBorder="1" applyAlignment="1">
      <alignment horizontal="right" wrapText="1"/>
    </xf>
    <xf numFmtId="0" fontId="41" fillId="6" borderId="0" xfId="0" applyFont="1" applyFill="1" applyBorder="1" applyAlignment="1">
      <alignment vertical="center" wrapText="1"/>
    </xf>
    <xf numFmtId="0" fontId="44" fillId="6" borderId="0" xfId="0" applyFont="1" applyFill="1" applyAlignment="1">
      <alignment horizontal="justify" vertical="justify"/>
    </xf>
    <xf numFmtId="0" fontId="26" fillId="6" borderId="1" xfId="0" applyFont="1" applyFill="1" applyBorder="1" applyAlignment="1">
      <alignment horizontal="center" vertical="center" wrapText="1"/>
    </xf>
    <xf numFmtId="0" fontId="26" fillId="6" borderId="0" xfId="0" applyFont="1" applyFill="1" applyAlignment="1">
      <alignment horizontal="center"/>
    </xf>
    <xf numFmtId="0" fontId="27" fillId="6" borderId="1" xfId="0" applyFont="1" applyFill="1" applyBorder="1" applyAlignment="1">
      <alignment horizontal="center" vertical="center" wrapText="1"/>
    </xf>
    <xf numFmtId="0" fontId="26" fillId="6" borderId="0" xfId="0" applyFont="1" applyFill="1" applyAlignment="1">
      <alignment horizontal="center" vertical="top" wrapText="1"/>
    </xf>
    <xf numFmtId="49" fontId="25" fillId="0" borderId="1" xfId="0" applyNumberFormat="1" applyFont="1" applyFill="1" applyBorder="1" applyAlignment="1">
      <alignment horizontal="left" wrapText="1"/>
    </xf>
    <xf numFmtId="0" fontId="26" fillId="6" borderId="1" xfId="0" applyFont="1" applyFill="1" applyBorder="1" applyAlignment="1">
      <alignment horizontal="center" vertical="center" wrapText="1"/>
    </xf>
    <xf numFmtId="0" fontId="27" fillId="6" borderId="1" xfId="0" applyFont="1" applyFill="1" applyBorder="1" applyAlignment="1">
      <alignment horizontal="center" wrapText="1"/>
    </xf>
    <xf numFmtId="0" fontId="26" fillId="6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wrapText="1"/>
    </xf>
    <xf numFmtId="168" fontId="26" fillId="6" borderId="0" xfId="0" applyNumberFormat="1" applyFont="1" applyFill="1" applyBorder="1" applyAlignment="1">
      <alignment horizontal="left" vertical="center" wrapText="1"/>
    </xf>
    <xf numFmtId="0" fontId="26" fillId="0" borderId="0" xfId="0" applyFont="1" applyFill="1" applyBorder="1"/>
    <xf numFmtId="168" fontId="24" fillId="0" borderId="1" xfId="0" applyNumberFormat="1" applyFont="1" applyFill="1" applyBorder="1" applyAlignment="1">
      <alignment horizontal="center" wrapText="1"/>
    </xf>
    <xf numFmtId="168" fontId="25" fillId="0" borderId="1" xfId="0" applyNumberFormat="1" applyFont="1" applyFill="1" applyBorder="1" applyAlignment="1">
      <alignment horizontal="center" wrapText="1"/>
    </xf>
    <xf numFmtId="168" fontId="27" fillId="0" borderId="1" xfId="0" applyNumberFormat="1" applyFont="1" applyFill="1" applyBorder="1" applyAlignment="1">
      <alignment horizontal="center" wrapText="1"/>
    </xf>
    <xf numFmtId="0" fontId="27" fillId="0" borderId="1" xfId="0" applyFont="1" applyFill="1" applyBorder="1" applyAlignment="1">
      <alignment horizontal="center" wrapText="1"/>
    </xf>
    <xf numFmtId="0" fontId="25" fillId="0" borderId="1" xfId="0" applyFont="1" applyFill="1" applyBorder="1" applyAlignment="1">
      <alignment horizontal="center" wrapText="1"/>
    </xf>
    <xf numFmtId="168" fontId="14" fillId="0" borderId="1" xfId="0" applyNumberFormat="1" applyFont="1" applyFill="1" applyBorder="1" applyAlignment="1">
      <alignment horizontal="center" wrapText="1"/>
    </xf>
    <xf numFmtId="167" fontId="36" fillId="0" borderId="1" xfId="0" applyNumberFormat="1" applyFont="1" applyFill="1" applyBorder="1" applyAlignment="1">
      <alignment horizontal="center" wrapText="1"/>
    </xf>
    <xf numFmtId="0" fontId="25" fillId="0" borderId="2" xfId="0" applyFont="1" applyFill="1" applyBorder="1" applyAlignment="1">
      <alignment horizontal="center" wrapText="1"/>
    </xf>
    <xf numFmtId="168" fontId="26" fillId="0" borderId="1" xfId="0" applyNumberFormat="1" applyFont="1" applyFill="1" applyBorder="1" applyAlignment="1">
      <alignment horizontal="center" wrapText="1"/>
    </xf>
    <xf numFmtId="0" fontId="27" fillId="0" borderId="1" xfId="0" applyFont="1" applyFill="1" applyBorder="1" applyAlignment="1">
      <alignment horizontal="center" vertical="center" wrapText="1"/>
    </xf>
    <xf numFmtId="168" fontId="25" fillId="0" borderId="2" xfId="0" applyNumberFormat="1" applyFont="1" applyFill="1" applyBorder="1" applyAlignment="1">
      <alignment horizontal="center" wrapText="1"/>
    </xf>
    <xf numFmtId="0" fontId="27" fillId="0" borderId="4" xfId="0" applyFont="1" applyFill="1" applyBorder="1" applyAlignment="1">
      <alignment horizontal="center" wrapText="1"/>
    </xf>
    <xf numFmtId="2" fontId="27" fillId="0" borderId="1" xfId="0" applyNumberFormat="1" applyFont="1" applyFill="1" applyBorder="1" applyAlignment="1">
      <alignment horizontal="center" wrapText="1"/>
    </xf>
    <xf numFmtId="166" fontId="26" fillId="0" borderId="1" xfId="0" applyNumberFormat="1" applyFont="1" applyFill="1" applyBorder="1" applyAlignment="1">
      <alignment horizontal="center" wrapText="1"/>
    </xf>
    <xf numFmtId="168" fontId="27" fillId="0" borderId="2" xfId="0" applyNumberFormat="1" applyFont="1" applyFill="1" applyBorder="1" applyAlignment="1">
      <alignment horizontal="center" wrapText="1"/>
    </xf>
    <xf numFmtId="168" fontId="27" fillId="0" borderId="1" xfId="0" applyNumberFormat="1" applyFont="1" applyFill="1" applyBorder="1" applyAlignment="1">
      <alignment horizontal="center"/>
    </xf>
    <xf numFmtId="2" fontId="27" fillId="0" borderId="1" xfId="0" applyNumberFormat="1" applyFont="1" applyFill="1" applyBorder="1" applyAlignment="1">
      <alignment horizontal="center"/>
    </xf>
    <xf numFmtId="168" fontId="25" fillId="0" borderId="0" xfId="0" applyNumberFormat="1" applyFont="1" applyFill="1" applyBorder="1" applyAlignment="1">
      <alignment horizontal="center" wrapText="1"/>
    </xf>
    <xf numFmtId="2" fontId="27" fillId="0" borderId="0" xfId="0" applyNumberFormat="1" applyFont="1" applyFill="1" applyBorder="1" applyAlignment="1">
      <alignment horizontal="center"/>
    </xf>
    <xf numFmtId="0" fontId="25" fillId="0" borderId="0" xfId="0" applyFont="1" applyFill="1"/>
    <xf numFmtId="0" fontId="27" fillId="0" borderId="0" xfId="0" applyFont="1" applyFill="1" applyBorder="1" applyAlignment="1">
      <alignment horizontal="center" wrapText="1"/>
    </xf>
    <xf numFmtId="166" fontId="27" fillId="0" borderId="0" xfId="0" applyNumberFormat="1" applyFont="1" applyFill="1" applyBorder="1" applyAlignment="1">
      <alignment horizontal="center" wrapText="1"/>
    </xf>
    <xf numFmtId="166" fontId="27" fillId="0" borderId="0" xfId="0" applyNumberFormat="1" applyFont="1" applyFill="1" applyBorder="1" applyAlignment="1">
      <alignment horizontal="center"/>
    </xf>
    <xf numFmtId="168" fontId="27" fillId="0" borderId="0" xfId="0" applyNumberFormat="1" applyFont="1" applyFill="1" applyBorder="1" applyAlignment="1">
      <alignment horizontal="center" wrapText="1"/>
    </xf>
    <xf numFmtId="0" fontId="27" fillId="0" borderId="0" xfId="0" applyFont="1" applyFill="1" applyBorder="1"/>
    <xf numFmtId="0" fontId="27" fillId="0" borderId="0" xfId="0" applyFont="1" applyFill="1"/>
    <xf numFmtId="0" fontId="25" fillId="0" borderId="0" xfId="0" applyFont="1" applyFill="1" applyAlignment="1"/>
    <xf numFmtId="0" fontId="25" fillId="0" borderId="0" xfId="0" applyFont="1" applyFill="1" applyAlignment="1">
      <alignment horizontal="left" vertical="justify" wrapText="1"/>
    </xf>
    <xf numFmtId="0" fontId="27" fillId="0" borderId="0" xfId="0" applyFont="1" applyFill="1" applyAlignment="1">
      <alignment horizontal="justify" vertical="justify"/>
    </xf>
    <xf numFmtId="0" fontId="24" fillId="0" borderId="0" xfId="0" applyFont="1" applyFill="1" applyAlignment="1">
      <alignment horizontal="left" vertical="justify" wrapText="1"/>
    </xf>
    <xf numFmtId="0" fontId="24" fillId="0" borderId="0" xfId="0" applyFont="1" applyFill="1" applyAlignment="1"/>
    <xf numFmtId="0" fontId="26" fillId="0" borderId="0" xfId="0" applyFont="1" applyFill="1" applyAlignment="1"/>
    <xf numFmtId="0" fontId="26" fillId="0" borderId="0" xfId="0" applyFont="1" applyFill="1" applyBorder="1" applyAlignment="1">
      <alignment horizontal="center" vertical="top" wrapText="1"/>
    </xf>
    <xf numFmtId="0" fontId="26" fillId="0" borderId="1" xfId="0" applyFont="1" applyFill="1" applyBorder="1" applyAlignment="1">
      <alignment horizontal="left" wrapText="1"/>
    </xf>
    <xf numFmtId="0" fontId="26" fillId="0" borderId="1" xfId="0" applyFont="1" applyFill="1" applyBorder="1" applyAlignment="1">
      <alignment wrapText="1"/>
    </xf>
    <xf numFmtId="49" fontId="24" fillId="0" borderId="1" xfId="0" applyNumberFormat="1" applyFont="1" applyFill="1" applyBorder="1" applyAlignment="1">
      <alignment horizontal="center" wrapText="1"/>
    </xf>
    <xf numFmtId="0" fontId="27" fillId="0" borderId="1" xfId="0" applyFont="1" applyFill="1" applyBorder="1" applyAlignment="1">
      <alignment wrapText="1"/>
    </xf>
    <xf numFmtId="49" fontId="25" fillId="0" borderId="1" xfId="0" applyNumberFormat="1" applyFont="1" applyFill="1" applyBorder="1" applyAlignment="1"/>
    <xf numFmtId="0" fontId="38" fillId="0" borderId="1" xfId="0" applyFont="1" applyFill="1" applyBorder="1" applyAlignment="1">
      <alignment wrapText="1"/>
    </xf>
    <xf numFmtId="0" fontId="14" fillId="0" borderId="1" xfId="0" applyFont="1" applyFill="1" applyBorder="1" applyAlignment="1">
      <alignment vertical="top" wrapText="1"/>
    </xf>
    <xf numFmtId="49" fontId="25" fillId="0" borderId="1" xfId="0" applyNumberFormat="1" applyFont="1" applyFill="1" applyBorder="1" applyAlignment="1">
      <alignment horizontal="left"/>
    </xf>
    <xf numFmtId="168" fontId="25" fillId="0" borderId="1" xfId="0" applyNumberFormat="1" applyFont="1" applyFill="1" applyBorder="1" applyAlignment="1">
      <alignment horizontal="left"/>
    </xf>
    <xf numFmtId="0" fontId="27" fillId="0" borderId="1" xfId="1" applyFont="1" applyFill="1" applyBorder="1" applyAlignment="1">
      <alignment horizontal="left" vertical="top" wrapText="1"/>
    </xf>
    <xf numFmtId="0" fontId="27" fillId="0" borderId="1" xfId="0" applyFont="1" applyFill="1" applyBorder="1" applyAlignment="1">
      <alignment horizontal="left" vertical="top" wrapText="1"/>
    </xf>
    <xf numFmtId="168" fontId="27" fillId="0" borderId="1" xfId="0" applyNumberFormat="1" applyFont="1" applyFill="1" applyBorder="1" applyAlignment="1">
      <alignment horizontal="left"/>
    </xf>
    <xf numFmtId="0" fontId="55" fillId="0" borderId="2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vertical="top" wrapText="1"/>
    </xf>
    <xf numFmtId="0" fontId="27" fillId="0" borderId="1" xfId="0" applyFont="1" applyFill="1" applyBorder="1" applyAlignment="1">
      <alignment horizontal="justify" vertical="top" wrapText="1"/>
    </xf>
    <xf numFmtId="0" fontId="27" fillId="0" borderId="1" xfId="0" applyFont="1" applyFill="1" applyBorder="1" applyAlignment="1">
      <alignment horizontal="left" wrapText="1"/>
    </xf>
    <xf numFmtId="0" fontId="27" fillId="0" borderId="1" xfId="0" applyNumberFormat="1" applyFont="1" applyFill="1" applyBorder="1" applyAlignment="1">
      <alignment vertical="top" wrapText="1"/>
    </xf>
    <xf numFmtId="168" fontId="25" fillId="0" borderId="1" xfId="0" applyNumberFormat="1" applyFont="1" applyFill="1" applyBorder="1" applyAlignment="1">
      <alignment horizontal="center"/>
    </xf>
    <xf numFmtId="49" fontId="25" fillId="0" borderId="1" xfId="0" applyNumberFormat="1" applyFont="1" applyFill="1" applyBorder="1" applyAlignment="1">
      <alignment horizontal="center"/>
    </xf>
    <xf numFmtId="0" fontId="27" fillId="0" borderId="1" xfId="6" applyFont="1" applyFill="1" applyBorder="1" applyAlignment="1" applyProtection="1">
      <alignment horizontal="left" wrapText="1"/>
      <protection locked="0"/>
    </xf>
    <xf numFmtId="0" fontId="27" fillId="0" borderId="1" xfId="0" applyFont="1" applyFill="1" applyBorder="1" applyAlignment="1">
      <alignment vertical="justify" wrapText="1"/>
    </xf>
    <xf numFmtId="49" fontId="25" fillId="0" borderId="4" xfId="0" applyNumberFormat="1" applyFont="1" applyFill="1" applyBorder="1" applyAlignment="1">
      <alignment horizontal="center" wrapText="1"/>
    </xf>
    <xf numFmtId="49" fontId="25" fillId="0" borderId="3" xfId="0" applyNumberFormat="1" applyFont="1" applyFill="1" applyBorder="1" applyAlignment="1">
      <alignment horizontal="center" wrapText="1"/>
    </xf>
    <xf numFmtId="0" fontId="27" fillId="0" borderId="1" xfId="0" applyFont="1" applyFill="1" applyBorder="1" applyAlignment="1">
      <alignment horizontal="left" vertical="justify" wrapText="1"/>
    </xf>
    <xf numFmtId="0" fontId="27" fillId="0" borderId="1" xfId="0" applyFont="1" applyFill="1" applyBorder="1" applyAlignment="1">
      <alignment horizontal="justify" vertical="justify" wrapText="1"/>
    </xf>
    <xf numFmtId="49" fontId="38" fillId="0" borderId="1" xfId="0" applyNumberFormat="1" applyFont="1" applyFill="1" applyBorder="1" applyAlignment="1">
      <alignment wrapText="1"/>
    </xf>
    <xf numFmtId="49" fontId="27" fillId="0" borderId="1" xfId="0" applyNumberFormat="1" applyFont="1" applyFill="1" applyBorder="1" applyAlignment="1">
      <alignment wrapText="1"/>
    </xf>
    <xf numFmtId="0" fontId="54" fillId="0" borderId="1" xfId="2" applyNumberFormat="1" applyFont="1" applyFill="1" applyBorder="1" applyAlignment="1">
      <alignment horizontal="left" vertical="top" wrapText="1"/>
    </xf>
    <xf numFmtId="168" fontId="24" fillId="0" borderId="1" xfId="0" applyNumberFormat="1" applyFont="1" applyFill="1" applyBorder="1" applyAlignment="1">
      <alignment horizontal="center"/>
    </xf>
    <xf numFmtId="0" fontId="26" fillId="0" borderId="1" xfId="6" applyFont="1" applyFill="1" applyBorder="1" applyAlignment="1" applyProtection="1">
      <alignment horizontal="left" wrapText="1"/>
      <protection locked="0"/>
    </xf>
    <xf numFmtId="49" fontId="24" fillId="0" borderId="1" xfId="0" applyNumberFormat="1" applyFont="1" applyFill="1" applyBorder="1" applyAlignment="1">
      <alignment horizontal="left"/>
    </xf>
    <xf numFmtId="0" fontId="27" fillId="0" borderId="1" xfId="0" applyNumberFormat="1" applyFont="1" applyFill="1" applyBorder="1" applyAlignment="1">
      <alignment horizontal="left" vertical="center" wrapText="1"/>
    </xf>
    <xf numFmtId="49" fontId="35" fillId="0" borderId="1" xfId="0" applyNumberFormat="1" applyFont="1" applyFill="1" applyBorder="1" applyAlignment="1">
      <alignment horizontal="center"/>
    </xf>
    <xf numFmtId="0" fontId="27" fillId="0" borderId="1" xfId="0" applyFont="1" applyFill="1" applyBorder="1" applyAlignment="1">
      <alignment vertical="center" wrapText="1"/>
    </xf>
    <xf numFmtId="49" fontId="24" fillId="0" borderId="1" xfId="0" applyNumberFormat="1" applyFont="1" applyFill="1" applyBorder="1" applyAlignment="1">
      <alignment horizontal="center"/>
    </xf>
    <xf numFmtId="0" fontId="27" fillId="0" borderId="1" xfId="0" applyFont="1" applyFill="1" applyBorder="1"/>
    <xf numFmtId="0" fontId="27" fillId="0" borderId="1" xfId="0" applyFont="1" applyFill="1" applyBorder="1" applyAlignment="1" applyProtection="1">
      <alignment vertical="top" wrapText="1"/>
      <protection locked="0"/>
    </xf>
    <xf numFmtId="0" fontId="38" fillId="0" borderId="0" xfId="0" applyFont="1" applyFill="1" applyAlignment="1">
      <alignment wrapText="1"/>
    </xf>
    <xf numFmtId="0" fontId="39" fillId="0" borderId="0" xfId="0" applyFont="1" applyFill="1" applyAlignment="1">
      <alignment wrapText="1"/>
    </xf>
    <xf numFmtId="49" fontId="27" fillId="0" borderId="1" xfId="0" applyNumberFormat="1" applyFont="1" applyFill="1" applyBorder="1" applyAlignment="1">
      <alignment horizontal="center" wrapText="1"/>
    </xf>
    <xf numFmtId="0" fontId="26" fillId="0" borderId="1" xfId="0" applyFont="1" applyFill="1" applyBorder="1" applyAlignment="1">
      <alignment horizontal="left" vertical="top" wrapText="1"/>
    </xf>
    <xf numFmtId="0" fontId="27" fillId="0" borderId="1" xfId="5" applyFont="1" applyFill="1" applyBorder="1" applyAlignment="1">
      <alignment wrapText="1"/>
    </xf>
    <xf numFmtId="0" fontId="26" fillId="0" borderId="1" xfId="0" applyNumberFormat="1" applyFont="1" applyFill="1" applyBorder="1" applyAlignment="1">
      <alignment wrapText="1"/>
    </xf>
    <xf numFmtId="0" fontId="24" fillId="0" borderId="3" xfId="0" applyFont="1" applyFill="1" applyBorder="1" applyAlignment="1">
      <alignment horizontal="center" wrapText="1"/>
    </xf>
    <xf numFmtId="0" fontId="25" fillId="0" borderId="3" xfId="0" applyFont="1" applyFill="1" applyBorder="1" applyAlignment="1">
      <alignment horizontal="center" wrapText="1"/>
    </xf>
    <xf numFmtId="49" fontId="25" fillId="0" borderId="2" xfId="0" applyNumberFormat="1" applyFont="1" applyFill="1" applyBorder="1" applyAlignment="1">
      <alignment horizontal="center" wrapText="1"/>
    </xf>
    <xf numFmtId="49" fontId="7" fillId="0" borderId="1" xfId="0" applyNumberFormat="1" applyFont="1" applyFill="1" applyBorder="1" applyAlignment="1">
      <alignment vertical="top" wrapText="1"/>
    </xf>
    <xf numFmtId="49" fontId="10" fillId="0" borderId="1" xfId="0" applyNumberFormat="1" applyFont="1" applyFill="1" applyBorder="1" applyAlignment="1">
      <alignment vertical="top" wrapText="1"/>
    </xf>
    <xf numFmtId="49" fontId="27" fillId="0" borderId="1" xfId="0" applyNumberFormat="1" applyFont="1" applyFill="1" applyBorder="1" applyAlignment="1">
      <alignment vertical="top" wrapText="1"/>
    </xf>
    <xf numFmtId="0" fontId="27" fillId="0" borderId="0" xfId="0" applyFont="1" applyFill="1" applyBorder="1" applyAlignment="1">
      <alignment wrapText="1"/>
    </xf>
    <xf numFmtId="49" fontId="25" fillId="0" borderId="0" xfId="0" applyNumberFormat="1" applyFont="1" applyFill="1" applyBorder="1" applyAlignment="1">
      <alignment horizontal="center" wrapText="1"/>
    </xf>
    <xf numFmtId="168" fontId="25" fillId="0" borderId="0" xfId="0" applyNumberFormat="1" applyFont="1" applyFill="1" applyBorder="1" applyAlignment="1">
      <alignment horizontal="left"/>
    </xf>
    <xf numFmtId="0" fontId="25" fillId="0" borderId="0" xfId="0" applyFont="1" applyFill="1" applyBorder="1"/>
    <xf numFmtId="0" fontId="26" fillId="0" borderId="0" xfId="10" applyFont="1" applyFill="1" applyBorder="1" applyAlignment="1">
      <alignment horizontal="left" vertical="center" wrapText="1"/>
    </xf>
    <xf numFmtId="0" fontId="26" fillId="0" borderId="1" xfId="0" applyFont="1" applyFill="1" applyBorder="1" applyAlignment="1">
      <alignment horizontal="center" vertical="justify" wrapText="1"/>
    </xf>
    <xf numFmtId="0" fontId="26" fillId="0" borderId="1" xfId="0" applyFont="1" applyFill="1" applyBorder="1" applyAlignment="1">
      <alignment horizontal="left" vertical="justify" wrapText="1"/>
    </xf>
    <xf numFmtId="0" fontId="44" fillId="0" borderId="0" xfId="0" applyFont="1" applyFill="1" applyBorder="1"/>
    <xf numFmtId="0" fontId="26" fillId="0" borderId="1" xfId="0" applyFont="1" applyFill="1" applyBorder="1" applyAlignment="1">
      <alignment horizontal="center" wrapText="1"/>
    </xf>
    <xf numFmtId="168" fontId="13" fillId="0" borderId="0" xfId="0" applyNumberFormat="1" applyFont="1" applyFill="1" applyBorder="1" applyAlignment="1">
      <alignment horizontal="left" vertical="center" wrapText="1"/>
    </xf>
    <xf numFmtId="167" fontId="45" fillId="0" borderId="0" xfId="0" applyNumberFormat="1" applyFont="1" applyFill="1" applyBorder="1" applyAlignment="1">
      <alignment horizontal="center" vertical="center" wrapText="1"/>
    </xf>
    <xf numFmtId="0" fontId="45" fillId="0" borderId="0" xfId="0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center" wrapText="1"/>
    </xf>
    <xf numFmtId="49" fontId="25" fillId="0" borderId="1" xfId="0" applyNumberFormat="1" applyFont="1" applyFill="1" applyBorder="1" applyAlignment="1">
      <alignment wrapText="1"/>
    </xf>
    <xf numFmtId="167" fontId="44" fillId="0" borderId="0" xfId="0" applyNumberFormat="1" applyFont="1" applyFill="1" applyBorder="1" applyAlignment="1">
      <alignment horizontal="center" vertical="center" wrapText="1"/>
    </xf>
    <xf numFmtId="0" fontId="44" fillId="0" borderId="0" xfId="0" applyFont="1" applyFill="1" applyBorder="1" applyAlignment="1">
      <alignment horizontal="center" vertical="center" wrapText="1"/>
    </xf>
    <xf numFmtId="166" fontId="25" fillId="0" borderId="1" xfId="0" applyNumberFormat="1" applyFont="1" applyFill="1" applyBorder="1" applyAlignment="1">
      <alignment horizontal="center" wrapText="1"/>
    </xf>
    <xf numFmtId="0" fontId="13" fillId="0" borderId="0" xfId="0" applyFont="1" applyFill="1" applyBorder="1" applyAlignment="1">
      <alignment horizontal="left" vertical="center" wrapText="1"/>
    </xf>
    <xf numFmtId="49" fontId="24" fillId="0" borderId="4" xfId="0" applyNumberFormat="1" applyFont="1" applyFill="1" applyBorder="1" applyAlignment="1">
      <alignment horizontal="center" wrapText="1"/>
    </xf>
    <xf numFmtId="168" fontId="44" fillId="0" borderId="0" xfId="0" applyNumberFormat="1" applyFont="1" applyFill="1" applyBorder="1" applyAlignment="1">
      <alignment horizontal="center" vertical="center" wrapText="1"/>
    </xf>
    <xf numFmtId="9" fontId="44" fillId="0" borderId="0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168" fontId="27" fillId="0" borderId="1" xfId="0" applyNumberFormat="1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vertical="center" wrapText="1"/>
    </xf>
    <xf numFmtId="49" fontId="27" fillId="0" borderId="4" xfId="0" applyNumberFormat="1" applyFont="1" applyFill="1" applyBorder="1" applyAlignment="1">
      <alignment horizontal="center" wrapText="1"/>
    </xf>
    <xf numFmtId="0" fontId="24" fillId="0" borderId="1" xfId="0" applyFont="1" applyFill="1" applyBorder="1" applyAlignment="1">
      <alignment horizontal="center"/>
    </xf>
    <xf numFmtId="168" fontId="25" fillId="0" borderId="1" xfId="0" applyNumberFormat="1" applyFont="1" applyFill="1" applyBorder="1" applyAlignment="1"/>
    <xf numFmtId="0" fontId="26" fillId="0" borderId="1" xfId="0" applyFont="1" applyFill="1" applyBorder="1" applyAlignment="1">
      <alignment vertical="justify" wrapText="1"/>
    </xf>
    <xf numFmtId="167" fontId="52" fillId="0" borderId="0" xfId="0" applyNumberFormat="1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left" vertical="center" wrapText="1"/>
    </xf>
    <xf numFmtId="0" fontId="50" fillId="0" borderId="0" xfId="0" applyFont="1" applyFill="1" applyBorder="1" applyAlignment="1">
      <alignment horizontal="center" vertical="center" wrapText="1"/>
    </xf>
    <xf numFmtId="49" fontId="49" fillId="0" borderId="1" xfId="0" applyNumberFormat="1" applyFont="1" applyFill="1" applyBorder="1" applyAlignment="1">
      <alignment horizontal="center" wrapText="1"/>
    </xf>
    <xf numFmtId="0" fontId="53" fillId="0" borderId="0" xfId="0" applyFont="1" applyFill="1" applyBorder="1" applyAlignment="1">
      <alignment horizontal="left" vertical="center" wrapText="1"/>
    </xf>
    <xf numFmtId="168" fontId="48" fillId="0" borderId="1" xfId="0" applyNumberFormat="1" applyFont="1" applyFill="1" applyBorder="1" applyAlignment="1">
      <alignment horizontal="center" wrapText="1"/>
    </xf>
    <xf numFmtId="2" fontId="44" fillId="0" borderId="0" xfId="0" applyNumberFormat="1" applyFont="1" applyFill="1" applyBorder="1" applyAlignment="1">
      <alignment horizontal="center" vertical="center" wrapText="1"/>
    </xf>
    <xf numFmtId="2" fontId="25" fillId="0" borderId="1" xfId="0" applyNumberFormat="1" applyFont="1" applyFill="1" applyBorder="1" applyAlignment="1">
      <alignment horizontal="center" wrapText="1"/>
    </xf>
    <xf numFmtId="0" fontId="13" fillId="0" borderId="7" xfId="0" applyFont="1" applyFill="1" applyBorder="1" applyAlignment="1">
      <alignment vertical="center" wrapText="1"/>
    </xf>
    <xf numFmtId="0" fontId="25" fillId="0" borderId="3" xfId="0" applyFont="1" applyFill="1" applyBorder="1" applyAlignment="1">
      <alignment horizontal="center"/>
    </xf>
    <xf numFmtId="49" fontId="35" fillId="0" borderId="1" xfId="0" applyNumberFormat="1" applyFont="1" applyFill="1" applyBorder="1" applyAlignment="1">
      <alignment horizontal="left"/>
    </xf>
    <xf numFmtId="168" fontId="13" fillId="0" borderId="0" xfId="0" applyNumberFormat="1" applyFont="1" applyFill="1" applyAlignment="1">
      <alignment horizontal="left" vertical="center" wrapText="1"/>
    </xf>
    <xf numFmtId="166" fontId="45" fillId="0" borderId="0" xfId="0" applyNumberFormat="1" applyFont="1" applyFill="1" applyBorder="1" applyAlignment="1">
      <alignment horizontal="center" wrapText="1"/>
    </xf>
    <xf numFmtId="166" fontId="48" fillId="0" borderId="1" xfId="0" applyNumberFormat="1" applyFont="1" applyFill="1" applyBorder="1" applyAlignment="1">
      <alignment horizontal="center" wrapText="1"/>
    </xf>
    <xf numFmtId="166" fontId="27" fillId="0" borderId="1" xfId="0" applyNumberFormat="1" applyFont="1" applyFill="1" applyBorder="1" applyAlignment="1">
      <alignment horizontal="center"/>
    </xf>
    <xf numFmtId="0" fontId="13" fillId="0" borderId="2" xfId="0" applyFont="1" applyFill="1" applyBorder="1" applyAlignment="1">
      <alignment vertical="center" wrapText="1"/>
    </xf>
    <xf numFmtId="0" fontId="27" fillId="0" borderId="1" xfId="0" applyFont="1" applyFill="1" applyBorder="1" applyAlignment="1">
      <alignment horizontal="center"/>
    </xf>
    <xf numFmtId="0" fontId="25" fillId="0" borderId="1" xfId="0" applyFont="1" applyFill="1" applyBorder="1" applyAlignment="1">
      <alignment horizontal="center" vertical="justify" wrapText="1"/>
    </xf>
    <xf numFmtId="49" fontId="25" fillId="0" borderId="1" xfId="0" applyNumberFormat="1" applyFont="1" applyFill="1" applyBorder="1"/>
    <xf numFmtId="49" fontId="25" fillId="0" borderId="1" xfId="0" applyNumberFormat="1" applyFont="1" applyFill="1" applyBorder="1" applyAlignment="1">
      <alignment horizontal="center" vertical="top"/>
    </xf>
    <xf numFmtId="49" fontId="37" fillId="0" borderId="1" xfId="0" applyNumberFormat="1" applyFont="1" applyFill="1" applyBorder="1" applyAlignment="1">
      <alignment horizontal="center"/>
    </xf>
    <xf numFmtId="0" fontId="13" fillId="0" borderId="12" xfId="0" applyFont="1" applyFill="1" applyBorder="1" applyAlignment="1">
      <alignment vertical="center" wrapText="1"/>
    </xf>
    <xf numFmtId="49" fontId="54" fillId="0" borderId="1" xfId="2" applyNumberFormat="1" applyFont="1" applyFill="1" applyBorder="1" applyAlignment="1">
      <alignment horizontal="center" vertical="top" wrapText="1"/>
    </xf>
    <xf numFmtId="0" fontId="25" fillId="0" borderId="0" xfId="0" applyFont="1" applyFill="1" applyBorder="1" applyAlignment="1">
      <alignment horizontal="center" wrapText="1"/>
    </xf>
    <xf numFmtId="49" fontId="25" fillId="0" borderId="0" xfId="0" applyNumberFormat="1" applyFont="1" applyFill="1" applyBorder="1" applyAlignment="1">
      <alignment horizontal="left"/>
    </xf>
    <xf numFmtId="168" fontId="48" fillId="0" borderId="0" xfId="0" applyNumberFormat="1" applyFont="1" applyFill="1" applyBorder="1" applyAlignment="1">
      <alignment horizontal="center" wrapText="1"/>
    </xf>
    <xf numFmtId="168" fontId="27" fillId="0" borderId="5" xfId="0" applyNumberFormat="1" applyFont="1" applyFill="1" applyBorder="1" applyAlignment="1">
      <alignment horizontal="center"/>
    </xf>
    <xf numFmtId="0" fontId="27" fillId="0" borderId="0" xfId="0" applyFont="1" applyFill="1" applyAlignment="1">
      <alignment horizontal="left" vertical="justify" wrapText="1"/>
    </xf>
    <xf numFmtId="0" fontId="27" fillId="0" borderId="0" xfId="0" applyFont="1" applyFill="1" applyAlignment="1">
      <alignment horizontal="center" vertical="justify"/>
    </xf>
    <xf numFmtId="0" fontId="48" fillId="0" borderId="0" xfId="0" applyFont="1" applyFill="1"/>
    <xf numFmtId="0" fontId="27" fillId="0" borderId="5" xfId="0" applyFont="1" applyFill="1" applyBorder="1"/>
    <xf numFmtId="0" fontId="19" fillId="0" borderId="1" xfId="0" applyFont="1" applyFill="1" applyBorder="1" applyAlignment="1">
      <alignment horizontal="left" vertical="top" wrapText="1"/>
    </xf>
    <xf numFmtId="0" fontId="27" fillId="0" borderId="3" xfId="0" applyNumberFormat="1" applyFont="1" applyFill="1" applyBorder="1" applyAlignment="1">
      <alignment horizontal="center" wrapText="1"/>
    </xf>
    <xf numFmtId="0" fontId="27" fillId="0" borderId="1" xfId="0" applyFont="1" applyFill="1" applyBorder="1" applyAlignment="1">
      <alignment horizontal="center" vertical="justify" wrapText="1"/>
    </xf>
    <xf numFmtId="0" fontId="14" fillId="0" borderId="0" xfId="0" applyFont="1" applyFill="1" applyBorder="1" applyAlignment="1">
      <alignment vertical="top" wrapText="1"/>
    </xf>
    <xf numFmtId="168" fontId="26" fillId="0" borderId="7" xfId="0" applyNumberFormat="1" applyFont="1" applyFill="1" applyBorder="1" applyAlignment="1">
      <alignment vertical="center" wrapText="1"/>
    </xf>
    <xf numFmtId="0" fontId="25" fillId="0" borderId="0" xfId="0" applyFont="1" applyFill="1" applyBorder="1" applyAlignment="1">
      <alignment horizontal="center"/>
    </xf>
    <xf numFmtId="0" fontId="26" fillId="0" borderId="0" xfId="0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left" vertical="center" wrapText="1"/>
    </xf>
    <xf numFmtId="167" fontId="39" fillId="0" borderId="0" xfId="0" applyNumberFormat="1" applyFont="1" applyFill="1" applyBorder="1" applyAlignment="1">
      <alignment horizontal="left" vertical="center" wrapText="1"/>
    </xf>
    <xf numFmtId="168" fontId="26" fillId="0" borderId="0" xfId="0" applyNumberFormat="1" applyFont="1" applyFill="1" applyBorder="1" applyAlignment="1">
      <alignment horizontal="left" vertical="center" wrapText="1"/>
    </xf>
    <xf numFmtId="2" fontId="26" fillId="0" borderId="0" xfId="0" applyNumberFormat="1" applyFont="1" applyFill="1" applyBorder="1" applyAlignment="1">
      <alignment horizontal="left" vertical="center" wrapText="1"/>
    </xf>
    <xf numFmtId="166" fontId="26" fillId="0" borderId="0" xfId="0" applyNumberFormat="1" applyFont="1" applyFill="1" applyBorder="1" applyAlignment="1">
      <alignment horizontal="left" vertical="center" wrapText="1"/>
    </xf>
    <xf numFmtId="0" fontId="26" fillId="0" borderId="8" xfId="0" applyFont="1" applyFill="1" applyBorder="1" applyAlignment="1">
      <alignment horizontal="left" vertical="center" wrapText="1"/>
    </xf>
    <xf numFmtId="49" fontId="26" fillId="0" borderId="0" xfId="0" applyNumberFormat="1" applyFont="1" applyFill="1" applyBorder="1" applyAlignment="1">
      <alignment horizontal="left" vertical="center" wrapText="1"/>
    </xf>
    <xf numFmtId="0" fontId="33" fillId="0" borderId="0" xfId="0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vertical="center" wrapText="1"/>
    </xf>
    <xf numFmtId="0" fontId="27" fillId="0" borderId="1" xfId="0" applyNumberFormat="1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vertical="center"/>
    </xf>
    <xf numFmtId="0" fontId="27" fillId="0" borderId="6" xfId="0" applyFont="1" applyFill="1" applyBorder="1" applyAlignment="1">
      <alignment horizontal="center" vertical="center" wrapText="1"/>
    </xf>
    <xf numFmtId="0" fontId="27" fillId="0" borderId="3" xfId="0" applyFont="1" applyFill="1" applyBorder="1" applyAlignment="1">
      <alignment horizontal="center" vertical="center" wrapText="1"/>
    </xf>
    <xf numFmtId="0" fontId="27" fillId="0" borderId="3" xfId="0" applyNumberFormat="1" applyFont="1" applyFill="1" applyBorder="1" applyAlignment="1">
      <alignment horizontal="center" vertical="center" wrapText="1"/>
    </xf>
    <xf numFmtId="168" fontId="26" fillId="0" borderId="1" xfId="0" applyNumberFormat="1" applyFont="1" applyFill="1" applyBorder="1" applyAlignment="1">
      <alignment horizontal="center" vertical="center"/>
    </xf>
    <xf numFmtId="0" fontId="25" fillId="0" borderId="3" xfId="0" applyNumberFormat="1" applyFont="1" applyFill="1" applyBorder="1" applyAlignment="1">
      <alignment horizontal="center"/>
    </xf>
    <xf numFmtId="168" fontId="26" fillId="0" borderId="1" xfId="0" applyNumberFormat="1" applyFont="1" applyFill="1" applyBorder="1" applyAlignment="1">
      <alignment horizontal="center"/>
    </xf>
    <xf numFmtId="0" fontId="14" fillId="0" borderId="3" xfId="0" applyFont="1" applyFill="1" applyBorder="1" applyAlignment="1">
      <alignment vertical="top" wrapText="1"/>
    </xf>
    <xf numFmtId="0" fontId="14" fillId="0" borderId="0" xfId="0" applyFont="1" applyFill="1" applyAlignment="1">
      <alignment vertical="top" wrapText="1"/>
    </xf>
    <xf numFmtId="0" fontId="25" fillId="0" borderId="1" xfId="0" applyNumberFormat="1" applyFont="1" applyFill="1" applyBorder="1" applyAlignment="1">
      <alignment horizontal="center" wrapText="1"/>
    </xf>
    <xf numFmtId="0" fontId="14" fillId="0" borderId="1" xfId="0" applyFont="1" applyFill="1" applyBorder="1" applyAlignment="1">
      <alignment wrapText="1"/>
    </xf>
    <xf numFmtId="0" fontId="25" fillId="0" borderId="3" xfId="0" applyNumberFormat="1" applyFont="1" applyFill="1" applyBorder="1" applyAlignment="1">
      <alignment horizontal="center" wrapText="1"/>
    </xf>
    <xf numFmtId="2" fontId="14" fillId="0" borderId="0" xfId="0" applyNumberFormat="1" applyFont="1" applyFill="1" applyBorder="1" applyAlignment="1">
      <alignment vertical="top" wrapText="1"/>
    </xf>
    <xf numFmtId="168" fontId="27" fillId="0" borderId="0" xfId="0" applyNumberFormat="1" applyFont="1" applyFill="1" applyBorder="1"/>
    <xf numFmtId="49" fontId="14" fillId="0" borderId="1" xfId="0" applyNumberFormat="1" applyFont="1" applyFill="1" applyBorder="1" applyAlignment="1">
      <alignment horizontal="left" vertical="top" wrapText="1"/>
    </xf>
    <xf numFmtId="0" fontId="40" fillId="0" borderId="1" xfId="0" applyFont="1" applyFill="1" applyBorder="1" applyAlignment="1">
      <alignment vertical="top" wrapText="1"/>
    </xf>
    <xf numFmtId="49" fontId="27" fillId="0" borderId="1" xfId="0" applyNumberFormat="1" applyFont="1" applyFill="1" applyBorder="1" applyAlignment="1">
      <alignment horizontal="left" wrapText="1"/>
    </xf>
    <xf numFmtId="0" fontId="40" fillId="0" borderId="1" xfId="0" applyFont="1" applyFill="1" applyBorder="1" applyAlignment="1">
      <alignment wrapText="1"/>
    </xf>
    <xf numFmtId="49" fontId="14" fillId="0" borderId="1" xfId="0" applyNumberFormat="1" applyFont="1" applyFill="1" applyBorder="1" applyAlignment="1">
      <alignment vertical="top" wrapText="1"/>
    </xf>
    <xf numFmtId="0" fontId="14" fillId="0" borderId="1" xfId="0" applyNumberFormat="1" applyFont="1" applyFill="1" applyBorder="1" applyAlignment="1">
      <alignment horizontal="left" vertical="center" wrapText="1"/>
    </xf>
    <xf numFmtId="0" fontId="46" fillId="0" borderId="3" xfId="0" applyNumberFormat="1" applyFont="1" applyFill="1" applyBorder="1" applyAlignment="1">
      <alignment horizontal="center"/>
    </xf>
    <xf numFmtId="49" fontId="46" fillId="0" borderId="1" xfId="0" applyNumberFormat="1" applyFont="1" applyFill="1" applyBorder="1" applyAlignment="1">
      <alignment horizontal="center" wrapText="1"/>
    </xf>
    <xf numFmtId="0" fontId="14" fillId="0" borderId="0" xfId="0" applyFont="1" applyFill="1" applyAlignment="1">
      <alignment wrapText="1"/>
    </xf>
    <xf numFmtId="0" fontId="14" fillId="0" borderId="1" xfId="0" applyFont="1" applyFill="1" applyBorder="1" applyAlignment="1">
      <alignment horizontal="left" wrapText="1"/>
    </xf>
    <xf numFmtId="0" fontId="14" fillId="0" borderId="1" xfId="0" applyFont="1" applyFill="1" applyBorder="1"/>
    <xf numFmtId="0" fontId="26" fillId="0" borderId="7" xfId="0" applyFont="1" applyFill="1" applyBorder="1" applyAlignment="1">
      <alignment horizontal="left" vertical="center" wrapText="1"/>
    </xf>
    <xf numFmtId="0" fontId="14" fillId="0" borderId="1" xfId="1" applyFont="1" applyFill="1" applyBorder="1" applyAlignment="1">
      <alignment horizontal="left" vertical="top" wrapText="1"/>
    </xf>
    <xf numFmtId="0" fontId="14" fillId="0" borderId="1" xfId="0" applyNumberFormat="1" applyFont="1" applyFill="1" applyBorder="1" applyAlignment="1">
      <alignment vertical="top" wrapText="1"/>
    </xf>
    <xf numFmtId="168" fontId="25" fillId="0" borderId="1" xfId="0" applyNumberFormat="1" applyFont="1" applyFill="1" applyBorder="1"/>
    <xf numFmtId="0" fontId="14" fillId="0" borderId="1" xfId="0" applyFont="1" applyFill="1" applyBorder="1" applyAlignment="1">
      <alignment horizontal="justify" vertical="top" wrapText="1"/>
    </xf>
    <xf numFmtId="49" fontId="35" fillId="0" borderId="1" xfId="0" applyNumberFormat="1" applyFont="1" applyFill="1" applyBorder="1" applyAlignment="1">
      <alignment horizontal="left" wrapText="1"/>
    </xf>
    <xf numFmtId="0" fontId="35" fillId="0" borderId="3" xfId="0" applyNumberFormat="1" applyFont="1" applyFill="1" applyBorder="1" applyAlignment="1">
      <alignment horizontal="center"/>
    </xf>
    <xf numFmtId="0" fontId="14" fillId="0" borderId="1" xfId="5" applyFont="1" applyFill="1" applyBorder="1" applyAlignment="1">
      <alignment vertical="top" wrapText="1"/>
    </xf>
    <xf numFmtId="0" fontId="42" fillId="0" borderId="3" xfId="0" applyNumberFormat="1" applyFont="1" applyFill="1" applyBorder="1" applyAlignment="1">
      <alignment horizontal="center" wrapText="1"/>
    </xf>
    <xf numFmtId="0" fontId="24" fillId="0" borderId="3" xfId="0" applyNumberFormat="1" applyFont="1" applyFill="1" applyBorder="1" applyAlignment="1">
      <alignment horizontal="center"/>
    </xf>
    <xf numFmtId="0" fontId="14" fillId="0" borderId="1" xfId="0" applyFont="1" applyFill="1" applyBorder="1" applyAlignment="1" applyProtection="1">
      <alignment vertical="top" wrapText="1"/>
      <protection locked="0"/>
    </xf>
    <xf numFmtId="0" fontId="40" fillId="0" borderId="0" xfId="0" applyFont="1" applyFill="1" applyAlignment="1">
      <alignment vertical="top" wrapText="1"/>
    </xf>
    <xf numFmtId="1" fontId="25" fillId="0" borderId="1" xfId="0" applyNumberFormat="1" applyFont="1" applyFill="1" applyBorder="1" applyAlignment="1">
      <alignment horizontal="center"/>
    </xf>
    <xf numFmtId="0" fontId="14" fillId="0" borderId="1" xfId="0" applyFont="1" applyFill="1" applyBorder="1" applyAlignment="1">
      <alignment horizontal="left" vertical="justify" wrapText="1"/>
    </xf>
    <xf numFmtId="0" fontId="14" fillId="0" borderId="1" xfId="0" applyFont="1" applyFill="1" applyBorder="1" applyAlignment="1">
      <alignment horizontal="justify" vertical="justify" wrapText="1"/>
    </xf>
    <xf numFmtId="49" fontId="40" fillId="0" borderId="1" xfId="0" applyNumberFormat="1" applyFont="1" applyFill="1" applyBorder="1" applyAlignment="1">
      <alignment wrapText="1"/>
    </xf>
    <xf numFmtId="0" fontId="14" fillId="0" borderId="1" xfId="0" applyNumberFormat="1" applyFont="1" applyFill="1" applyBorder="1" applyAlignment="1">
      <alignment wrapText="1"/>
    </xf>
    <xf numFmtId="0" fontId="42" fillId="0" borderId="3" xfId="0" applyNumberFormat="1" applyFont="1" applyFill="1" applyBorder="1" applyAlignment="1">
      <alignment horizontal="center"/>
    </xf>
    <xf numFmtId="168" fontId="27" fillId="0" borderId="0" xfId="0" applyNumberFormat="1" applyFont="1" applyFill="1" applyBorder="1" applyAlignment="1">
      <alignment horizontal="center" vertical="center" wrapText="1"/>
    </xf>
    <xf numFmtId="49" fontId="38" fillId="0" borderId="1" xfId="0" applyNumberFormat="1" applyFont="1" applyFill="1" applyBorder="1" applyAlignment="1">
      <alignment vertical="top" wrapText="1"/>
    </xf>
    <xf numFmtId="49" fontId="14" fillId="0" borderId="1" xfId="0" applyNumberFormat="1" applyFont="1" applyFill="1" applyBorder="1" applyAlignment="1">
      <alignment wrapText="1"/>
    </xf>
    <xf numFmtId="0" fontId="38" fillId="0" borderId="1" xfId="0" applyFont="1" applyFill="1" applyBorder="1" applyAlignment="1">
      <alignment vertical="top" wrapText="1"/>
    </xf>
    <xf numFmtId="168" fontId="26" fillId="0" borderId="0" xfId="0" applyNumberFormat="1" applyFont="1" applyFill="1" applyAlignment="1">
      <alignment horizontal="left" vertical="center" wrapText="1"/>
    </xf>
    <xf numFmtId="49" fontId="24" fillId="0" borderId="1" xfId="0" applyNumberFormat="1" applyFont="1" applyFill="1" applyBorder="1" applyAlignment="1">
      <alignment horizontal="left" wrapText="1"/>
    </xf>
    <xf numFmtId="49" fontId="55" fillId="0" borderId="1" xfId="0" applyNumberFormat="1" applyFont="1" applyFill="1" applyBorder="1" applyAlignment="1">
      <alignment horizontal="left" vertical="top" wrapText="1"/>
    </xf>
    <xf numFmtId="168" fontId="55" fillId="0" borderId="2" xfId="0" applyNumberFormat="1" applyFont="1" applyFill="1" applyBorder="1" applyAlignment="1">
      <alignment horizontal="center" wrapText="1"/>
    </xf>
    <xf numFmtId="49" fontId="46" fillId="0" borderId="1" xfId="0" applyNumberFormat="1" applyFont="1" applyFill="1" applyBorder="1" applyAlignment="1">
      <alignment horizontal="left" wrapText="1"/>
    </xf>
    <xf numFmtId="0" fontId="13" fillId="0" borderId="1" xfId="0" applyFont="1" applyFill="1" applyBorder="1" applyAlignment="1">
      <alignment vertical="top" wrapText="1"/>
    </xf>
    <xf numFmtId="0" fontId="14" fillId="0" borderId="1" xfId="6" applyFont="1" applyFill="1" applyBorder="1" applyAlignment="1" applyProtection="1">
      <alignment horizontal="left" vertical="top" wrapText="1"/>
      <protection locked="0"/>
    </xf>
    <xf numFmtId="49" fontId="25" fillId="0" borderId="6" xfId="0" applyNumberFormat="1" applyFont="1" applyFill="1" applyBorder="1" applyAlignment="1">
      <alignment wrapText="1"/>
    </xf>
    <xf numFmtId="49" fontId="25" fillId="0" borderId="3" xfId="0" applyNumberFormat="1" applyFont="1" applyFill="1" applyBorder="1" applyAlignment="1">
      <alignment wrapText="1"/>
    </xf>
    <xf numFmtId="0" fontId="25" fillId="0" borderId="10" xfId="0" applyNumberFormat="1" applyFont="1" applyFill="1" applyBorder="1" applyAlignment="1">
      <alignment horizontal="center" wrapText="1"/>
    </xf>
    <xf numFmtId="168" fontId="26" fillId="0" borderId="19" xfId="0" applyNumberFormat="1" applyFont="1" applyFill="1" applyBorder="1" applyAlignment="1">
      <alignment horizontal="left" vertical="center" wrapText="1"/>
    </xf>
    <xf numFmtId="168" fontId="26" fillId="0" borderId="11" xfId="0" applyNumberFormat="1" applyFont="1" applyFill="1" applyBorder="1" applyAlignment="1">
      <alignment horizontal="left" vertical="center" wrapText="1"/>
    </xf>
    <xf numFmtId="0" fontId="26" fillId="0" borderId="1" xfId="0" applyFont="1" applyFill="1" applyBorder="1" applyAlignment="1">
      <alignment horizontal="left" vertical="center" wrapText="1"/>
    </xf>
    <xf numFmtId="168" fontId="26" fillId="0" borderId="7" xfId="0" applyNumberFormat="1" applyFont="1" applyFill="1" applyBorder="1" applyAlignment="1">
      <alignment horizontal="left" vertical="center" wrapText="1"/>
    </xf>
    <xf numFmtId="0" fontId="26" fillId="0" borderId="11" xfId="0" applyFont="1" applyFill="1" applyBorder="1" applyAlignment="1">
      <alignment horizontal="left" vertical="center" wrapText="1"/>
    </xf>
    <xf numFmtId="165" fontId="26" fillId="0" borderId="11" xfId="8" applyFont="1" applyFill="1" applyBorder="1" applyAlignment="1">
      <alignment horizontal="left" vertical="center" wrapText="1"/>
    </xf>
    <xf numFmtId="165" fontId="26" fillId="0" borderId="13" xfId="8" applyFont="1" applyFill="1" applyBorder="1" applyAlignment="1">
      <alignment horizontal="left" vertical="center" wrapText="1"/>
    </xf>
    <xf numFmtId="166" fontId="26" fillId="0" borderId="7" xfId="0" applyNumberFormat="1" applyFont="1" applyFill="1" applyBorder="1" applyAlignment="1">
      <alignment horizontal="left" vertical="center" wrapText="1"/>
    </xf>
    <xf numFmtId="0" fontId="62" fillId="6" borderId="0" xfId="0" applyFont="1" applyFill="1" applyBorder="1" applyAlignment="1">
      <alignment horizontal="left" vertical="center" wrapText="1"/>
    </xf>
    <xf numFmtId="167" fontId="26" fillId="0" borderId="0" xfId="0" applyNumberFormat="1" applyFont="1" applyFill="1" applyBorder="1" applyAlignment="1">
      <alignment horizontal="left" vertical="center" wrapText="1"/>
    </xf>
    <xf numFmtId="0" fontId="51" fillId="0" borderId="0" xfId="0" applyFont="1" applyFill="1" applyBorder="1" applyAlignment="1">
      <alignment horizontal="left" vertical="center" wrapText="1"/>
    </xf>
    <xf numFmtId="0" fontId="63" fillId="0" borderId="2" xfId="0" applyFont="1" applyFill="1" applyBorder="1" applyAlignment="1">
      <alignment horizontal="left" vertical="center" wrapText="1"/>
    </xf>
    <xf numFmtId="0" fontId="62" fillId="6" borderId="7" xfId="0" applyFont="1" applyFill="1" applyBorder="1" applyAlignment="1">
      <alignment horizontal="left" vertical="center" wrapText="1"/>
    </xf>
    <xf numFmtId="0" fontId="26" fillId="6" borderId="7" xfId="0" applyFont="1" applyFill="1" applyBorder="1" applyAlignment="1">
      <alignment horizontal="left" vertical="center" wrapText="1"/>
    </xf>
    <xf numFmtId="0" fontId="64" fillId="6" borderId="0" xfId="12" applyFont="1" applyFill="1" applyAlignment="1">
      <alignment horizontal="left" vertical="center" wrapText="1"/>
    </xf>
    <xf numFmtId="0" fontId="61" fillId="6" borderId="0" xfId="12" applyFont="1" applyFill="1" applyAlignment="1">
      <alignment horizontal="left" vertical="center" wrapText="1"/>
    </xf>
    <xf numFmtId="0" fontId="13" fillId="6" borderId="0" xfId="0" applyFont="1" applyFill="1" applyBorder="1" applyAlignment="1">
      <alignment horizontal="left" vertical="center" wrapText="1"/>
    </xf>
    <xf numFmtId="0" fontId="27" fillId="6" borderId="1" xfId="0" applyFont="1" applyFill="1" applyBorder="1" applyAlignment="1">
      <alignment horizontal="center" wrapText="1"/>
    </xf>
    <xf numFmtId="0" fontId="26" fillId="6" borderId="3" xfId="0" applyFont="1" applyFill="1" applyBorder="1" applyAlignment="1">
      <alignment horizontal="center" vertical="top" wrapText="1"/>
    </xf>
    <xf numFmtId="0" fontId="27" fillId="6" borderId="1" xfId="0" applyFont="1" applyFill="1" applyBorder="1" applyAlignment="1">
      <alignment wrapText="1"/>
    </xf>
    <xf numFmtId="0" fontId="25" fillId="6" borderId="1" xfId="0" applyFont="1" applyFill="1" applyBorder="1" applyAlignment="1">
      <alignment horizontal="center"/>
    </xf>
    <xf numFmtId="49" fontId="25" fillId="6" borderId="1" xfId="0" applyNumberFormat="1" applyFont="1" applyFill="1" applyBorder="1" applyAlignment="1">
      <alignment horizontal="left"/>
    </xf>
    <xf numFmtId="49" fontId="25" fillId="6" borderId="1" xfId="0" applyNumberFormat="1" applyFont="1" applyFill="1" applyBorder="1" applyAlignment="1">
      <alignment horizontal="left" wrapText="1"/>
    </xf>
    <xf numFmtId="49" fontId="25" fillId="6" borderId="1" xfId="0" applyNumberFormat="1" applyFont="1" applyFill="1" applyBorder="1" applyAlignment="1">
      <alignment horizontal="center" wrapText="1"/>
    </xf>
    <xf numFmtId="166" fontId="27" fillId="6" borderId="1" xfId="0" applyNumberFormat="1" applyFont="1" applyFill="1" applyBorder="1" applyAlignment="1">
      <alignment horizontal="center" wrapText="1"/>
    </xf>
    <xf numFmtId="0" fontId="14" fillId="6" borderId="1" xfId="2" applyNumberFormat="1" applyFont="1" applyFill="1" applyBorder="1" applyAlignment="1">
      <alignment horizontal="left" vertical="top" wrapText="1"/>
    </xf>
    <xf numFmtId="168" fontId="25" fillId="6" borderId="1" xfId="0" applyNumberFormat="1" applyFont="1" applyFill="1" applyBorder="1" applyAlignment="1">
      <alignment horizontal="center" wrapText="1"/>
    </xf>
    <xf numFmtId="0" fontId="38" fillId="6" borderId="1" xfId="0" applyFont="1" applyFill="1" applyBorder="1" applyAlignment="1">
      <alignment wrapText="1"/>
    </xf>
    <xf numFmtId="0" fontId="27" fillId="6" borderId="1" xfId="0" applyNumberFormat="1" applyFont="1" applyFill="1" applyBorder="1" applyAlignment="1">
      <alignment wrapText="1"/>
    </xf>
    <xf numFmtId="168" fontId="27" fillId="6" borderId="1" xfId="0" applyNumberFormat="1" applyFont="1" applyFill="1" applyBorder="1" applyAlignment="1">
      <alignment horizontal="center" wrapText="1"/>
    </xf>
    <xf numFmtId="0" fontId="14" fillId="6" borderId="1" xfId="0" applyFont="1" applyFill="1" applyBorder="1" applyAlignment="1">
      <alignment vertical="top" wrapText="1"/>
    </xf>
    <xf numFmtId="0" fontId="27" fillId="6" borderId="3" xfId="0" applyFont="1" applyFill="1" applyBorder="1" applyAlignment="1">
      <alignment horizontal="center" wrapText="1"/>
    </xf>
    <xf numFmtId="0" fontId="44" fillId="6" borderId="0" xfId="0" applyFont="1" applyFill="1" applyBorder="1" applyAlignment="1">
      <alignment horizontal="center" vertical="center" wrapText="1"/>
    </xf>
    <xf numFmtId="0" fontId="38" fillId="6" borderId="1" xfId="0" applyFont="1" applyFill="1" applyBorder="1" applyAlignment="1">
      <alignment horizontal="center" wrapText="1"/>
    </xf>
    <xf numFmtId="0" fontId="27" fillId="6" borderId="1" xfId="0" applyFont="1" applyFill="1" applyBorder="1" applyAlignment="1" applyProtection="1">
      <alignment vertical="top" wrapText="1"/>
      <protection locked="0"/>
    </xf>
    <xf numFmtId="0" fontId="25" fillId="6" borderId="3" xfId="0" applyNumberFormat="1" applyFont="1" applyFill="1" applyBorder="1" applyAlignment="1">
      <alignment horizontal="center"/>
    </xf>
    <xf numFmtId="49" fontId="24" fillId="6" borderId="1" xfId="0" applyNumberFormat="1" applyFont="1" applyFill="1" applyBorder="1" applyAlignment="1">
      <alignment horizontal="center" wrapText="1"/>
    </xf>
    <xf numFmtId="0" fontId="14" fillId="6" borderId="1" xfId="0" applyNumberFormat="1" applyFont="1" applyFill="1" applyBorder="1" applyAlignment="1">
      <alignment wrapText="1"/>
    </xf>
    <xf numFmtId="0" fontId="40" fillId="6" borderId="1" xfId="0" applyFont="1" applyFill="1" applyBorder="1" applyAlignment="1">
      <alignment wrapText="1"/>
    </xf>
    <xf numFmtId="0" fontId="27" fillId="6" borderId="1" xfId="0" applyFont="1" applyFill="1" applyBorder="1" applyAlignment="1">
      <alignment horizontal="justify" vertical="top" wrapText="1"/>
    </xf>
    <xf numFmtId="0" fontId="14" fillId="6" borderId="1" xfId="0" applyFont="1" applyFill="1" applyBorder="1" applyAlignment="1">
      <alignment horizontal="justify" vertical="top" wrapText="1"/>
    </xf>
    <xf numFmtId="0" fontId="25" fillId="6" borderId="2" xfId="0" applyFont="1" applyFill="1" applyBorder="1" applyAlignment="1">
      <alignment horizontal="center" wrapText="1"/>
    </xf>
    <xf numFmtId="0" fontId="25" fillId="0" borderId="1" xfId="0" applyFont="1" applyFill="1" applyBorder="1" applyAlignment="1"/>
    <xf numFmtId="0" fontId="25" fillId="0" borderId="1" xfId="0" applyFont="1" applyFill="1" applyBorder="1"/>
    <xf numFmtId="0" fontId="25" fillId="0" borderId="1" xfId="0" applyNumberFormat="1" applyFont="1" applyFill="1" applyBorder="1" applyAlignment="1">
      <alignment horizontal="center"/>
    </xf>
    <xf numFmtId="0" fontId="10" fillId="0" borderId="1" xfId="0" applyFont="1" applyFill="1" applyBorder="1" applyAlignment="1">
      <alignment vertical="top" wrapText="1"/>
    </xf>
    <xf numFmtId="0" fontId="27" fillId="6" borderId="1" xfId="0" applyFont="1" applyFill="1" applyBorder="1" applyAlignment="1">
      <alignment horizontal="center" wrapText="1"/>
    </xf>
    <xf numFmtId="0" fontId="26" fillId="0" borderId="0" xfId="0" applyFont="1" applyFill="1" applyAlignment="1">
      <alignment horizontal="right" wrapText="1"/>
    </xf>
    <xf numFmtId="0" fontId="27" fillId="0" borderId="0" xfId="0" applyFont="1" applyFill="1" applyAlignment="1">
      <alignment horizontal="right" wrapText="1"/>
    </xf>
    <xf numFmtId="0" fontId="60" fillId="6" borderId="14" xfId="0" applyNumberFormat="1" applyFont="1" applyFill="1" applyBorder="1" applyAlignment="1">
      <alignment horizontal="left" wrapText="1"/>
    </xf>
    <xf numFmtId="0" fontId="54" fillId="6" borderId="14" xfId="0" applyNumberFormat="1" applyFont="1" applyFill="1" applyBorder="1" applyAlignment="1">
      <alignment horizontal="left" wrapText="1"/>
    </xf>
    <xf numFmtId="49" fontId="46" fillId="6" borderId="1" xfId="0" applyNumberFormat="1" applyFont="1" applyFill="1" applyBorder="1" applyAlignment="1">
      <alignment horizontal="left" wrapText="1"/>
    </xf>
    <xf numFmtId="49" fontId="46" fillId="6" borderId="1" xfId="0" applyNumberFormat="1" applyFont="1" applyFill="1" applyBorder="1" applyAlignment="1">
      <alignment horizontal="center" wrapText="1"/>
    </xf>
    <xf numFmtId="0" fontId="14" fillId="6" borderId="2" xfId="0" applyFont="1" applyFill="1" applyBorder="1" applyAlignment="1">
      <alignment vertical="top" wrapText="1"/>
    </xf>
    <xf numFmtId="49" fontId="46" fillId="6" borderId="2" xfId="0" applyNumberFormat="1" applyFont="1" applyFill="1" applyBorder="1" applyAlignment="1">
      <alignment horizontal="left" wrapText="1"/>
    </xf>
    <xf numFmtId="49" fontId="46" fillId="6" borderId="2" xfId="0" applyNumberFormat="1" applyFont="1" applyFill="1" applyBorder="1" applyAlignment="1">
      <alignment horizontal="center" wrapText="1"/>
    </xf>
    <xf numFmtId="0" fontId="27" fillId="6" borderId="1" xfId="6" applyFont="1" applyFill="1" applyBorder="1" applyAlignment="1" applyProtection="1">
      <alignment horizontal="left" wrapText="1"/>
      <protection locked="0"/>
    </xf>
    <xf numFmtId="0" fontId="4" fillId="6" borderId="1" xfId="0" applyFont="1" applyFill="1" applyBorder="1" applyAlignment="1">
      <alignment horizontal="center" vertical="center" wrapText="1"/>
    </xf>
    <xf numFmtId="167" fontId="14" fillId="6" borderId="1" xfId="0" applyNumberFormat="1" applyFont="1" applyFill="1" applyBorder="1" applyAlignment="1">
      <alignment horizontal="center" vertical="center" wrapText="1"/>
    </xf>
    <xf numFmtId="0" fontId="54" fillId="6" borderId="15" xfId="0" applyNumberFormat="1" applyFont="1" applyFill="1" applyBorder="1" applyAlignment="1">
      <alignment horizontal="left" wrapText="1"/>
    </xf>
    <xf numFmtId="167" fontId="14" fillId="6" borderId="2" xfId="0" applyNumberFormat="1" applyFont="1" applyFill="1" applyBorder="1" applyAlignment="1">
      <alignment horizontal="center" vertical="center" wrapText="1"/>
    </xf>
    <xf numFmtId="0" fontId="54" fillId="6" borderId="1" xfId="0" applyNumberFormat="1" applyFont="1" applyFill="1" applyBorder="1" applyAlignment="1">
      <alignment horizontal="left" wrapText="1"/>
    </xf>
    <xf numFmtId="0" fontId="30" fillId="6" borderId="1" xfId="4" applyFont="1" applyFill="1" applyBorder="1" applyAlignment="1">
      <alignment horizontal="center" vertical="top" wrapText="1"/>
    </xf>
    <xf numFmtId="0" fontId="30" fillId="6" borderId="1" xfId="4" applyFont="1" applyFill="1" applyBorder="1" applyAlignment="1">
      <alignment vertical="top" wrapText="1"/>
    </xf>
    <xf numFmtId="167" fontId="4" fillId="6" borderId="1" xfId="0" applyNumberFormat="1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30" fillId="6" borderId="0" xfId="4" applyFont="1" applyFill="1" applyBorder="1" applyAlignment="1">
      <alignment horizontal="center" vertical="top" wrapText="1"/>
    </xf>
    <xf numFmtId="0" fontId="23" fillId="6" borderId="0" xfId="4" applyFont="1" applyFill="1" applyBorder="1" applyAlignment="1">
      <alignment vertical="top" wrapText="1"/>
    </xf>
    <xf numFmtId="167" fontId="26" fillId="6" borderId="0" xfId="4" applyNumberFormat="1" applyFont="1" applyFill="1" applyBorder="1" applyAlignment="1">
      <alignment horizontal="center"/>
    </xf>
    <xf numFmtId="0" fontId="4" fillId="6" borderId="0" xfId="0" applyFont="1" applyFill="1" applyBorder="1" applyAlignment="1">
      <alignment horizontal="center" vertical="center" wrapText="1"/>
    </xf>
    <xf numFmtId="0" fontId="14" fillId="6" borderId="0" xfId="0" applyFont="1" applyFill="1" applyBorder="1" applyAlignment="1">
      <alignment horizontal="center" vertical="center" wrapText="1"/>
    </xf>
    <xf numFmtId="0" fontId="23" fillId="6" borderId="0" xfId="4" applyFont="1" applyFill="1" applyBorder="1" applyAlignment="1">
      <alignment horizontal="center" vertical="top" wrapText="1"/>
    </xf>
    <xf numFmtId="0" fontId="15" fillId="6" borderId="0" xfId="0" applyFont="1" applyFill="1" applyBorder="1" applyAlignment="1">
      <alignment horizontal="center" wrapText="1"/>
    </xf>
    <xf numFmtId="167" fontId="4" fillId="6" borderId="0" xfId="0" applyNumberFormat="1" applyFont="1" applyFill="1" applyBorder="1" applyAlignment="1">
      <alignment horizontal="center" vertical="center" wrapText="1"/>
    </xf>
    <xf numFmtId="0" fontId="14" fillId="6" borderId="0" xfId="0" applyFont="1" applyFill="1" applyBorder="1" applyAlignment="1">
      <alignment horizontal="center" wrapText="1"/>
    </xf>
    <xf numFmtId="0" fontId="13" fillId="6" borderId="0" xfId="0" applyFont="1" applyFill="1" applyBorder="1" applyAlignment="1">
      <alignment horizontal="left" vertical="center" wrapText="1"/>
    </xf>
    <xf numFmtId="0" fontId="13" fillId="6" borderId="0" xfId="0" applyFont="1" applyFill="1" applyAlignment="1">
      <alignment horizontal="left" vertical="center" wrapText="1"/>
    </xf>
    <xf numFmtId="0" fontId="57" fillId="0" borderId="14" xfId="0" applyNumberFormat="1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wrapText="1"/>
    </xf>
    <xf numFmtId="0" fontId="27" fillId="6" borderId="1" xfId="0" applyFont="1" applyFill="1" applyBorder="1" applyAlignment="1">
      <alignment horizontal="center" wrapText="1"/>
    </xf>
    <xf numFmtId="0" fontId="26" fillId="6" borderId="20" xfId="0" applyFont="1" applyFill="1" applyBorder="1" applyAlignment="1">
      <alignment horizontal="left" vertical="center" wrapText="1"/>
    </xf>
    <xf numFmtId="0" fontId="66" fillId="0" borderId="0" xfId="12" applyFont="1" applyBorder="1" applyAlignment="1"/>
    <xf numFmtId="0" fontId="4" fillId="0" borderId="0" xfId="12" applyFont="1" applyFill="1" applyBorder="1"/>
    <xf numFmtId="0" fontId="26" fillId="0" borderId="0" xfId="12" applyFont="1" applyAlignment="1">
      <alignment horizontal="left" vertical="center" wrapText="1"/>
    </xf>
    <xf numFmtId="0" fontId="4" fillId="0" borderId="0" xfId="12" applyFont="1" applyBorder="1"/>
    <xf numFmtId="0" fontId="4" fillId="0" borderId="0" xfId="12" applyFont="1" applyAlignment="1">
      <alignment horizontal="left" vertical="justify" wrapText="1"/>
    </xf>
    <xf numFmtId="0" fontId="5" fillId="0" borderId="0" xfId="12" applyFont="1" applyAlignment="1"/>
    <xf numFmtId="0" fontId="5" fillId="0" borderId="0" xfId="12" applyFont="1" applyAlignment="1">
      <alignment horizontal="left" vertical="justify" wrapText="1"/>
    </xf>
    <xf numFmtId="0" fontId="5" fillId="0" borderId="0" xfId="12" applyFont="1" applyAlignment="1">
      <alignment wrapText="1"/>
    </xf>
    <xf numFmtId="0" fontId="26" fillId="0" borderId="0" xfId="12" applyFont="1" applyFill="1" applyBorder="1" applyAlignment="1">
      <alignment horizontal="left" vertical="center" wrapText="1"/>
    </xf>
    <xf numFmtId="0" fontId="4" fillId="0" borderId="0" xfId="12" applyFont="1"/>
    <xf numFmtId="0" fontId="4" fillId="0" borderId="0" xfId="12" applyFont="1" applyFill="1" applyBorder="1" applyAlignment="1">
      <alignment horizontal="left"/>
    </xf>
    <xf numFmtId="0" fontId="7" fillId="0" borderId="0" xfId="12" applyFont="1" applyAlignment="1">
      <alignment horizontal="right"/>
    </xf>
    <xf numFmtId="0" fontId="4" fillId="6" borderId="0" xfId="12" applyFont="1" applyFill="1" applyBorder="1" applyAlignment="1">
      <alignment horizontal="center" vertical="center" wrapText="1"/>
    </xf>
    <xf numFmtId="0" fontId="26" fillId="0" borderId="13" xfId="12" applyFont="1" applyFill="1" applyBorder="1" applyAlignment="1">
      <alignment horizontal="center" wrapText="1"/>
    </xf>
    <xf numFmtId="0" fontId="3" fillId="0" borderId="1" xfId="12" applyFont="1" applyBorder="1"/>
    <xf numFmtId="168" fontId="4" fillId="0" borderId="1" xfId="12" applyNumberFormat="1" applyFont="1" applyBorder="1" applyAlignment="1">
      <alignment horizontal="center"/>
    </xf>
    <xf numFmtId="0" fontId="4" fillId="0" borderId="0" xfId="12" applyFont="1" applyFill="1" applyBorder="1" applyAlignment="1">
      <alignment horizontal="center" vertical="center" wrapText="1"/>
    </xf>
    <xf numFmtId="0" fontId="4" fillId="0" borderId="0" xfId="12" applyFont="1" applyBorder="1" applyAlignment="1">
      <alignment horizontal="center" vertical="center" wrapText="1"/>
    </xf>
    <xf numFmtId="0" fontId="3" fillId="5" borderId="1" xfId="12" applyFont="1" applyFill="1" applyBorder="1" applyAlignment="1">
      <alignment wrapText="1"/>
    </xf>
    <xf numFmtId="168" fontId="4" fillId="5" borderId="1" xfId="12" applyNumberFormat="1" applyFont="1" applyFill="1" applyBorder="1" applyAlignment="1">
      <alignment horizontal="center"/>
    </xf>
    <xf numFmtId="0" fontId="4" fillId="5" borderId="0" xfId="12" applyFont="1" applyFill="1"/>
    <xf numFmtId="0" fontId="26" fillId="4" borderId="0" xfId="12" applyFont="1" applyFill="1" applyBorder="1" applyAlignment="1">
      <alignment horizontal="left" vertical="center" wrapText="1"/>
    </xf>
    <xf numFmtId="0" fontId="4" fillId="4" borderId="0" xfId="12" applyFont="1" applyFill="1" applyBorder="1" applyAlignment="1">
      <alignment horizontal="center" vertical="center" wrapText="1"/>
    </xf>
    <xf numFmtId="167" fontId="16" fillId="0" borderId="0" xfId="12" applyNumberFormat="1" applyFont="1" applyFill="1" applyBorder="1" applyAlignment="1">
      <alignment horizontal="center" wrapText="1"/>
    </xf>
    <xf numFmtId="0" fontId="3" fillId="5" borderId="1" xfId="12" applyFont="1" applyFill="1" applyBorder="1"/>
    <xf numFmtId="167" fontId="15" fillId="5" borderId="0" xfId="12" applyNumberFormat="1" applyFont="1" applyFill="1" applyBorder="1" applyAlignment="1">
      <alignment horizontal="center" wrapText="1"/>
    </xf>
    <xf numFmtId="0" fontId="3" fillId="8" borderId="1" xfId="12" applyFont="1" applyFill="1" applyBorder="1"/>
    <xf numFmtId="168" fontId="4" fillId="8" borderId="1" xfId="12" applyNumberFormat="1" applyFont="1" applyFill="1" applyBorder="1" applyAlignment="1">
      <alignment horizontal="center"/>
    </xf>
    <xf numFmtId="166" fontId="13" fillId="8" borderId="0" xfId="12" applyNumberFormat="1" applyFont="1" applyFill="1" applyBorder="1" applyAlignment="1">
      <alignment horizontal="center" wrapText="1"/>
    </xf>
    <xf numFmtId="0" fontId="15" fillId="0" borderId="0" xfId="12" applyFont="1" applyFill="1" applyBorder="1" applyAlignment="1">
      <alignment horizontal="center" wrapText="1"/>
    </xf>
    <xf numFmtId="166" fontId="14" fillId="0" borderId="0" xfId="12" applyNumberFormat="1" applyFont="1" applyFill="1" applyBorder="1" applyAlignment="1">
      <alignment horizontal="center" wrapText="1"/>
    </xf>
    <xf numFmtId="0" fontId="57" fillId="6" borderId="1" xfId="7" applyNumberFormat="1" applyFont="1" applyFill="1" applyBorder="1" applyAlignment="1">
      <alignment wrapText="1"/>
    </xf>
    <xf numFmtId="168" fontId="5" fillId="0" borderId="1" xfId="12" applyNumberFormat="1" applyFont="1" applyBorder="1" applyAlignment="1">
      <alignment horizontal="center"/>
    </xf>
    <xf numFmtId="0" fontId="8" fillId="0" borderId="0" xfId="12" applyFont="1" applyFill="1" applyBorder="1" applyAlignment="1">
      <alignment wrapText="1"/>
    </xf>
    <xf numFmtId="168" fontId="5" fillId="0" borderId="0" xfId="12" applyNumberFormat="1" applyFont="1" applyBorder="1" applyAlignment="1">
      <alignment horizontal="center"/>
    </xf>
    <xf numFmtId="0" fontId="26" fillId="0" borderId="0" xfId="12" applyFont="1" applyFill="1" applyAlignment="1">
      <alignment horizontal="left" vertical="center" wrapText="1"/>
    </xf>
    <xf numFmtId="0" fontId="5" fillId="0" borderId="0" xfId="12" applyFont="1" applyFill="1" applyBorder="1" applyAlignment="1">
      <alignment horizontal="center" wrapText="1"/>
    </xf>
    <xf numFmtId="0" fontId="14" fillId="0" borderId="0" xfId="12" applyFont="1"/>
    <xf numFmtId="0" fontId="26" fillId="0" borderId="0" xfId="14" applyFont="1" applyAlignment="1">
      <alignment horizontal="left" vertical="center" wrapText="1"/>
    </xf>
    <xf numFmtId="168" fontId="14" fillId="4" borderId="1" xfId="12" applyNumberFormat="1" applyFont="1" applyFill="1" applyBorder="1" applyAlignment="1">
      <alignment horizontal="center"/>
    </xf>
    <xf numFmtId="168" fontId="26" fillId="0" borderId="0" xfId="12" applyNumberFormat="1" applyFont="1" applyFill="1" applyBorder="1" applyAlignment="1">
      <alignment horizontal="center" vertical="center" wrapText="1"/>
    </xf>
    <xf numFmtId="0" fontId="4" fillId="7" borderId="0" xfId="12" applyFont="1" applyFill="1" applyBorder="1" applyAlignment="1">
      <alignment horizontal="center" vertical="center" wrapText="1"/>
    </xf>
    <xf numFmtId="167" fontId="15" fillId="0" borderId="0" xfId="12" applyNumberFormat="1" applyFont="1" applyFill="1" applyBorder="1" applyAlignment="1">
      <alignment horizontal="center" wrapText="1"/>
    </xf>
    <xf numFmtId="0" fontId="9" fillId="0" borderId="0" xfId="12" applyFont="1" applyBorder="1" applyAlignment="1">
      <alignment wrapText="1"/>
    </xf>
    <xf numFmtId="168" fontId="25" fillId="0" borderId="0" xfId="12" applyNumberFormat="1" applyFont="1" applyBorder="1" applyAlignment="1">
      <alignment horizontal="center" wrapText="1"/>
    </xf>
    <xf numFmtId="0" fontId="5" fillId="0" borderId="0" xfId="12" applyFont="1" applyFill="1" applyAlignment="1">
      <alignment horizontal="center" wrapText="1"/>
    </xf>
    <xf numFmtId="0" fontId="26" fillId="6" borderId="13" xfId="12" applyFont="1" applyFill="1" applyBorder="1" applyAlignment="1">
      <alignment horizontal="center" wrapText="1"/>
    </xf>
    <xf numFmtId="0" fontId="4" fillId="6" borderId="0" xfId="12" applyFont="1" applyFill="1"/>
    <xf numFmtId="168" fontId="14" fillId="0" borderId="1" xfId="12" applyNumberFormat="1" applyFont="1" applyBorder="1" applyAlignment="1">
      <alignment horizontal="center"/>
    </xf>
    <xf numFmtId="168" fontId="13" fillId="6" borderId="1" xfId="12" applyNumberFormat="1" applyFont="1" applyFill="1" applyBorder="1" applyAlignment="1">
      <alignment horizontal="center"/>
    </xf>
    <xf numFmtId="166" fontId="13" fillId="0" borderId="0" xfId="12" applyNumberFormat="1" applyFont="1" applyBorder="1" applyAlignment="1">
      <alignment horizontal="center" wrapText="1"/>
    </xf>
    <xf numFmtId="168" fontId="24" fillId="0" borderId="0" xfId="12" applyNumberFormat="1" applyFont="1" applyBorder="1" applyAlignment="1">
      <alignment horizontal="center" wrapText="1"/>
    </xf>
    <xf numFmtId="0" fontId="8" fillId="0" borderId="0" xfId="12" applyFont="1" applyBorder="1" applyAlignment="1">
      <alignment wrapText="1"/>
    </xf>
    <xf numFmtId="0" fontId="9" fillId="0" borderId="0" xfId="12" applyFont="1" applyFill="1" applyBorder="1" applyAlignment="1">
      <alignment wrapText="1"/>
    </xf>
    <xf numFmtId="166" fontId="14" fillId="0" borderId="0" xfId="12" applyNumberFormat="1" applyFont="1" applyBorder="1" applyAlignment="1">
      <alignment horizontal="center" wrapText="1"/>
    </xf>
    <xf numFmtId="166" fontId="18" fillId="0" borderId="0" xfId="12" applyNumberFormat="1" applyFont="1" applyBorder="1" applyAlignment="1">
      <alignment horizontal="center" wrapText="1"/>
    </xf>
    <xf numFmtId="0" fontId="3" fillId="0" borderId="0" xfId="12" applyFont="1" applyBorder="1" applyAlignment="1">
      <alignment wrapText="1"/>
    </xf>
    <xf numFmtId="166" fontId="5" fillId="0" borderId="0" xfId="12" applyNumberFormat="1" applyFont="1" applyBorder="1" applyAlignment="1">
      <alignment horizontal="center" wrapText="1"/>
    </xf>
    <xf numFmtId="0" fontId="22" fillId="0" borderId="0" xfId="12" applyFont="1" applyBorder="1" applyAlignment="1">
      <alignment vertical="top" wrapText="1"/>
    </xf>
    <xf numFmtId="166" fontId="27" fillId="0" borderId="0" xfId="12" applyNumberFormat="1" applyFont="1" applyBorder="1" applyAlignment="1">
      <alignment horizontal="center" wrapText="1"/>
    </xf>
    <xf numFmtId="166" fontId="4" fillId="0" borderId="0" xfId="12" applyNumberFormat="1" applyFont="1" applyBorder="1" applyAlignment="1">
      <alignment horizontal="center" wrapText="1"/>
    </xf>
    <xf numFmtId="166" fontId="26" fillId="0" borderId="0" xfId="12" applyNumberFormat="1" applyFont="1" applyBorder="1" applyAlignment="1">
      <alignment horizontal="center" wrapText="1"/>
    </xf>
    <xf numFmtId="167" fontId="6" fillId="0" borderId="0" xfId="12" applyNumberFormat="1" applyFont="1" applyFill="1" applyBorder="1" applyAlignment="1">
      <alignment horizontal="center" wrapText="1"/>
    </xf>
    <xf numFmtId="0" fontId="5" fillId="4" borderId="0" xfId="6" applyFont="1" applyFill="1" applyBorder="1" applyAlignment="1" applyProtection="1">
      <alignment horizontal="left" wrapText="1"/>
      <protection locked="0"/>
    </xf>
    <xf numFmtId="0" fontId="4" fillId="4" borderId="0" xfId="6" applyFont="1" applyFill="1" applyBorder="1" applyAlignment="1" applyProtection="1">
      <alignment horizontal="left" wrapText="1"/>
      <protection locked="0"/>
    </xf>
    <xf numFmtId="0" fontId="3" fillId="0" borderId="0" xfId="12" applyFont="1" applyFill="1" applyBorder="1" applyAlignment="1">
      <alignment wrapText="1"/>
    </xf>
    <xf numFmtId="0" fontId="8" fillId="0" borderId="0" xfId="12" applyNumberFormat="1" applyFont="1" applyFill="1" applyBorder="1" applyAlignment="1">
      <alignment wrapText="1"/>
    </xf>
    <xf numFmtId="0" fontId="4" fillId="0" borderId="0" xfId="12" applyFont="1" applyFill="1" applyBorder="1" applyAlignment="1">
      <alignment horizontal="left" vertical="justify" wrapText="1"/>
    </xf>
    <xf numFmtId="49" fontId="3" fillId="0" borderId="0" xfId="12" applyNumberFormat="1" applyFont="1" applyFill="1" applyBorder="1"/>
    <xf numFmtId="166" fontId="13" fillId="0" borderId="0" xfId="12" applyNumberFormat="1" applyFont="1" applyFill="1" applyBorder="1" applyAlignment="1">
      <alignment horizontal="center" wrapText="1"/>
    </xf>
    <xf numFmtId="168" fontId="4" fillId="0" borderId="0" xfId="12" applyNumberFormat="1" applyFont="1" applyFill="1" applyBorder="1" applyAlignment="1">
      <alignment horizontal="center" vertical="center" wrapText="1"/>
    </xf>
    <xf numFmtId="166" fontId="26" fillId="0" borderId="1" xfId="12" applyNumberFormat="1" applyFont="1" applyBorder="1" applyAlignment="1">
      <alignment horizontal="left" vertical="center" wrapText="1"/>
    </xf>
    <xf numFmtId="0" fontId="7" fillId="0" borderId="0" xfId="12" applyFont="1" applyFill="1" applyBorder="1" applyAlignment="1">
      <alignment wrapText="1"/>
    </xf>
    <xf numFmtId="0" fontId="11" fillId="0" borderId="0" xfId="12" applyFont="1" applyBorder="1" applyAlignment="1">
      <alignment wrapText="1"/>
    </xf>
    <xf numFmtId="0" fontId="9" fillId="0" borderId="0" xfId="12" applyFont="1" applyFill="1" applyBorder="1" applyAlignment="1">
      <alignment vertical="top" wrapText="1"/>
    </xf>
    <xf numFmtId="168" fontId="4" fillId="2" borderId="0" xfId="12" applyNumberFormat="1" applyFont="1" applyFill="1" applyBorder="1" applyAlignment="1">
      <alignment horizontal="center" vertical="center" wrapText="1"/>
    </xf>
    <xf numFmtId="168" fontId="26" fillId="0" borderId="0" xfId="12" applyNumberFormat="1" applyFont="1" applyFill="1" applyBorder="1" applyAlignment="1">
      <alignment horizontal="left" vertical="center" wrapText="1"/>
    </xf>
    <xf numFmtId="166" fontId="14" fillId="3" borderId="0" xfId="12" applyNumberFormat="1" applyFont="1" applyFill="1" applyBorder="1" applyAlignment="1">
      <alignment horizontal="center" wrapText="1"/>
    </xf>
    <xf numFmtId="0" fontId="22" fillId="0" borderId="0" xfId="12" applyFont="1" applyFill="1" applyBorder="1" applyAlignment="1">
      <alignment horizontal="left" vertical="justify" wrapText="1"/>
    </xf>
    <xf numFmtId="49" fontId="27" fillId="0" borderId="0" xfId="12" applyNumberFormat="1" applyFont="1" applyFill="1" applyBorder="1" applyAlignment="1">
      <alignment horizontal="center" wrapText="1"/>
    </xf>
    <xf numFmtId="0" fontId="8" fillId="0" borderId="0" xfId="12" applyFont="1" applyBorder="1" applyAlignment="1">
      <alignment horizontal="left" vertical="top" wrapText="1"/>
    </xf>
    <xf numFmtId="167" fontId="17" fillId="0" borderId="0" xfId="12" applyNumberFormat="1" applyFont="1" applyFill="1" applyBorder="1" applyAlignment="1">
      <alignment horizontal="center" wrapText="1"/>
    </xf>
    <xf numFmtId="0" fontId="9" fillId="0" borderId="0" xfId="12" applyFont="1" applyBorder="1" applyAlignment="1">
      <alignment horizontal="left" vertical="top" wrapText="1"/>
    </xf>
    <xf numFmtId="0" fontId="12" fillId="0" borderId="0" xfId="12" applyFont="1" applyFill="1" applyBorder="1" applyAlignment="1">
      <alignment horizontal="center" vertical="center" wrapText="1"/>
    </xf>
    <xf numFmtId="167" fontId="21" fillId="0" borderId="0" xfId="12" applyNumberFormat="1" applyFont="1" applyFill="1" applyBorder="1" applyAlignment="1">
      <alignment horizontal="center" wrapText="1"/>
    </xf>
    <xf numFmtId="0" fontId="68" fillId="0" borderId="0" xfId="12" applyFont="1" applyBorder="1" applyAlignment="1">
      <alignment wrapText="1"/>
    </xf>
    <xf numFmtId="0" fontId="69" fillId="0" borderId="0" xfId="12" applyFont="1" applyBorder="1" applyAlignment="1">
      <alignment wrapText="1"/>
    </xf>
    <xf numFmtId="168" fontId="9" fillId="0" borderId="0" xfId="12" applyNumberFormat="1" applyFont="1" applyBorder="1" applyAlignment="1">
      <alignment horizontal="center" wrapText="1"/>
    </xf>
    <xf numFmtId="0" fontId="25" fillId="0" borderId="0" xfId="12" applyFont="1" applyBorder="1" applyAlignment="1">
      <alignment horizontal="center"/>
    </xf>
    <xf numFmtId="0" fontId="25" fillId="0" borderId="0" xfId="12" applyFont="1" applyBorder="1"/>
    <xf numFmtId="0" fontId="25" fillId="0" borderId="0" xfId="12" applyFont="1" applyBorder="1" applyAlignment="1"/>
    <xf numFmtId="0" fontId="66" fillId="0" borderId="0" xfId="12" applyFont="1" applyBorder="1"/>
    <xf numFmtId="0" fontId="14" fillId="0" borderId="0" xfId="12" applyFont="1" applyFill="1" applyBorder="1" applyAlignment="1">
      <alignment horizontal="center"/>
    </xf>
    <xf numFmtId="166" fontId="14" fillId="0" borderId="0" xfId="12" applyNumberFormat="1" applyFont="1" applyFill="1" applyBorder="1" applyAlignment="1">
      <alignment horizontal="center"/>
    </xf>
    <xf numFmtId="0" fontId="26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 wrapText="1"/>
    </xf>
    <xf numFmtId="168" fontId="26" fillId="0" borderId="7" xfId="0" applyNumberFormat="1" applyFont="1" applyFill="1" applyBorder="1" applyAlignment="1">
      <alignment horizontal="left" vertical="center" wrapText="1"/>
    </xf>
    <xf numFmtId="168" fontId="26" fillId="0" borderId="11" xfId="0" applyNumberFormat="1" applyFont="1" applyFill="1" applyBorder="1" applyAlignment="1">
      <alignment horizontal="left" vertical="center" wrapText="1"/>
    </xf>
    <xf numFmtId="0" fontId="26" fillId="0" borderId="11" xfId="0" applyFont="1" applyFill="1" applyBorder="1" applyAlignment="1">
      <alignment horizontal="left" vertical="center" wrapText="1"/>
    </xf>
    <xf numFmtId="0" fontId="27" fillId="6" borderId="1" xfId="0" applyFont="1" applyFill="1" applyBorder="1" applyAlignment="1">
      <alignment horizontal="center" wrapText="1"/>
    </xf>
    <xf numFmtId="0" fontId="26" fillId="0" borderId="0" xfId="0" applyNumberFormat="1" applyFont="1" applyFill="1" applyAlignment="1">
      <alignment horizontal="left" vertical="center" wrapText="1"/>
    </xf>
    <xf numFmtId="168" fontId="26" fillId="0" borderId="0" xfId="0" applyNumberFormat="1" applyFont="1" applyFill="1" applyBorder="1" applyAlignment="1">
      <alignment horizontal="left" vertical="center"/>
    </xf>
    <xf numFmtId="0" fontId="26" fillId="0" borderId="7" xfId="0" applyFont="1" applyFill="1" applyBorder="1" applyAlignment="1">
      <alignment horizontal="left" vertical="center"/>
    </xf>
    <xf numFmtId="168" fontId="26" fillId="0" borderId="7" xfId="0" applyNumberFormat="1" applyFont="1" applyFill="1" applyBorder="1" applyAlignment="1">
      <alignment horizontal="left" vertical="center"/>
    </xf>
    <xf numFmtId="2" fontId="26" fillId="0" borderId="7" xfId="0" applyNumberFormat="1" applyFont="1" applyFill="1" applyBorder="1" applyAlignment="1">
      <alignment horizontal="left" vertical="center"/>
    </xf>
    <xf numFmtId="168" fontId="26" fillId="0" borderId="2" xfId="0" applyNumberFormat="1" applyFont="1" applyFill="1" applyBorder="1" applyAlignment="1">
      <alignment horizontal="left" vertical="center" wrapText="1"/>
    </xf>
    <xf numFmtId="168" fontId="26" fillId="6" borderId="11" xfId="0" applyNumberFormat="1" applyFont="1" applyFill="1" applyBorder="1" applyAlignment="1">
      <alignment horizontal="left" vertical="center" wrapText="1"/>
    </xf>
    <xf numFmtId="166" fontId="26" fillId="0" borderId="0" xfId="0" applyNumberFormat="1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left" vertical="center"/>
    </xf>
    <xf numFmtId="0" fontId="26" fillId="6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top" wrapText="1"/>
    </xf>
    <xf numFmtId="0" fontId="55" fillId="6" borderId="2" xfId="0" applyFont="1" applyFill="1" applyBorder="1" applyAlignment="1">
      <alignment horizontal="left" vertical="top" wrapText="1"/>
    </xf>
    <xf numFmtId="49" fontId="25" fillId="6" borderId="1" xfId="0" applyNumberFormat="1" applyFont="1" applyFill="1" applyBorder="1" applyAlignment="1"/>
    <xf numFmtId="0" fontId="13" fillId="6" borderId="1" xfId="0" applyFont="1" applyFill="1" applyBorder="1" applyAlignment="1">
      <alignment horizontal="left" vertical="center" wrapText="1"/>
    </xf>
    <xf numFmtId="0" fontId="27" fillId="6" borderId="1" xfId="0" applyFont="1" applyFill="1" applyBorder="1" applyAlignment="1">
      <alignment horizontal="left" vertical="top" wrapText="1"/>
    </xf>
    <xf numFmtId="0" fontId="27" fillId="6" borderId="1" xfId="0" applyFont="1" applyFill="1" applyBorder="1" applyAlignment="1">
      <alignment horizontal="left" vertical="justify" wrapText="1"/>
    </xf>
    <xf numFmtId="168" fontId="27" fillId="6" borderId="1" xfId="0" applyNumberFormat="1" applyFont="1" applyFill="1" applyBorder="1" applyAlignment="1">
      <alignment horizontal="center"/>
    </xf>
    <xf numFmtId="0" fontId="25" fillId="6" borderId="3" xfId="0" applyFont="1" applyFill="1" applyBorder="1" applyAlignment="1">
      <alignment horizontal="center" wrapText="1"/>
    </xf>
    <xf numFmtId="49" fontId="25" fillId="6" borderId="1" xfId="0" applyNumberFormat="1" applyFont="1" applyFill="1" applyBorder="1" applyAlignment="1">
      <alignment horizontal="center"/>
    </xf>
    <xf numFmtId="168" fontId="25" fillId="6" borderId="1" xfId="0" applyNumberFormat="1" applyFont="1" applyFill="1" applyBorder="1" applyAlignment="1">
      <alignment horizontal="left"/>
    </xf>
    <xf numFmtId="49" fontId="25" fillId="6" borderId="1" xfId="0" applyNumberFormat="1" applyFont="1" applyFill="1" applyBorder="1" applyAlignment="1">
      <alignment horizontal="center" vertical="top"/>
    </xf>
    <xf numFmtId="0" fontId="27" fillId="0" borderId="2" xfId="0" applyFont="1" applyFill="1" applyBorder="1" applyAlignment="1">
      <alignment horizontal="left" vertical="top" wrapText="1"/>
    </xf>
    <xf numFmtId="0" fontId="3" fillId="0" borderId="1" xfId="12" applyFont="1" applyFill="1" applyBorder="1"/>
    <xf numFmtId="0" fontId="3" fillId="0" borderId="1" xfId="12" applyFont="1" applyFill="1" applyBorder="1" applyAlignment="1">
      <alignment wrapText="1"/>
    </xf>
    <xf numFmtId="49" fontId="54" fillId="6" borderId="23" xfId="0" applyNumberFormat="1" applyFont="1" applyFill="1" applyBorder="1" applyAlignment="1">
      <alignment horizontal="left" wrapText="1"/>
    </xf>
    <xf numFmtId="0" fontId="54" fillId="6" borderId="24" xfId="0" applyNumberFormat="1" applyFont="1" applyFill="1" applyBorder="1" applyAlignment="1">
      <alignment horizontal="left" wrapText="1"/>
    </xf>
    <xf numFmtId="0" fontId="54" fillId="6" borderId="23" xfId="0" applyNumberFormat="1" applyFont="1" applyFill="1" applyBorder="1" applyAlignment="1">
      <alignment horizontal="left" wrapText="1"/>
    </xf>
    <xf numFmtId="0" fontId="27" fillId="6" borderId="1" xfId="0" applyFont="1" applyFill="1" applyBorder="1" applyAlignment="1">
      <alignment horizontal="center" wrapText="1"/>
    </xf>
    <xf numFmtId="0" fontId="14" fillId="7" borderId="1" xfId="0" applyFont="1" applyFill="1" applyBorder="1" applyAlignment="1">
      <alignment vertical="top" wrapText="1"/>
    </xf>
    <xf numFmtId="0" fontId="48" fillId="0" borderId="1" xfId="0" applyFont="1" applyFill="1" applyBorder="1" applyAlignment="1">
      <alignment horizontal="center" wrapText="1"/>
    </xf>
    <xf numFmtId="0" fontId="44" fillId="9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/>
    </xf>
    <xf numFmtId="167" fontId="13" fillId="0" borderId="0" xfId="0" applyNumberFormat="1" applyFont="1" applyFill="1" applyBorder="1" applyAlignment="1">
      <alignment horizontal="left" vertical="center" wrapText="1"/>
    </xf>
    <xf numFmtId="0" fontId="27" fillId="0" borderId="1" xfId="0" applyFont="1" applyBorder="1" applyAlignment="1">
      <alignment wrapText="1"/>
    </xf>
    <xf numFmtId="0" fontId="14" fillId="0" borderId="1" xfId="2" applyFont="1" applyFill="1" applyBorder="1" applyAlignment="1">
      <alignment horizontal="left" vertical="top" wrapText="1"/>
    </xf>
    <xf numFmtId="0" fontId="14" fillId="6" borderId="1" xfId="6" applyFont="1" applyFill="1" applyBorder="1" applyAlignment="1" applyProtection="1">
      <alignment horizontal="left" wrapText="1"/>
      <protection locked="0"/>
    </xf>
    <xf numFmtId="0" fontId="14" fillId="6" borderId="1" xfId="0" applyFont="1" applyFill="1" applyBorder="1" applyAlignment="1">
      <alignment wrapText="1"/>
    </xf>
    <xf numFmtId="0" fontId="14" fillId="0" borderId="1" xfId="0" applyFont="1" applyBorder="1" applyAlignment="1">
      <alignment wrapText="1"/>
    </xf>
    <xf numFmtId="0" fontId="14" fillId="0" borderId="1" xfId="6" applyFont="1" applyFill="1" applyBorder="1" applyAlignment="1" applyProtection="1">
      <alignment horizontal="left" wrapText="1"/>
      <protection locked="0"/>
    </xf>
    <xf numFmtId="0" fontId="27" fillId="0" borderId="1" xfId="0" applyNumberFormat="1" applyFont="1" applyFill="1" applyBorder="1" applyAlignment="1">
      <alignment horizontal="left" vertical="top" wrapText="1"/>
    </xf>
    <xf numFmtId="49" fontId="44" fillId="0" borderId="0" xfId="0" applyNumberFormat="1" applyFont="1" applyFill="1" applyBorder="1" applyAlignment="1">
      <alignment horizontal="center" vertical="center" wrapText="1"/>
    </xf>
    <xf numFmtId="168" fontId="23" fillId="0" borderId="0" xfId="0" applyNumberFormat="1" applyFont="1" applyFill="1" applyBorder="1" applyAlignment="1">
      <alignment horizontal="center" vertical="center" wrapText="1"/>
    </xf>
    <xf numFmtId="49" fontId="50" fillId="0" borderId="0" xfId="0" applyNumberFormat="1" applyFont="1" applyFill="1" applyBorder="1" applyAlignment="1">
      <alignment horizontal="center" vertical="center" wrapText="1"/>
    </xf>
    <xf numFmtId="166" fontId="4" fillId="0" borderId="0" xfId="0" applyNumberFormat="1" applyFont="1" applyFill="1" applyBorder="1" applyAlignment="1">
      <alignment horizontal="center" vertical="center" wrapText="1"/>
    </xf>
    <xf numFmtId="166" fontId="14" fillId="0" borderId="0" xfId="0" applyNumberFormat="1" applyFont="1" applyFill="1" applyBorder="1" applyAlignment="1">
      <alignment horizontal="center" vertical="center" wrapText="1"/>
    </xf>
    <xf numFmtId="2" fontId="14" fillId="0" borderId="0" xfId="0" applyNumberFormat="1" applyFont="1" applyFill="1" applyBorder="1" applyAlignment="1">
      <alignment horizontal="center" vertical="center" wrapText="1"/>
    </xf>
    <xf numFmtId="49" fontId="19" fillId="0" borderId="1" xfId="0" applyNumberFormat="1" applyFont="1" applyFill="1" applyBorder="1" applyAlignment="1">
      <alignment horizontal="left" wrapText="1"/>
    </xf>
    <xf numFmtId="49" fontId="25" fillId="7" borderId="1" xfId="0" applyNumberFormat="1" applyFont="1" applyFill="1" applyBorder="1" applyAlignment="1">
      <alignment horizontal="left" wrapText="1"/>
    </xf>
    <xf numFmtId="166" fontId="27" fillId="7" borderId="1" xfId="0" applyNumberFormat="1" applyFont="1" applyFill="1" applyBorder="1" applyAlignment="1">
      <alignment horizontal="center" wrapText="1"/>
    </xf>
    <xf numFmtId="168" fontId="25" fillId="7" borderId="1" xfId="0" applyNumberFormat="1" applyFont="1" applyFill="1" applyBorder="1" applyAlignment="1">
      <alignment horizontal="center" wrapText="1"/>
    </xf>
    <xf numFmtId="0" fontId="40" fillId="0" borderId="0" xfId="0" applyFont="1" applyFill="1" applyAlignment="1">
      <alignment wrapText="1"/>
    </xf>
    <xf numFmtId="0" fontId="4" fillId="0" borderId="1" xfId="2" applyNumberFormat="1" applyFont="1" applyFill="1" applyBorder="1" applyAlignment="1">
      <alignment horizontal="left" vertical="top" wrapText="1"/>
    </xf>
    <xf numFmtId="2" fontId="27" fillId="7" borderId="1" xfId="0" applyNumberFormat="1" applyFont="1" applyFill="1" applyBorder="1" applyAlignment="1">
      <alignment horizontal="center" wrapText="1"/>
    </xf>
    <xf numFmtId="168" fontId="27" fillId="7" borderId="1" xfId="0" applyNumberFormat="1" applyFont="1" applyFill="1" applyBorder="1" applyAlignment="1">
      <alignment horizontal="center" wrapText="1"/>
    </xf>
    <xf numFmtId="0" fontId="27" fillId="7" borderId="1" xfId="0" applyFont="1" applyFill="1" applyBorder="1" applyAlignment="1">
      <alignment horizontal="center" wrapText="1"/>
    </xf>
    <xf numFmtId="2" fontId="25" fillId="7" borderId="1" xfId="0" applyNumberFormat="1" applyFont="1" applyFill="1" applyBorder="1" applyAlignment="1">
      <alignment horizontal="center" wrapText="1"/>
    </xf>
    <xf numFmtId="166" fontId="25" fillId="7" borderId="1" xfId="0" applyNumberFormat="1" applyFont="1" applyFill="1" applyBorder="1" applyAlignment="1">
      <alignment horizontal="center" wrapText="1"/>
    </xf>
    <xf numFmtId="2" fontId="27" fillId="7" borderId="1" xfId="0" applyNumberFormat="1" applyFont="1" applyFill="1" applyBorder="1" applyAlignment="1">
      <alignment horizontal="center"/>
    </xf>
    <xf numFmtId="0" fontId="27" fillId="7" borderId="1" xfId="0" applyFont="1" applyFill="1" applyBorder="1" applyAlignment="1">
      <alignment horizontal="center"/>
    </xf>
    <xf numFmtId="0" fontId="25" fillId="7" borderId="2" xfId="0" applyFont="1" applyFill="1" applyBorder="1" applyAlignment="1">
      <alignment horizontal="center" wrapText="1"/>
    </xf>
    <xf numFmtId="168" fontId="24" fillId="7" borderId="1" xfId="0" applyNumberFormat="1" applyFont="1" applyFill="1" applyBorder="1" applyAlignment="1">
      <alignment horizontal="center" wrapText="1"/>
    </xf>
    <xf numFmtId="168" fontId="27" fillId="7" borderId="4" xfId="0" applyNumberFormat="1" applyFont="1" applyFill="1" applyBorder="1" applyAlignment="1">
      <alignment horizontal="center" wrapText="1"/>
    </xf>
    <xf numFmtId="2" fontId="27" fillId="7" borderId="4" xfId="0" applyNumberFormat="1" applyFont="1" applyFill="1" applyBorder="1" applyAlignment="1">
      <alignment horizontal="center" wrapText="1"/>
    </xf>
    <xf numFmtId="168" fontId="25" fillId="7" borderId="2" xfId="0" applyNumberFormat="1" applyFont="1" applyFill="1" applyBorder="1" applyAlignment="1">
      <alignment horizontal="center" wrapText="1"/>
    </xf>
    <xf numFmtId="168" fontId="25" fillId="7" borderId="1" xfId="0" applyNumberFormat="1" applyFont="1" applyFill="1" applyBorder="1" applyAlignment="1">
      <alignment horizontal="center"/>
    </xf>
    <xf numFmtId="0" fontId="27" fillId="7" borderId="1" xfId="0" applyFont="1" applyFill="1" applyBorder="1"/>
    <xf numFmtId="0" fontId="60" fillId="6" borderId="15" xfId="0" applyNumberFormat="1" applyFont="1" applyFill="1" applyBorder="1" applyAlignment="1">
      <alignment horizontal="left" wrapText="1"/>
    </xf>
    <xf numFmtId="0" fontId="60" fillId="6" borderId="36" xfId="0" applyNumberFormat="1" applyFont="1" applyFill="1" applyBorder="1" applyAlignment="1">
      <alignment horizontal="left" wrapText="1"/>
    </xf>
    <xf numFmtId="2" fontId="54" fillId="6" borderId="15" xfId="0" applyNumberFormat="1" applyFont="1" applyFill="1" applyBorder="1" applyAlignment="1">
      <alignment horizontal="center" wrapText="1"/>
    </xf>
    <xf numFmtId="2" fontId="46" fillId="6" borderId="13" xfId="0" applyNumberFormat="1" applyFont="1" applyFill="1" applyBorder="1" applyAlignment="1">
      <alignment horizontal="center" wrapText="1"/>
    </xf>
    <xf numFmtId="2" fontId="14" fillId="6" borderId="13" xfId="0" applyNumberFormat="1" applyFont="1" applyFill="1" applyBorder="1" applyAlignment="1">
      <alignment horizontal="center" wrapText="1"/>
    </xf>
    <xf numFmtId="2" fontId="54" fillId="6" borderId="1" xfId="0" applyNumberFormat="1" applyFont="1" applyFill="1" applyBorder="1" applyAlignment="1">
      <alignment horizontal="center" wrapText="1"/>
    </xf>
    <xf numFmtId="2" fontId="54" fillId="6" borderId="13" xfId="0" applyNumberFormat="1" applyFont="1" applyFill="1" applyBorder="1" applyAlignment="1">
      <alignment horizontal="center" wrapText="1"/>
    </xf>
    <xf numFmtId="49" fontId="60" fillId="6" borderId="35" xfId="0" applyNumberFormat="1" applyFont="1" applyFill="1" applyBorder="1" applyAlignment="1">
      <alignment horizontal="left" wrapText="1"/>
    </xf>
    <xf numFmtId="49" fontId="54" fillId="6" borderId="24" xfId="0" applyNumberFormat="1" applyFont="1" applyFill="1" applyBorder="1" applyAlignment="1">
      <alignment horizontal="left" wrapText="1"/>
    </xf>
    <xf numFmtId="0" fontId="13" fillId="0" borderId="7" xfId="0" applyFont="1" applyFill="1" applyBorder="1" applyAlignment="1">
      <alignment horizontal="left" vertical="center" wrapText="1"/>
    </xf>
    <xf numFmtId="0" fontId="13" fillId="6" borderId="7" xfId="0" applyFont="1" applyFill="1" applyBorder="1" applyAlignment="1">
      <alignment horizontal="left" vertical="center" wrapText="1"/>
    </xf>
    <xf numFmtId="167" fontId="13" fillId="0" borderId="7" xfId="0" applyNumberFormat="1" applyFont="1" applyFill="1" applyBorder="1" applyAlignment="1">
      <alignment horizontal="left" vertical="center" wrapText="1"/>
    </xf>
    <xf numFmtId="0" fontId="13" fillId="6" borderId="0" xfId="0" applyFont="1" applyFill="1" applyBorder="1" applyAlignment="1">
      <alignment horizontal="left" vertical="center" wrapText="1"/>
    </xf>
    <xf numFmtId="0" fontId="13" fillId="0" borderId="11" xfId="0" applyFont="1" applyFill="1" applyBorder="1" applyAlignment="1">
      <alignment horizontal="left" vertical="center" wrapText="1"/>
    </xf>
    <xf numFmtId="0" fontId="13" fillId="0" borderId="8" xfId="0" applyFont="1" applyFill="1" applyBorder="1" applyAlignment="1">
      <alignment horizontal="left" vertical="center" wrapText="1"/>
    </xf>
    <xf numFmtId="0" fontId="44" fillId="6" borderId="0" xfId="0" applyFont="1" applyFill="1" applyAlignment="1">
      <alignment horizontal="justify" vertical="justify"/>
    </xf>
    <xf numFmtId="0" fontId="13" fillId="6" borderId="7" xfId="0" applyFont="1" applyFill="1" applyBorder="1" applyAlignment="1">
      <alignment horizontal="center" vertical="center" wrapText="1"/>
    </xf>
    <xf numFmtId="0" fontId="26" fillId="6" borderId="2" xfId="0" applyFont="1" applyFill="1" applyBorder="1" applyAlignment="1">
      <alignment horizontal="left" vertical="justify" wrapText="1"/>
    </xf>
    <xf numFmtId="0" fontId="26" fillId="6" borderId="13" xfId="0" applyFont="1" applyFill="1" applyBorder="1" applyAlignment="1">
      <alignment horizontal="left" vertical="justify" wrapText="1"/>
    </xf>
    <xf numFmtId="0" fontId="27" fillId="6" borderId="8" xfId="0" applyFont="1" applyFill="1" applyBorder="1" applyAlignment="1">
      <alignment horizontal="center" vertical="justify" wrapText="1"/>
    </xf>
    <xf numFmtId="0" fontId="27" fillId="6" borderId="9" xfId="0" applyFont="1" applyFill="1" applyBorder="1" applyAlignment="1">
      <alignment horizontal="center" vertical="justify" wrapText="1"/>
    </xf>
    <xf numFmtId="0" fontId="27" fillId="6" borderId="10" xfId="0" applyFont="1" applyFill="1" applyBorder="1" applyAlignment="1">
      <alignment horizontal="center" vertical="justify" wrapText="1"/>
    </xf>
    <xf numFmtId="0" fontId="27" fillId="6" borderId="12" xfId="0" applyFont="1" applyFill="1" applyBorder="1" applyAlignment="1">
      <alignment horizontal="center" vertical="justify" wrapText="1"/>
    </xf>
    <xf numFmtId="0" fontId="27" fillId="6" borderId="17" xfId="0" applyFont="1" applyFill="1" applyBorder="1" applyAlignment="1">
      <alignment horizontal="center" vertical="justify" wrapText="1"/>
    </xf>
    <xf numFmtId="0" fontId="27" fillId="6" borderId="18" xfId="0" applyFont="1" applyFill="1" applyBorder="1" applyAlignment="1">
      <alignment horizontal="center" vertical="justify" wrapText="1"/>
    </xf>
    <xf numFmtId="0" fontId="59" fillId="0" borderId="0" xfId="0" applyNumberFormat="1" applyFont="1" applyFill="1" applyAlignment="1">
      <alignment horizontal="center" vertical="top" wrapText="1"/>
    </xf>
    <xf numFmtId="0" fontId="59" fillId="0" borderId="5" xfId="0" applyNumberFormat="1" applyFont="1" applyFill="1" applyBorder="1" applyAlignment="1">
      <alignment horizontal="center" vertical="top" wrapText="1"/>
    </xf>
    <xf numFmtId="0" fontId="0" fillId="0" borderId="17" xfId="0" applyNumberFormat="1" applyFont="1" applyFill="1" applyBorder="1" applyAlignment="1">
      <alignment horizontal="right" vertical="top" wrapText="1"/>
    </xf>
    <xf numFmtId="0" fontId="0" fillId="0" borderId="18" xfId="0" applyNumberFormat="1" applyFont="1" applyFill="1" applyBorder="1" applyAlignment="1">
      <alignment horizontal="right" vertical="top" wrapText="1"/>
    </xf>
    <xf numFmtId="0" fontId="26" fillId="6" borderId="6" xfId="0" applyFont="1" applyFill="1" applyBorder="1" applyAlignment="1">
      <alignment horizontal="center" vertical="center" wrapText="1"/>
    </xf>
    <xf numFmtId="0" fontId="26" fillId="6" borderId="3" xfId="0" applyFont="1" applyFill="1" applyBorder="1" applyAlignment="1">
      <alignment horizontal="center" vertical="center" wrapText="1"/>
    </xf>
    <xf numFmtId="0" fontId="26" fillId="6" borderId="2" xfId="0" applyFont="1" applyFill="1" applyBorder="1" applyAlignment="1">
      <alignment horizontal="center" vertical="justify" wrapText="1"/>
    </xf>
    <xf numFmtId="0" fontId="26" fillId="6" borderId="13" xfId="0" applyFont="1" applyFill="1" applyBorder="1" applyAlignment="1">
      <alignment horizontal="center" vertical="justify" wrapText="1"/>
    </xf>
    <xf numFmtId="0" fontId="62" fillId="6" borderId="0" xfId="0" applyFont="1" applyFill="1" applyBorder="1" applyAlignment="1">
      <alignment horizontal="left" vertical="center" wrapText="1"/>
    </xf>
    <xf numFmtId="0" fontId="26" fillId="6" borderId="0" xfId="0" applyFont="1" applyFill="1" applyAlignment="1">
      <alignment horizontal="right"/>
    </xf>
    <xf numFmtId="0" fontId="26" fillId="6" borderId="5" xfId="0" applyFont="1" applyFill="1" applyBorder="1" applyAlignment="1">
      <alignment horizontal="right"/>
    </xf>
    <xf numFmtId="0" fontId="26" fillId="6" borderId="0" xfId="0" applyFont="1" applyFill="1" applyAlignment="1">
      <alignment horizontal="right" wrapText="1"/>
    </xf>
    <xf numFmtId="0" fontId="26" fillId="6" borderId="5" xfId="0" applyFont="1" applyFill="1" applyBorder="1" applyAlignment="1">
      <alignment horizontal="right" wrapText="1"/>
    </xf>
    <xf numFmtId="0" fontId="26" fillId="6" borderId="0" xfId="0" applyFont="1" applyFill="1" applyAlignment="1">
      <alignment horizontal="center"/>
    </xf>
    <xf numFmtId="0" fontId="26" fillId="6" borderId="5" xfId="0" applyFont="1" applyFill="1" applyBorder="1" applyAlignment="1">
      <alignment horizontal="center"/>
    </xf>
    <xf numFmtId="168" fontId="25" fillId="0" borderId="0" xfId="0" applyNumberFormat="1" applyFont="1" applyFill="1" applyBorder="1" applyAlignment="1">
      <alignment horizontal="left"/>
    </xf>
    <xf numFmtId="168" fontId="26" fillId="0" borderId="7" xfId="0" applyNumberFormat="1" applyFont="1" applyFill="1" applyBorder="1" applyAlignment="1">
      <alignment horizontal="left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top" wrapText="1"/>
    </xf>
    <xf numFmtId="0" fontId="26" fillId="0" borderId="1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center" wrapText="1"/>
    </xf>
    <xf numFmtId="0" fontId="27" fillId="0" borderId="0" xfId="0" applyFont="1" applyFill="1" applyAlignment="1">
      <alignment horizontal="right" wrapText="1"/>
    </xf>
    <xf numFmtId="0" fontId="27" fillId="0" borderId="0" xfId="0" applyFont="1" applyFill="1" applyAlignment="1">
      <alignment horizontal="center"/>
    </xf>
    <xf numFmtId="0" fontId="26" fillId="0" borderId="7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1" xfId="0" applyFill="1" applyBorder="1" applyAlignment="1">
      <alignment vertical="center" wrapText="1"/>
    </xf>
    <xf numFmtId="0" fontId="27" fillId="0" borderId="0" xfId="0" applyFont="1" applyFill="1" applyAlignment="1">
      <alignment horizontal="right"/>
    </xf>
    <xf numFmtId="0" fontId="65" fillId="0" borderId="0" xfId="0" applyNumberFormat="1" applyFont="1" applyFill="1" applyAlignment="1">
      <alignment horizontal="center" vertical="top" wrapText="1"/>
    </xf>
    <xf numFmtId="0" fontId="26" fillId="0" borderId="0" xfId="0" applyFont="1" applyFill="1" applyAlignment="1">
      <alignment horizontal="center"/>
    </xf>
    <xf numFmtId="0" fontId="27" fillId="0" borderId="0" xfId="0" applyFont="1" applyFill="1" applyAlignment="1">
      <alignment horizontal="right" vertical="justify"/>
    </xf>
    <xf numFmtId="0" fontId="27" fillId="6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5" fillId="6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56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6" fillId="0" borderId="0" xfId="0" applyNumberFormat="1" applyFont="1" applyFill="1" applyAlignment="1">
      <alignment horizontal="center" vertical="top" wrapText="1"/>
    </xf>
    <xf numFmtId="0" fontId="27" fillId="6" borderId="1" xfId="0" applyNumberFormat="1" applyFont="1" applyFill="1" applyBorder="1" applyAlignment="1">
      <alignment horizontal="center" wrapText="1"/>
    </xf>
    <xf numFmtId="168" fontId="26" fillId="0" borderId="11" xfId="0" applyNumberFormat="1" applyFont="1" applyFill="1" applyBorder="1" applyAlignment="1">
      <alignment horizontal="left" vertical="center" wrapText="1"/>
    </xf>
    <xf numFmtId="0" fontId="26" fillId="0" borderId="11" xfId="0" applyFont="1" applyFill="1" applyBorder="1" applyAlignment="1">
      <alignment horizontal="left" vertical="center" wrapText="1"/>
    </xf>
    <xf numFmtId="167" fontId="39" fillId="0" borderId="7" xfId="0" applyNumberFormat="1" applyFont="1" applyFill="1" applyBorder="1" applyAlignment="1">
      <alignment horizontal="left" vertical="center" wrapText="1"/>
    </xf>
    <xf numFmtId="0" fontId="26" fillId="6" borderId="0" xfId="12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5" fillId="6" borderId="0" xfId="0" applyFont="1" applyFill="1" applyAlignment="1">
      <alignment horizontal="center" wrapText="1"/>
    </xf>
    <xf numFmtId="0" fontId="5" fillId="0" borderId="0" xfId="0" applyFont="1" applyAlignment="1">
      <alignment horizontal="center" vertical="justify"/>
    </xf>
    <xf numFmtId="0" fontId="5" fillId="0" borderId="0" xfId="0" applyFont="1" applyAlignment="1">
      <alignment horizontal="right" vertical="justify"/>
    </xf>
    <xf numFmtId="0" fontId="5" fillId="0" borderId="0" xfId="0" applyFont="1" applyAlignment="1">
      <alignment horizontal="right"/>
    </xf>
    <xf numFmtId="0" fontId="25" fillId="0" borderId="0" xfId="0" applyFont="1" applyBorder="1" applyAlignment="1">
      <alignment horizontal="center"/>
    </xf>
    <xf numFmtId="0" fontId="57" fillId="0" borderId="14" xfId="0" applyNumberFormat="1" applyFont="1" applyFill="1" applyBorder="1" applyAlignment="1">
      <alignment horizontal="center" vertical="center" wrapText="1"/>
    </xf>
    <xf numFmtId="0" fontId="27" fillId="0" borderId="0" xfId="4" applyFont="1" applyBorder="1" applyAlignment="1">
      <alignment horizontal="right"/>
    </xf>
    <xf numFmtId="0" fontId="5" fillId="6" borderId="0" xfId="0" applyFont="1" applyFill="1" applyBorder="1" applyAlignment="1">
      <alignment horizontal="center" vertical="top" wrapText="1"/>
    </xf>
    <xf numFmtId="0" fontId="57" fillId="0" borderId="15" xfId="0" applyNumberFormat="1" applyFont="1" applyFill="1" applyBorder="1" applyAlignment="1">
      <alignment horizontal="center" vertical="center" wrapText="1"/>
    </xf>
    <xf numFmtId="0" fontId="57" fillId="0" borderId="16" xfId="0" applyNumberFormat="1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/>
    </xf>
    <xf numFmtId="0" fontId="51" fillId="6" borderId="0" xfId="12" applyNumberFormat="1" applyFont="1" applyFill="1" applyAlignment="1">
      <alignment horizontal="center" wrapText="1"/>
    </xf>
    <xf numFmtId="0" fontId="26" fillId="0" borderId="2" xfId="12" applyFont="1" applyFill="1" applyBorder="1" applyAlignment="1">
      <alignment horizontal="center" wrapText="1"/>
    </xf>
    <xf numFmtId="0" fontId="26" fillId="0" borderId="13" xfId="12" applyFont="1" applyFill="1" applyBorder="1" applyAlignment="1">
      <alignment horizontal="center" wrapText="1"/>
    </xf>
    <xf numFmtId="0" fontId="26" fillId="0" borderId="1" xfId="12" applyFont="1" applyFill="1" applyBorder="1" applyAlignment="1">
      <alignment horizontal="left" wrapText="1"/>
    </xf>
    <xf numFmtId="0" fontId="26" fillId="6" borderId="0" xfId="12" applyNumberFormat="1" applyFont="1" applyFill="1" applyAlignment="1">
      <alignment horizontal="center" wrapText="1"/>
    </xf>
    <xf numFmtId="0" fontId="26" fillId="0" borderId="0" xfId="12" applyFont="1" applyFill="1" applyBorder="1" applyAlignment="1">
      <alignment horizontal="left" vertical="center" wrapText="1"/>
    </xf>
    <xf numFmtId="164" fontId="5" fillId="0" borderId="1" xfId="12" applyNumberFormat="1" applyFont="1" applyFill="1" applyBorder="1" applyAlignment="1">
      <alignment horizontal="center" vertical="center"/>
    </xf>
    <xf numFmtId="0" fontId="26" fillId="6" borderId="1" xfId="12" applyFont="1" applyFill="1" applyBorder="1" applyAlignment="1">
      <alignment horizontal="center" wrapText="1"/>
    </xf>
    <xf numFmtId="0" fontId="26" fillId="0" borderId="8" xfId="12" applyFont="1" applyFill="1" applyBorder="1" applyAlignment="1">
      <alignment horizontal="left" wrapText="1"/>
    </xf>
    <xf numFmtId="0" fontId="26" fillId="0" borderId="9" xfId="12" applyFont="1" applyFill="1" applyBorder="1" applyAlignment="1">
      <alignment horizontal="left" wrapText="1"/>
    </xf>
    <xf numFmtId="0" fontId="26" fillId="0" borderId="10" xfId="12" applyFont="1" applyFill="1" applyBorder="1" applyAlignment="1">
      <alignment horizontal="left" wrapText="1"/>
    </xf>
    <xf numFmtId="168" fontId="14" fillId="0" borderId="1" xfId="12" applyNumberFormat="1" applyFont="1" applyFill="1" applyBorder="1" applyAlignment="1">
      <alignment horizontal="left"/>
    </xf>
    <xf numFmtId="168" fontId="14" fillId="4" borderId="1" xfId="12" applyNumberFormat="1" applyFont="1" applyFill="1" applyBorder="1" applyAlignment="1">
      <alignment horizontal="left"/>
    </xf>
    <xf numFmtId="168" fontId="5" fillId="0" borderId="1" xfId="12" applyNumberFormat="1" applyFont="1" applyBorder="1" applyAlignment="1">
      <alignment horizontal="left"/>
    </xf>
    <xf numFmtId="0" fontId="5" fillId="0" borderId="0" xfId="12" applyFont="1" applyAlignment="1">
      <alignment horizontal="center"/>
    </xf>
    <xf numFmtId="0" fontId="5" fillId="0" borderId="0" xfId="12" applyFont="1" applyAlignment="1">
      <alignment horizontal="right"/>
    </xf>
    <xf numFmtId="0" fontId="5" fillId="6" borderId="0" xfId="12" applyFont="1" applyFill="1" applyAlignment="1">
      <alignment horizontal="right"/>
    </xf>
    <xf numFmtId="0" fontId="5" fillId="0" borderId="0" xfId="12" applyFont="1" applyAlignment="1">
      <alignment horizontal="right" wrapText="1"/>
    </xf>
    <xf numFmtId="0" fontId="26" fillId="6" borderId="7" xfId="12" applyNumberFormat="1" applyFont="1" applyFill="1" applyBorder="1" applyAlignment="1">
      <alignment horizontal="center" wrapText="1"/>
    </xf>
    <xf numFmtId="0" fontId="26" fillId="6" borderId="0" xfId="12" applyNumberFormat="1" applyFont="1" applyFill="1" applyBorder="1" applyAlignment="1">
      <alignment horizontal="center" wrapText="1"/>
    </xf>
    <xf numFmtId="0" fontId="7" fillId="0" borderId="0" xfId="12" applyFont="1" applyAlignment="1">
      <alignment horizontal="right"/>
    </xf>
    <xf numFmtId="0" fontId="7" fillId="0" borderId="0" xfId="12" applyFont="1" applyAlignment="1">
      <alignment horizontal="center" wrapText="1"/>
    </xf>
    <xf numFmtId="0" fontId="7" fillId="0" borderId="0" xfId="12" applyFont="1" applyAlignment="1">
      <alignment horizontal="center"/>
    </xf>
    <xf numFmtId="0" fontId="26" fillId="0" borderId="4" xfId="12" applyFont="1" applyFill="1" applyBorder="1" applyAlignment="1">
      <alignment horizontal="center" wrapText="1"/>
    </xf>
    <xf numFmtId="0" fontId="26" fillId="0" borderId="6" xfId="12" applyFont="1" applyFill="1" applyBorder="1" applyAlignment="1">
      <alignment horizontal="center" wrapText="1"/>
    </xf>
    <xf numFmtId="0" fontId="26" fillId="0" borderId="3" xfId="12" applyFont="1" applyFill="1" applyBorder="1" applyAlignment="1">
      <alignment horizontal="center" wrapText="1"/>
    </xf>
  </cellXfs>
  <cellStyles count="61">
    <cellStyle name="20% - Акцент1 2" xfId="18"/>
    <cellStyle name="20% - Акцент2 2" xfId="19"/>
    <cellStyle name="20% - Акцент3 2" xfId="20"/>
    <cellStyle name="20% - Акцент4 2" xfId="21"/>
    <cellStyle name="20% - Акцент5 2" xfId="22"/>
    <cellStyle name="20% - Акцент6 2" xfId="23"/>
    <cellStyle name="40% - Акцент1 2" xfId="24"/>
    <cellStyle name="40% - Акцент2 2" xfId="25"/>
    <cellStyle name="40% - Акцент3 2" xfId="26"/>
    <cellStyle name="40% - Акцент4 2" xfId="27"/>
    <cellStyle name="40% - Акцент5 2" xfId="28"/>
    <cellStyle name="40% - Акцент6 2" xfId="29"/>
    <cellStyle name="60% - Акцент1 2" xfId="30"/>
    <cellStyle name="60% - Акцент2 2" xfId="31"/>
    <cellStyle name="60% - Акцент3 2" xfId="32"/>
    <cellStyle name="60% - Акцент4 2" xfId="33"/>
    <cellStyle name="60% - Акцент5 2" xfId="34"/>
    <cellStyle name="60% - Акцент6 2" xfId="35"/>
    <cellStyle name="Normal" xfId="1"/>
    <cellStyle name="Normal 2" xfId="60"/>
    <cellStyle name="xl73" xfId="15"/>
    <cellStyle name="Акцент1 2" xfId="36"/>
    <cellStyle name="Акцент2 2" xfId="37"/>
    <cellStyle name="Акцент3 2" xfId="38"/>
    <cellStyle name="Акцент4 2" xfId="39"/>
    <cellStyle name="Акцент5 2" xfId="40"/>
    <cellStyle name="Акцент6 2" xfId="41"/>
    <cellStyle name="Ввод  2" xfId="42"/>
    <cellStyle name="Вывод 2" xfId="43"/>
    <cellStyle name="Вычисление 2" xfId="44"/>
    <cellStyle name="Заголовок 1 2" xfId="45"/>
    <cellStyle name="Заголовок 2 2" xfId="46"/>
    <cellStyle name="Заголовок 3 2" xfId="47"/>
    <cellStyle name="Заголовок 4 2" xfId="48"/>
    <cellStyle name="Итог 2" xfId="49"/>
    <cellStyle name="Контрольная ячейка 2" xfId="50"/>
    <cellStyle name="Название 2" xfId="51"/>
    <cellStyle name="Нейтральный 2" xfId="52"/>
    <cellStyle name="Обычный" xfId="0" builtinId="0"/>
    <cellStyle name="Обычный 2" xfId="10"/>
    <cellStyle name="Обычный 2 2" xfId="53"/>
    <cellStyle name="Обычный 2 3" xfId="17"/>
    <cellStyle name="Обычный 3" xfId="2"/>
    <cellStyle name="Обычный 4" xfId="12"/>
    <cellStyle name="Обычный 5" xfId="9"/>
    <cellStyle name="Обычный 5 2" xfId="14"/>
    <cellStyle name="Обычный 6" xfId="11"/>
    <cellStyle name="Обычный 7" xfId="16"/>
    <cellStyle name="Обычный_З_15_Приложение 16 - Источники дефицита" xfId="3"/>
    <cellStyle name="Обычный_Источники" xfId="4"/>
    <cellStyle name="Обычный_Направления (2)" xfId="5"/>
    <cellStyle name="Обычный_Приж.2 изм к райбюд. 2005 18 сессия" xfId="6"/>
    <cellStyle name="Плохой 2" xfId="54"/>
    <cellStyle name="Пояснение 2" xfId="55"/>
    <cellStyle name="Примечание 2" xfId="56"/>
    <cellStyle name="Связанная ячейка 2" xfId="57"/>
    <cellStyle name="Стиль 1" xfId="7"/>
    <cellStyle name="Текст предупреждения 2" xfId="58"/>
    <cellStyle name="Финансовый" xfId="8" builtinId="3"/>
    <cellStyle name="Финансовый 2" xfId="13"/>
    <cellStyle name="Хороший 2" xfId="59"/>
  </cellStyles>
  <dxfs count="6749"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426</xdr:row>
      <xdr:rowOff>0</xdr:rowOff>
    </xdr:from>
    <xdr:to>
      <xdr:col>13</xdr:col>
      <xdr:colOff>152400</xdr:colOff>
      <xdr:row>426</xdr:row>
      <xdr:rowOff>152400</xdr:rowOff>
    </xdr:to>
    <xdr:pic>
      <xdr:nvPicPr>
        <xdr:cNvPr id="184340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601825" y="16797337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0</xdr:colOff>
      <xdr:row>426</xdr:row>
      <xdr:rowOff>0</xdr:rowOff>
    </xdr:from>
    <xdr:to>
      <xdr:col>13</xdr:col>
      <xdr:colOff>152400</xdr:colOff>
      <xdr:row>426</xdr:row>
      <xdr:rowOff>152400</xdr:rowOff>
    </xdr:to>
    <xdr:pic>
      <xdr:nvPicPr>
        <xdr:cNvPr id="18434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601825" y="16797337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0</xdr:colOff>
      <xdr:row>420</xdr:row>
      <xdr:rowOff>0</xdr:rowOff>
    </xdr:from>
    <xdr:to>
      <xdr:col>13</xdr:col>
      <xdr:colOff>152400</xdr:colOff>
      <xdr:row>420</xdr:row>
      <xdr:rowOff>152400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39325" y="2171319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0</xdr:colOff>
      <xdr:row>420</xdr:row>
      <xdr:rowOff>0</xdr:rowOff>
    </xdr:from>
    <xdr:to>
      <xdr:col>13</xdr:col>
      <xdr:colOff>152400</xdr:colOff>
      <xdr:row>420</xdr:row>
      <xdr:rowOff>152400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39325" y="2171319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218</xdr:row>
      <xdr:rowOff>0</xdr:rowOff>
    </xdr:from>
    <xdr:to>
      <xdr:col>7</xdr:col>
      <xdr:colOff>152400</xdr:colOff>
      <xdr:row>218</xdr:row>
      <xdr:rowOff>152400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86950" y="618363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218</xdr:row>
      <xdr:rowOff>0</xdr:rowOff>
    </xdr:from>
    <xdr:to>
      <xdr:col>7</xdr:col>
      <xdr:colOff>152400</xdr:colOff>
      <xdr:row>218</xdr:row>
      <xdr:rowOff>152400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86950" y="618363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221</xdr:row>
      <xdr:rowOff>0</xdr:rowOff>
    </xdr:from>
    <xdr:to>
      <xdr:col>7</xdr:col>
      <xdr:colOff>152400</xdr:colOff>
      <xdr:row>221</xdr:row>
      <xdr:rowOff>152400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86950" y="624078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221</xdr:row>
      <xdr:rowOff>0</xdr:rowOff>
    </xdr:from>
    <xdr:to>
      <xdr:col>7</xdr:col>
      <xdr:colOff>152400</xdr:colOff>
      <xdr:row>221</xdr:row>
      <xdr:rowOff>152400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86950" y="624078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196</xdr:row>
      <xdr:rowOff>0</xdr:rowOff>
    </xdr:from>
    <xdr:to>
      <xdr:col>3</xdr:col>
      <xdr:colOff>152400</xdr:colOff>
      <xdr:row>196</xdr:row>
      <xdr:rowOff>152400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5388292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196</xdr:row>
      <xdr:rowOff>0</xdr:rowOff>
    </xdr:from>
    <xdr:to>
      <xdr:col>3</xdr:col>
      <xdr:colOff>152400</xdr:colOff>
      <xdr:row>196</xdr:row>
      <xdr:rowOff>152400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5388292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196</xdr:row>
      <xdr:rowOff>0</xdr:rowOff>
    </xdr:from>
    <xdr:to>
      <xdr:col>3</xdr:col>
      <xdr:colOff>152400</xdr:colOff>
      <xdr:row>196</xdr:row>
      <xdr:rowOff>152400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5388292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196</xdr:row>
      <xdr:rowOff>0</xdr:rowOff>
    </xdr:from>
    <xdr:to>
      <xdr:col>3</xdr:col>
      <xdr:colOff>152400</xdr:colOff>
      <xdr:row>196</xdr:row>
      <xdr:rowOff>152400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5388292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rgb="FFFF0000"/>
    <pageSetUpPr fitToPage="1"/>
  </sheetPr>
  <dimension ref="A1:S587"/>
  <sheetViews>
    <sheetView view="pageBreakPreview" zoomScaleNormal="90" zoomScaleSheetLayoutView="100" zoomScalePageLayoutView="75" workbookViewId="0">
      <pane xSplit="1" ySplit="15" topLeftCell="B16" activePane="bottomRight" state="frozen"/>
      <selection pane="topRight" activeCell="B1" sqref="B1"/>
      <selection pane="bottomLeft" activeCell="A16" sqref="A16"/>
      <selection pane="bottomRight" activeCell="E7" sqref="E7:M7"/>
    </sheetView>
  </sheetViews>
  <sheetFormatPr defaultRowHeight="20.25" x14ac:dyDescent="0.3"/>
  <cols>
    <col min="1" max="1" width="55.140625" style="68" customWidth="1"/>
    <col min="2" max="2" width="7.7109375" style="69" customWidth="1"/>
    <col min="3" max="3" width="6.85546875" style="70" customWidth="1"/>
    <col min="4" max="4" width="7.42578125" style="70" customWidth="1"/>
    <col min="5" max="5" width="4.85546875" style="70" customWidth="1"/>
    <col min="6" max="6" width="5.5703125" style="70" customWidth="1"/>
    <col min="7" max="7" width="5.5703125" style="128" customWidth="1"/>
    <col min="8" max="8" width="9.28515625" style="70" customWidth="1"/>
    <col min="9" max="9" width="7.28515625" style="70" customWidth="1"/>
    <col min="10" max="10" width="14.7109375" style="82" hidden="1" customWidth="1"/>
    <col min="11" max="12" width="11.85546875" style="71" customWidth="1"/>
    <col min="13" max="13" width="14.28515625" style="72" customWidth="1"/>
    <col min="14" max="14" width="15.5703125" style="92" hidden="1" customWidth="1"/>
    <col min="15" max="15" width="15.5703125" style="71" hidden="1" customWidth="1"/>
    <col min="16" max="16" width="16.85546875" style="102" customWidth="1"/>
    <col min="17" max="17" width="13.42578125" style="71" customWidth="1"/>
    <col min="18" max="16384" width="9.140625" style="71"/>
  </cols>
  <sheetData>
    <row r="1" spans="1:16" s="58" customFormat="1" ht="18.75" x14ac:dyDescent="0.3">
      <c r="A1" s="95"/>
      <c r="B1" s="96"/>
      <c r="C1" s="96"/>
      <c r="D1" s="640" t="s">
        <v>406</v>
      </c>
      <c r="E1" s="640"/>
      <c r="F1" s="640"/>
      <c r="G1" s="640"/>
      <c r="H1" s="640"/>
      <c r="I1" s="640"/>
      <c r="J1" s="640"/>
      <c r="K1" s="640"/>
      <c r="L1" s="640"/>
      <c r="M1" s="641"/>
      <c r="N1" s="622"/>
      <c r="P1" s="226"/>
    </row>
    <row r="2" spans="1:16" s="58" customFormat="1" ht="17.25" customHeight="1" x14ac:dyDescent="0.3">
      <c r="A2" s="97"/>
      <c r="B2" s="93"/>
      <c r="C2" s="93"/>
      <c r="D2" s="642" t="s">
        <v>407</v>
      </c>
      <c r="E2" s="642"/>
      <c r="F2" s="642"/>
      <c r="G2" s="642"/>
      <c r="H2" s="642"/>
      <c r="I2" s="642"/>
      <c r="J2" s="642"/>
      <c r="K2" s="642"/>
      <c r="L2" s="642"/>
      <c r="M2" s="643"/>
      <c r="N2" s="622"/>
      <c r="P2" s="102"/>
    </row>
    <row r="3" spans="1:16" s="58" customFormat="1" ht="20.25" customHeight="1" x14ac:dyDescent="0.3">
      <c r="A3" s="97"/>
      <c r="B3" s="642" t="s">
        <v>408</v>
      </c>
      <c r="C3" s="642"/>
      <c r="D3" s="642"/>
      <c r="E3" s="642"/>
      <c r="F3" s="642"/>
      <c r="G3" s="642"/>
      <c r="H3" s="642"/>
      <c r="I3" s="642"/>
      <c r="J3" s="642"/>
      <c r="K3" s="642"/>
      <c r="L3" s="642"/>
      <c r="M3" s="643"/>
      <c r="N3" s="622"/>
      <c r="P3" s="102"/>
    </row>
    <row r="4" spans="1:16" s="58" customFormat="1" ht="16.5" customHeight="1" x14ac:dyDescent="0.3">
      <c r="A4" s="640" t="s">
        <v>111</v>
      </c>
      <c r="B4" s="640"/>
      <c r="C4" s="640"/>
      <c r="D4" s="640"/>
      <c r="E4" s="640"/>
      <c r="F4" s="640"/>
      <c r="G4" s="640"/>
      <c r="H4" s="640"/>
      <c r="I4" s="640"/>
      <c r="J4" s="640"/>
      <c r="K4" s="640"/>
      <c r="L4" s="640"/>
      <c r="M4" s="641"/>
      <c r="N4" s="90"/>
      <c r="P4" s="367"/>
    </row>
    <row r="5" spans="1:16" s="58" customFormat="1" ht="13.5" customHeight="1" x14ac:dyDescent="0.3">
      <c r="A5" s="97"/>
      <c r="B5" s="640" t="s">
        <v>505</v>
      </c>
      <c r="C5" s="640"/>
      <c r="D5" s="640"/>
      <c r="E5" s="640"/>
      <c r="F5" s="640"/>
      <c r="G5" s="640"/>
      <c r="H5" s="640"/>
      <c r="I5" s="640"/>
      <c r="J5" s="640"/>
      <c r="K5" s="640"/>
      <c r="L5" s="640"/>
      <c r="M5" s="641"/>
      <c r="N5" s="91"/>
      <c r="P5" s="639"/>
    </row>
    <row r="6" spans="1:16" s="58" customFormat="1" ht="18.75" hidden="1" customHeight="1" x14ac:dyDescent="0.3">
      <c r="A6" s="640"/>
      <c r="B6" s="640"/>
      <c r="C6" s="640"/>
      <c r="D6" s="640"/>
      <c r="E6" s="640"/>
      <c r="F6" s="640"/>
      <c r="G6" s="640"/>
      <c r="H6" s="640"/>
      <c r="I6" s="640"/>
      <c r="J6" s="98"/>
      <c r="K6" s="55"/>
      <c r="L6" s="55"/>
      <c r="M6" s="77"/>
      <c r="N6" s="92"/>
      <c r="P6" s="639"/>
    </row>
    <row r="7" spans="1:16" s="58" customFormat="1" ht="21" customHeight="1" x14ac:dyDescent="0.3">
      <c r="A7" s="60"/>
      <c r="B7" s="94"/>
      <c r="C7" s="60"/>
      <c r="D7" s="60"/>
      <c r="E7" s="644" t="s">
        <v>551</v>
      </c>
      <c r="F7" s="644"/>
      <c r="G7" s="644"/>
      <c r="H7" s="644"/>
      <c r="I7" s="644"/>
      <c r="J7" s="644"/>
      <c r="K7" s="644"/>
      <c r="L7" s="644"/>
      <c r="M7" s="645"/>
      <c r="N7" s="92"/>
      <c r="P7" s="639"/>
    </row>
    <row r="8" spans="1:16" ht="6.75" customHeight="1" x14ac:dyDescent="0.3">
      <c r="A8" s="621"/>
      <c r="B8" s="621"/>
      <c r="C8" s="621"/>
      <c r="D8" s="621"/>
      <c r="E8" s="621"/>
      <c r="F8" s="621"/>
      <c r="G8" s="621"/>
      <c r="H8" s="621"/>
      <c r="J8" s="80"/>
      <c r="M8" s="73"/>
    </row>
    <row r="9" spans="1:16" ht="48" customHeight="1" x14ac:dyDescent="0.3">
      <c r="A9" s="631" t="s">
        <v>507</v>
      </c>
      <c r="B9" s="631"/>
      <c r="C9" s="631"/>
      <c r="D9" s="631"/>
      <c r="E9" s="631"/>
      <c r="F9" s="631"/>
      <c r="G9" s="631"/>
      <c r="H9" s="631"/>
      <c r="I9" s="631"/>
      <c r="J9" s="631"/>
      <c r="K9" s="631"/>
      <c r="L9" s="631"/>
      <c r="M9" s="632"/>
      <c r="N9" s="616">
        <v>900</v>
      </c>
      <c r="P9" s="138"/>
    </row>
    <row r="10" spans="1:16" ht="4.5" customHeight="1" x14ac:dyDescent="0.3">
      <c r="A10" s="74"/>
      <c r="B10" s="74"/>
      <c r="C10" s="74"/>
      <c r="D10" s="74"/>
      <c r="E10" s="75"/>
      <c r="F10" s="75"/>
      <c r="G10" s="75"/>
      <c r="H10" s="75"/>
      <c r="I10" s="74"/>
      <c r="J10" s="78"/>
      <c r="N10" s="616"/>
    </row>
    <row r="11" spans="1:16" ht="9" customHeight="1" x14ac:dyDescent="0.3">
      <c r="A11" s="74"/>
      <c r="B11" s="74"/>
      <c r="C11" s="74"/>
      <c r="D11" s="74"/>
      <c r="E11" s="75"/>
      <c r="F11" s="75"/>
      <c r="G11" s="75"/>
      <c r="H11" s="75"/>
      <c r="I11" s="633" t="s">
        <v>322</v>
      </c>
      <c r="J11" s="633"/>
      <c r="K11" s="633"/>
      <c r="L11" s="633"/>
      <c r="M11" s="634"/>
      <c r="N11" s="616"/>
    </row>
    <row r="12" spans="1:16" ht="18.75" customHeight="1" x14ac:dyDescent="0.3">
      <c r="A12" s="637" t="s">
        <v>14</v>
      </c>
      <c r="B12" s="637" t="s">
        <v>15</v>
      </c>
      <c r="C12" s="623" t="s">
        <v>16</v>
      </c>
      <c r="D12" s="623" t="s">
        <v>17</v>
      </c>
      <c r="E12" s="625" t="s">
        <v>18</v>
      </c>
      <c r="F12" s="626"/>
      <c r="G12" s="626"/>
      <c r="H12" s="627"/>
      <c r="I12" s="623" t="s">
        <v>19</v>
      </c>
      <c r="J12" s="635" t="s">
        <v>409</v>
      </c>
      <c r="K12" s="635"/>
      <c r="L12" s="635"/>
      <c r="M12" s="636"/>
    </row>
    <row r="13" spans="1:16" x14ac:dyDescent="0.3">
      <c r="A13" s="638"/>
      <c r="B13" s="638"/>
      <c r="C13" s="624"/>
      <c r="D13" s="624"/>
      <c r="E13" s="628"/>
      <c r="F13" s="629"/>
      <c r="G13" s="629"/>
      <c r="H13" s="630"/>
      <c r="I13" s="624"/>
      <c r="J13" s="134">
        <v>2022</v>
      </c>
      <c r="K13" s="129" t="s">
        <v>292</v>
      </c>
      <c r="L13" s="136" t="s">
        <v>397</v>
      </c>
      <c r="M13" s="136" t="s">
        <v>506</v>
      </c>
      <c r="N13" s="618"/>
    </row>
    <row r="14" spans="1:16" s="229" customFormat="1" ht="15.75" customHeight="1" x14ac:dyDescent="0.3">
      <c r="A14" s="227">
        <v>1</v>
      </c>
      <c r="B14" s="227">
        <v>2</v>
      </c>
      <c r="C14" s="228">
        <v>3</v>
      </c>
      <c r="D14" s="228">
        <v>4</v>
      </c>
      <c r="E14" s="228">
        <v>5</v>
      </c>
      <c r="F14" s="228">
        <v>6</v>
      </c>
      <c r="G14" s="228">
        <v>7</v>
      </c>
      <c r="H14" s="228">
        <v>8</v>
      </c>
      <c r="I14" s="228">
        <v>9</v>
      </c>
      <c r="J14" s="298"/>
      <c r="K14" s="298">
        <v>11</v>
      </c>
      <c r="L14" s="298"/>
      <c r="M14" s="298">
        <v>12</v>
      </c>
      <c r="N14" s="618"/>
      <c r="P14" s="104"/>
    </row>
    <row r="15" spans="1:16" s="229" customFormat="1" x14ac:dyDescent="0.3">
      <c r="A15" s="227" t="s">
        <v>66</v>
      </c>
      <c r="B15" s="227"/>
      <c r="C15" s="228"/>
      <c r="D15" s="228"/>
      <c r="E15" s="193"/>
      <c r="F15" s="193"/>
      <c r="G15" s="193"/>
      <c r="H15" s="193"/>
      <c r="I15" s="228"/>
      <c r="J15" s="148" t="e">
        <f>J16+J289+J369</f>
        <v>#REF!</v>
      </c>
      <c r="K15" s="148">
        <f>K16+K289+K369</f>
        <v>183635</v>
      </c>
      <c r="L15" s="148">
        <f>L16+L289+L369</f>
        <v>117630.10000000002</v>
      </c>
      <c r="M15" s="148">
        <f>M16+M289+M369</f>
        <v>115321.80000000002</v>
      </c>
      <c r="N15" s="618"/>
      <c r="P15" s="104"/>
    </row>
    <row r="16" spans="1:16" s="233" customFormat="1" ht="31.5" x14ac:dyDescent="0.25">
      <c r="A16" s="196" t="s">
        <v>259</v>
      </c>
      <c r="B16" s="230">
        <v>900</v>
      </c>
      <c r="C16" s="228"/>
      <c r="D16" s="228"/>
      <c r="E16" s="193" t="s">
        <v>20</v>
      </c>
      <c r="F16" s="193"/>
      <c r="G16" s="193"/>
      <c r="H16" s="193"/>
      <c r="I16" s="228"/>
      <c r="J16" s="153" t="e">
        <f>J17+J152+J161+J217+J240+J248+J282</f>
        <v>#REF!</v>
      </c>
      <c r="K16" s="153">
        <f>K17+K152+K161+K217+K240+K248+K282</f>
        <v>70333.599999999991</v>
      </c>
      <c r="L16" s="153">
        <f>L17+L152+L161+L217+L240+L248+L282</f>
        <v>33476.100000000006</v>
      </c>
      <c r="M16" s="153">
        <f>M17+M152+M161+M217+M240+M248+M282</f>
        <v>33982.699999999997</v>
      </c>
      <c r="N16" s="231"/>
      <c r="O16" s="232"/>
      <c r="P16" s="104"/>
    </row>
    <row r="17" spans="1:19" s="237" customFormat="1" x14ac:dyDescent="0.25">
      <c r="A17" s="174" t="s">
        <v>21</v>
      </c>
      <c r="B17" s="234">
        <v>900</v>
      </c>
      <c r="C17" s="175" t="s">
        <v>22</v>
      </c>
      <c r="D17" s="175"/>
      <c r="E17" s="235"/>
      <c r="F17" s="235"/>
      <c r="G17" s="235"/>
      <c r="H17" s="235"/>
      <c r="I17" s="175"/>
      <c r="J17" s="88" t="e">
        <f>J18+J24+J90+J96+J102</f>
        <v>#REF!</v>
      </c>
      <c r="K17" s="88">
        <f>K18+K24+K90+K96+K102</f>
        <v>23728.199999999997</v>
      </c>
      <c r="L17" s="88">
        <f>L18+L24+L90+L96+L102</f>
        <v>13211</v>
      </c>
      <c r="M17" s="88">
        <f>M18+M24+M90+M96+M102</f>
        <v>13222.5</v>
      </c>
      <c r="N17" s="231"/>
      <c r="O17" s="236"/>
      <c r="P17" s="104"/>
    </row>
    <row r="18" spans="1:19" s="237" customFormat="1" ht="45.75" customHeight="1" x14ac:dyDescent="0.25">
      <c r="A18" s="176" t="s">
        <v>180</v>
      </c>
      <c r="B18" s="234">
        <v>900</v>
      </c>
      <c r="C18" s="175" t="s">
        <v>22</v>
      </c>
      <c r="D18" s="175" t="s">
        <v>23</v>
      </c>
      <c r="E18" s="87"/>
      <c r="F18" s="87"/>
      <c r="G18" s="87"/>
      <c r="H18" s="87"/>
      <c r="I18" s="87"/>
      <c r="J18" s="238" t="e">
        <f t="shared" ref="J18:M20" si="0">J19</f>
        <v>#REF!</v>
      </c>
      <c r="K18" s="238">
        <f t="shared" si="0"/>
        <v>1302</v>
      </c>
      <c r="L18" s="238">
        <f t="shared" si="0"/>
        <v>1302</v>
      </c>
      <c r="M18" s="238">
        <f t="shared" si="0"/>
        <v>1302</v>
      </c>
      <c r="N18" s="231"/>
      <c r="P18" s="104"/>
    </row>
    <row r="19" spans="1:19" s="237" customFormat="1" ht="46.5" customHeight="1" x14ac:dyDescent="0.25">
      <c r="A19" s="176" t="s">
        <v>270</v>
      </c>
      <c r="B19" s="217">
        <v>900</v>
      </c>
      <c r="C19" s="191" t="s">
        <v>22</v>
      </c>
      <c r="D19" s="191" t="s">
        <v>23</v>
      </c>
      <c r="E19" s="177" t="s">
        <v>326</v>
      </c>
      <c r="F19" s="177"/>
      <c r="G19" s="177"/>
      <c r="H19" s="177"/>
      <c r="I19" s="175"/>
      <c r="J19" s="153" t="e">
        <f t="shared" si="0"/>
        <v>#REF!</v>
      </c>
      <c r="K19" s="153">
        <f t="shared" si="0"/>
        <v>1302</v>
      </c>
      <c r="L19" s="153">
        <f t="shared" si="0"/>
        <v>1302</v>
      </c>
      <c r="M19" s="153">
        <f t="shared" si="0"/>
        <v>1302</v>
      </c>
      <c r="N19" s="239"/>
      <c r="P19" s="104"/>
    </row>
    <row r="20" spans="1:19" s="237" customFormat="1" ht="31.5" customHeight="1" x14ac:dyDescent="0.25">
      <c r="A20" s="176" t="s">
        <v>312</v>
      </c>
      <c r="B20" s="217">
        <v>900</v>
      </c>
      <c r="C20" s="87" t="s">
        <v>22</v>
      </c>
      <c r="D20" s="87" t="s">
        <v>23</v>
      </c>
      <c r="E20" s="177" t="s">
        <v>326</v>
      </c>
      <c r="F20" s="177" t="s">
        <v>24</v>
      </c>
      <c r="G20" s="177"/>
      <c r="H20" s="177"/>
      <c r="I20" s="240"/>
      <c r="J20" s="153" t="e">
        <f t="shared" si="0"/>
        <v>#REF!</v>
      </c>
      <c r="K20" s="153">
        <f t="shared" si="0"/>
        <v>1302</v>
      </c>
      <c r="L20" s="153">
        <f t="shared" si="0"/>
        <v>1302</v>
      </c>
      <c r="M20" s="153">
        <f t="shared" si="0"/>
        <v>1302</v>
      </c>
      <c r="N20" s="239"/>
      <c r="P20" s="104"/>
    </row>
    <row r="21" spans="1:19" s="237" customFormat="1" ht="40.5" customHeight="1" x14ac:dyDescent="0.25">
      <c r="A21" s="176" t="s">
        <v>156</v>
      </c>
      <c r="B21" s="217">
        <v>900</v>
      </c>
      <c r="C21" s="87" t="s">
        <v>22</v>
      </c>
      <c r="D21" s="87" t="s">
        <v>23</v>
      </c>
      <c r="E21" s="177" t="s">
        <v>326</v>
      </c>
      <c r="F21" s="177" t="s">
        <v>24</v>
      </c>
      <c r="G21" s="177" t="s">
        <v>68</v>
      </c>
      <c r="H21" s="177" t="s">
        <v>327</v>
      </c>
      <c r="I21" s="194"/>
      <c r="J21" s="153" t="e">
        <f>#REF!+#REF!</f>
        <v>#REF!</v>
      </c>
      <c r="K21" s="153">
        <f>K23</f>
        <v>1302</v>
      </c>
      <c r="L21" s="153">
        <f>L23</f>
        <v>1302</v>
      </c>
      <c r="M21" s="153">
        <f>M23</f>
        <v>1302</v>
      </c>
      <c r="N21" s="239"/>
      <c r="O21" s="241"/>
      <c r="P21" s="368"/>
    </row>
    <row r="22" spans="1:19" s="237" customFormat="1" ht="75.75" customHeight="1" x14ac:dyDescent="0.25">
      <c r="A22" s="176" t="s">
        <v>182</v>
      </c>
      <c r="B22" s="217">
        <v>900</v>
      </c>
      <c r="C22" s="87" t="s">
        <v>22</v>
      </c>
      <c r="D22" s="87" t="s">
        <v>23</v>
      </c>
      <c r="E22" s="177" t="s">
        <v>326</v>
      </c>
      <c r="F22" s="177" t="s">
        <v>24</v>
      </c>
      <c r="G22" s="177" t="s">
        <v>68</v>
      </c>
      <c r="H22" s="177" t="s">
        <v>327</v>
      </c>
      <c r="I22" s="194" t="s">
        <v>183</v>
      </c>
      <c r="J22" s="88" t="e">
        <f>J23</f>
        <v>#REF!</v>
      </c>
      <c r="K22" s="88">
        <f>K23</f>
        <v>1302</v>
      </c>
      <c r="L22" s="88">
        <f>L23</f>
        <v>1302</v>
      </c>
      <c r="M22" s="88">
        <f>M23</f>
        <v>1302</v>
      </c>
      <c r="N22" s="239"/>
      <c r="O22" s="241"/>
      <c r="P22" s="368"/>
    </row>
    <row r="23" spans="1:19" s="237" customFormat="1" ht="36.75" customHeight="1" x14ac:dyDescent="0.25">
      <c r="A23" s="176" t="s">
        <v>184</v>
      </c>
      <c r="B23" s="217">
        <v>900</v>
      </c>
      <c r="C23" s="87" t="s">
        <v>22</v>
      </c>
      <c r="D23" s="87" t="s">
        <v>23</v>
      </c>
      <c r="E23" s="177" t="s">
        <v>326</v>
      </c>
      <c r="F23" s="177" t="s">
        <v>24</v>
      </c>
      <c r="G23" s="177" t="s">
        <v>68</v>
      </c>
      <c r="H23" s="177" t="s">
        <v>327</v>
      </c>
      <c r="I23" s="194" t="s">
        <v>181</v>
      </c>
      <c r="J23" s="88" t="e">
        <f>#REF!+#REF!</f>
        <v>#REF!</v>
      </c>
      <c r="K23" s="88">
        <v>1302</v>
      </c>
      <c r="L23" s="88">
        <v>1302</v>
      </c>
      <c r="M23" s="88">
        <v>1302</v>
      </c>
      <c r="N23" s="239"/>
      <c r="O23" s="241"/>
      <c r="P23" s="368"/>
      <c r="Q23" s="368"/>
      <c r="R23" s="368"/>
    </row>
    <row r="24" spans="1:19" s="237" customFormat="1" ht="64.5" customHeight="1" x14ac:dyDescent="0.25">
      <c r="A24" s="178" t="s">
        <v>185</v>
      </c>
      <c r="B24" s="230">
        <v>900</v>
      </c>
      <c r="C24" s="175" t="s">
        <v>22</v>
      </c>
      <c r="D24" s="175" t="s">
        <v>25</v>
      </c>
      <c r="E24" s="177"/>
      <c r="F24" s="177"/>
      <c r="G24" s="177"/>
      <c r="H24" s="177"/>
      <c r="I24" s="194"/>
      <c r="J24" s="153" t="e">
        <f>J25+J36+J47+J56+J71</f>
        <v>#REF!</v>
      </c>
      <c r="K24" s="153">
        <f>K25+K36+K47+K56+K71+K30</f>
        <v>15584.1</v>
      </c>
      <c r="L24" s="153">
        <f>L25+L36+L47+L56+L71</f>
        <v>7066.9</v>
      </c>
      <c r="M24" s="153">
        <f>M25+M36+M47+M56+M71</f>
        <v>7078.4</v>
      </c>
      <c r="N24" s="239"/>
      <c r="P24" s="104"/>
    </row>
    <row r="25" spans="1:19" s="237" customFormat="1" ht="45.75" customHeight="1" x14ac:dyDescent="0.25">
      <c r="A25" s="176" t="s">
        <v>513</v>
      </c>
      <c r="B25" s="143">
        <v>900</v>
      </c>
      <c r="C25" s="87" t="s">
        <v>22</v>
      </c>
      <c r="D25" s="87" t="s">
        <v>25</v>
      </c>
      <c r="E25" s="180" t="s">
        <v>22</v>
      </c>
      <c r="F25" s="180"/>
      <c r="G25" s="180"/>
      <c r="H25" s="180"/>
      <c r="I25" s="87"/>
      <c r="J25" s="142">
        <f t="shared" ref="J25:M28" si="1">J26</f>
        <v>25</v>
      </c>
      <c r="K25" s="142">
        <f t="shared" si="1"/>
        <v>25</v>
      </c>
      <c r="L25" s="142">
        <f t="shared" si="1"/>
        <v>25</v>
      </c>
      <c r="M25" s="142">
        <f t="shared" si="1"/>
        <v>25</v>
      </c>
      <c r="N25" s="239"/>
      <c r="P25" s="104"/>
    </row>
    <row r="26" spans="1:19" s="237" customFormat="1" ht="41.25" customHeight="1" x14ac:dyDescent="0.25">
      <c r="A26" s="176" t="s">
        <v>126</v>
      </c>
      <c r="B26" s="143">
        <v>900</v>
      </c>
      <c r="C26" s="87" t="s">
        <v>22</v>
      </c>
      <c r="D26" s="87" t="s">
        <v>25</v>
      </c>
      <c r="E26" s="180" t="s">
        <v>22</v>
      </c>
      <c r="F26" s="177">
        <v>0</v>
      </c>
      <c r="G26" s="177" t="s">
        <v>22</v>
      </c>
      <c r="H26" s="177"/>
      <c r="I26" s="87"/>
      <c r="J26" s="142">
        <f t="shared" si="1"/>
        <v>25</v>
      </c>
      <c r="K26" s="142">
        <f t="shared" si="1"/>
        <v>25</v>
      </c>
      <c r="L26" s="142">
        <f t="shared" si="1"/>
        <v>25</v>
      </c>
      <c r="M26" s="142">
        <f t="shared" si="1"/>
        <v>25</v>
      </c>
      <c r="N26" s="617"/>
      <c r="P26" s="104"/>
    </row>
    <row r="27" spans="1:19" s="237" customFormat="1" ht="31.5" customHeight="1" x14ac:dyDescent="0.25">
      <c r="A27" s="84" t="s">
        <v>129</v>
      </c>
      <c r="B27" s="143">
        <v>900</v>
      </c>
      <c r="C27" s="87" t="s">
        <v>22</v>
      </c>
      <c r="D27" s="87" t="s">
        <v>25</v>
      </c>
      <c r="E27" s="180" t="s">
        <v>22</v>
      </c>
      <c r="F27" s="177" t="s">
        <v>313</v>
      </c>
      <c r="G27" s="177" t="s">
        <v>22</v>
      </c>
      <c r="H27" s="177" t="s">
        <v>328</v>
      </c>
      <c r="I27" s="87"/>
      <c r="J27" s="142">
        <f t="shared" si="1"/>
        <v>25</v>
      </c>
      <c r="K27" s="142">
        <f t="shared" si="1"/>
        <v>25</v>
      </c>
      <c r="L27" s="142">
        <f t="shared" si="1"/>
        <v>25</v>
      </c>
      <c r="M27" s="142">
        <f t="shared" si="1"/>
        <v>25</v>
      </c>
      <c r="N27" s="617"/>
      <c r="P27" s="104"/>
    </row>
    <row r="28" spans="1:19" s="237" customFormat="1" ht="75" customHeight="1" x14ac:dyDescent="0.25">
      <c r="A28" s="176" t="s">
        <v>182</v>
      </c>
      <c r="B28" s="143">
        <v>900</v>
      </c>
      <c r="C28" s="87" t="s">
        <v>22</v>
      </c>
      <c r="D28" s="87" t="s">
        <v>25</v>
      </c>
      <c r="E28" s="180" t="s">
        <v>22</v>
      </c>
      <c r="F28" s="177" t="s">
        <v>313</v>
      </c>
      <c r="G28" s="177" t="s">
        <v>22</v>
      </c>
      <c r="H28" s="177" t="s">
        <v>328</v>
      </c>
      <c r="I28" s="87" t="s">
        <v>183</v>
      </c>
      <c r="J28" s="142">
        <f t="shared" si="1"/>
        <v>25</v>
      </c>
      <c r="K28" s="142">
        <f t="shared" si="1"/>
        <v>25</v>
      </c>
      <c r="L28" s="142">
        <f t="shared" si="1"/>
        <v>25</v>
      </c>
      <c r="M28" s="142">
        <f t="shared" si="1"/>
        <v>25</v>
      </c>
      <c r="N28" s="617"/>
      <c r="P28" s="104"/>
    </row>
    <row r="29" spans="1:19" s="237" customFormat="1" ht="32.25" customHeight="1" x14ac:dyDescent="0.25">
      <c r="A29" s="176" t="s">
        <v>184</v>
      </c>
      <c r="B29" s="143">
        <v>900</v>
      </c>
      <c r="C29" s="87" t="s">
        <v>22</v>
      </c>
      <c r="D29" s="87" t="s">
        <v>25</v>
      </c>
      <c r="E29" s="180" t="s">
        <v>22</v>
      </c>
      <c r="F29" s="177" t="s">
        <v>313</v>
      </c>
      <c r="G29" s="177" t="s">
        <v>22</v>
      </c>
      <c r="H29" s="177" t="s">
        <v>328</v>
      </c>
      <c r="I29" s="87" t="s">
        <v>181</v>
      </c>
      <c r="J29" s="142">
        <v>25</v>
      </c>
      <c r="K29" s="142">
        <v>25</v>
      </c>
      <c r="L29" s="142">
        <v>25</v>
      </c>
      <c r="M29" s="142">
        <v>25</v>
      </c>
      <c r="N29" s="617"/>
      <c r="O29" s="242"/>
      <c r="P29" s="104"/>
      <c r="Q29" s="583"/>
      <c r="R29" s="583"/>
      <c r="S29" s="583"/>
    </row>
    <row r="30" spans="1:19" s="237" customFormat="1" ht="32.25" customHeight="1" x14ac:dyDescent="0.25">
      <c r="A30" s="176" t="s">
        <v>479</v>
      </c>
      <c r="B30" s="85">
        <v>900</v>
      </c>
      <c r="C30" s="87" t="s">
        <v>22</v>
      </c>
      <c r="D30" s="87" t="s">
        <v>25</v>
      </c>
      <c r="E30" s="180" t="s">
        <v>25</v>
      </c>
      <c r="F30" s="177"/>
      <c r="G30" s="177"/>
      <c r="H30" s="177"/>
      <c r="I30" s="87"/>
      <c r="J30" s="142"/>
      <c r="K30" s="152">
        <f>K31</f>
        <v>0</v>
      </c>
      <c r="L30" s="152">
        <f t="shared" ref="L30:M34" si="2">L31</f>
        <v>0</v>
      </c>
      <c r="M30" s="152">
        <f t="shared" si="2"/>
        <v>0</v>
      </c>
      <c r="N30" s="572"/>
      <c r="O30" s="242"/>
      <c r="P30" s="104"/>
    </row>
    <row r="31" spans="1:19" s="237" customFormat="1" ht="81.75" customHeight="1" x14ac:dyDescent="0.25">
      <c r="A31" s="176" t="s">
        <v>478</v>
      </c>
      <c r="B31" s="85">
        <v>900</v>
      </c>
      <c r="C31" s="87" t="s">
        <v>22</v>
      </c>
      <c r="D31" s="87" t="s">
        <v>25</v>
      </c>
      <c r="E31" s="180" t="s">
        <v>25</v>
      </c>
      <c r="F31" s="177" t="s">
        <v>27</v>
      </c>
      <c r="G31" s="177"/>
      <c r="H31" s="177"/>
      <c r="I31" s="87"/>
      <c r="J31" s="142"/>
      <c r="K31" s="592">
        <f>K32</f>
        <v>0</v>
      </c>
      <c r="L31" s="592">
        <f t="shared" si="2"/>
        <v>0</v>
      </c>
      <c r="M31" s="592">
        <f t="shared" si="2"/>
        <v>0</v>
      </c>
      <c r="N31" s="572"/>
      <c r="O31" s="242"/>
      <c r="P31" s="104"/>
    </row>
    <row r="32" spans="1:19" s="237" customFormat="1" ht="63" customHeight="1" x14ac:dyDescent="0.25">
      <c r="A32" s="176" t="s">
        <v>477</v>
      </c>
      <c r="B32" s="85">
        <v>900</v>
      </c>
      <c r="C32" s="87" t="s">
        <v>22</v>
      </c>
      <c r="D32" s="87" t="s">
        <v>25</v>
      </c>
      <c r="E32" s="180" t="s">
        <v>25</v>
      </c>
      <c r="F32" s="177" t="s">
        <v>27</v>
      </c>
      <c r="G32" s="177" t="s">
        <v>22</v>
      </c>
      <c r="H32" s="177"/>
      <c r="I32" s="87"/>
      <c r="J32" s="142"/>
      <c r="K32" s="592">
        <f>K33</f>
        <v>0</v>
      </c>
      <c r="L32" s="592">
        <f t="shared" si="2"/>
        <v>0</v>
      </c>
      <c r="M32" s="592">
        <f t="shared" si="2"/>
        <v>0</v>
      </c>
      <c r="N32" s="572"/>
      <c r="O32" s="242"/>
      <c r="P32" s="104"/>
    </row>
    <row r="33" spans="1:19" s="237" customFormat="1" ht="99" customHeight="1" x14ac:dyDescent="0.25">
      <c r="A33" s="176" t="s">
        <v>476</v>
      </c>
      <c r="B33" s="85">
        <v>900</v>
      </c>
      <c r="C33" s="87" t="s">
        <v>22</v>
      </c>
      <c r="D33" s="87" t="s">
        <v>25</v>
      </c>
      <c r="E33" s="180" t="s">
        <v>25</v>
      </c>
      <c r="F33" s="177" t="s">
        <v>27</v>
      </c>
      <c r="G33" s="177" t="s">
        <v>22</v>
      </c>
      <c r="H33" s="177" t="s">
        <v>475</v>
      </c>
      <c r="I33" s="87"/>
      <c r="J33" s="142"/>
      <c r="K33" s="592">
        <f>K34</f>
        <v>0</v>
      </c>
      <c r="L33" s="592">
        <f t="shared" si="2"/>
        <v>0</v>
      </c>
      <c r="M33" s="592">
        <f t="shared" si="2"/>
        <v>0</v>
      </c>
      <c r="N33" s="572"/>
      <c r="O33" s="242"/>
      <c r="P33" s="104"/>
    </row>
    <row r="34" spans="1:19" s="237" customFormat="1" ht="64.5" customHeight="1" x14ac:dyDescent="0.25">
      <c r="A34" s="176" t="s">
        <v>182</v>
      </c>
      <c r="B34" s="85">
        <v>900</v>
      </c>
      <c r="C34" s="87" t="s">
        <v>22</v>
      </c>
      <c r="D34" s="87" t="s">
        <v>25</v>
      </c>
      <c r="E34" s="180" t="s">
        <v>25</v>
      </c>
      <c r="F34" s="177" t="s">
        <v>27</v>
      </c>
      <c r="G34" s="177" t="s">
        <v>22</v>
      </c>
      <c r="H34" s="177" t="s">
        <v>475</v>
      </c>
      <c r="I34" s="87" t="s">
        <v>183</v>
      </c>
      <c r="J34" s="142"/>
      <c r="K34" s="592">
        <f>K35</f>
        <v>0</v>
      </c>
      <c r="L34" s="592">
        <f t="shared" si="2"/>
        <v>0</v>
      </c>
      <c r="M34" s="592">
        <f t="shared" si="2"/>
        <v>0</v>
      </c>
      <c r="N34" s="572"/>
      <c r="O34" s="242"/>
      <c r="P34" s="104"/>
    </row>
    <row r="35" spans="1:19" s="237" customFormat="1" ht="32.25" customHeight="1" x14ac:dyDescent="0.25">
      <c r="A35" s="176" t="s">
        <v>184</v>
      </c>
      <c r="B35" s="85">
        <v>900</v>
      </c>
      <c r="C35" s="87" t="s">
        <v>22</v>
      </c>
      <c r="D35" s="87" t="s">
        <v>25</v>
      </c>
      <c r="E35" s="180" t="s">
        <v>25</v>
      </c>
      <c r="F35" s="177" t="s">
        <v>27</v>
      </c>
      <c r="G35" s="177" t="s">
        <v>22</v>
      </c>
      <c r="H35" s="177" t="s">
        <v>475</v>
      </c>
      <c r="I35" s="87" t="s">
        <v>181</v>
      </c>
      <c r="J35" s="142"/>
      <c r="K35" s="592"/>
      <c r="L35" s="593">
        <v>0</v>
      </c>
      <c r="M35" s="593">
        <v>0</v>
      </c>
      <c r="N35" s="572"/>
      <c r="O35" s="242"/>
      <c r="P35" s="104"/>
    </row>
    <row r="36" spans="1:19" s="237" customFormat="1" ht="60.75" customHeight="1" x14ac:dyDescent="0.25">
      <c r="A36" s="179" t="s">
        <v>525</v>
      </c>
      <c r="B36" s="85">
        <v>900</v>
      </c>
      <c r="C36" s="87" t="s">
        <v>22</v>
      </c>
      <c r="D36" s="177" t="s">
        <v>25</v>
      </c>
      <c r="E36" s="180">
        <v>18</v>
      </c>
      <c r="F36" s="180"/>
      <c r="G36" s="180"/>
      <c r="H36" s="180"/>
      <c r="I36" s="87"/>
      <c r="J36" s="142" t="e">
        <f>J40+J45+#REF!+#REF!</f>
        <v>#REF!</v>
      </c>
      <c r="K36" s="142">
        <f>K40+K45</f>
        <v>321</v>
      </c>
      <c r="L36" s="142">
        <f>L40+L45</f>
        <v>216</v>
      </c>
      <c r="M36" s="142">
        <f>M40+M45</f>
        <v>216</v>
      </c>
      <c r="N36" s="239"/>
      <c r="P36" s="104"/>
    </row>
    <row r="37" spans="1:19" s="237" customFormat="1" ht="31.5" customHeight="1" x14ac:dyDescent="0.25">
      <c r="A37" s="551" t="s">
        <v>305</v>
      </c>
      <c r="B37" s="85">
        <v>900</v>
      </c>
      <c r="C37" s="87" t="s">
        <v>22</v>
      </c>
      <c r="D37" s="177" t="s">
        <v>25</v>
      </c>
      <c r="E37" s="180">
        <v>18</v>
      </c>
      <c r="F37" s="180" t="s">
        <v>24</v>
      </c>
      <c r="G37" s="180"/>
      <c r="H37" s="180"/>
      <c r="I37" s="87"/>
      <c r="J37" s="142"/>
      <c r="K37" s="142">
        <f>K38</f>
        <v>186</v>
      </c>
      <c r="L37" s="142">
        <f>L38</f>
        <v>127</v>
      </c>
      <c r="M37" s="142">
        <f>M38</f>
        <v>127</v>
      </c>
      <c r="N37" s="239"/>
      <c r="P37" s="104"/>
    </row>
    <row r="38" spans="1:19" s="391" customFormat="1" ht="85.5" customHeight="1" x14ac:dyDescent="0.25">
      <c r="A38" s="89" t="s">
        <v>306</v>
      </c>
      <c r="B38" s="390">
        <v>900</v>
      </c>
      <c r="C38" s="382" t="s">
        <v>22</v>
      </c>
      <c r="D38" s="552" t="s">
        <v>25</v>
      </c>
      <c r="E38" s="380">
        <v>18</v>
      </c>
      <c r="F38" s="380" t="s">
        <v>24</v>
      </c>
      <c r="G38" s="380" t="s">
        <v>22</v>
      </c>
      <c r="H38" s="380"/>
      <c r="I38" s="382"/>
      <c r="J38" s="388">
        <f t="shared" ref="J38:M40" si="3">J39</f>
        <v>127</v>
      </c>
      <c r="K38" s="388">
        <f t="shared" si="3"/>
        <v>186</v>
      </c>
      <c r="L38" s="388">
        <f t="shared" si="3"/>
        <v>127</v>
      </c>
      <c r="M38" s="388">
        <f t="shared" si="3"/>
        <v>127</v>
      </c>
      <c r="N38" s="553"/>
      <c r="P38" s="102"/>
    </row>
    <row r="39" spans="1:19" s="237" customFormat="1" ht="35.25" customHeight="1" x14ac:dyDescent="0.25">
      <c r="A39" s="89" t="s">
        <v>95</v>
      </c>
      <c r="B39" s="85">
        <v>900</v>
      </c>
      <c r="C39" s="87" t="s">
        <v>22</v>
      </c>
      <c r="D39" s="177" t="s">
        <v>25</v>
      </c>
      <c r="E39" s="180">
        <v>18</v>
      </c>
      <c r="F39" s="180" t="s">
        <v>24</v>
      </c>
      <c r="G39" s="180" t="s">
        <v>22</v>
      </c>
      <c r="H39" s="180" t="s">
        <v>330</v>
      </c>
      <c r="I39" s="87"/>
      <c r="J39" s="142">
        <f t="shared" si="3"/>
        <v>127</v>
      </c>
      <c r="K39" s="142">
        <f t="shared" si="3"/>
        <v>186</v>
      </c>
      <c r="L39" s="142">
        <f t="shared" si="3"/>
        <v>127</v>
      </c>
      <c r="M39" s="142">
        <f t="shared" si="3"/>
        <v>127</v>
      </c>
      <c r="N39" s="239"/>
      <c r="P39" s="104"/>
    </row>
    <row r="40" spans="1:19" s="237" customFormat="1" ht="36" customHeight="1" x14ac:dyDescent="0.25">
      <c r="A40" s="89" t="s">
        <v>188</v>
      </c>
      <c r="B40" s="85">
        <v>900</v>
      </c>
      <c r="C40" s="87" t="s">
        <v>22</v>
      </c>
      <c r="D40" s="177" t="s">
        <v>25</v>
      </c>
      <c r="E40" s="180">
        <v>18</v>
      </c>
      <c r="F40" s="180" t="s">
        <v>24</v>
      </c>
      <c r="G40" s="180" t="s">
        <v>22</v>
      </c>
      <c r="H40" s="180" t="s">
        <v>330</v>
      </c>
      <c r="I40" s="87" t="s">
        <v>186</v>
      </c>
      <c r="J40" s="142">
        <f t="shared" si="3"/>
        <v>127</v>
      </c>
      <c r="K40" s="142">
        <f t="shared" si="3"/>
        <v>186</v>
      </c>
      <c r="L40" s="142">
        <f t="shared" si="3"/>
        <v>127</v>
      </c>
      <c r="M40" s="142">
        <f t="shared" si="3"/>
        <v>127</v>
      </c>
      <c r="N40" s="239"/>
      <c r="P40" s="104"/>
    </row>
    <row r="41" spans="1:19" s="237" customFormat="1" ht="35.25" customHeight="1" x14ac:dyDescent="0.25">
      <c r="A41" s="89" t="s">
        <v>189</v>
      </c>
      <c r="B41" s="85">
        <v>900</v>
      </c>
      <c r="C41" s="87" t="s">
        <v>22</v>
      </c>
      <c r="D41" s="177" t="s">
        <v>25</v>
      </c>
      <c r="E41" s="180">
        <v>18</v>
      </c>
      <c r="F41" s="180" t="s">
        <v>24</v>
      </c>
      <c r="G41" s="180" t="s">
        <v>22</v>
      </c>
      <c r="H41" s="180" t="s">
        <v>330</v>
      </c>
      <c r="I41" s="87" t="s">
        <v>187</v>
      </c>
      <c r="J41" s="142">
        <v>127</v>
      </c>
      <c r="K41" s="142">
        <f>127+59</f>
        <v>186</v>
      </c>
      <c r="L41" s="142">
        <v>127</v>
      </c>
      <c r="M41" s="142">
        <v>127</v>
      </c>
      <c r="N41" s="239"/>
      <c r="P41" s="104"/>
      <c r="Q41" s="580"/>
      <c r="R41" s="580"/>
      <c r="S41" s="580"/>
    </row>
    <row r="42" spans="1:19" s="237" customFormat="1" ht="35.25" customHeight="1" x14ac:dyDescent="0.25">
      <c r="A42" s="185" t="s">
        <v>307</v>
      </c>
      <c r="B42" s="85">
        <v>900</v>
      </c>
      <c r="C42" s="87" t="s">
        <v>22</v>
      </c>
      <c r="D42" s="177" t="s">
        <v>25</v>
      </c>
      <c r="E42" s="180">
        <v>18</v>
      </c>
      <c r="F42" s="180" t="s">
        <v>26</v>
      </c>
      <c r="G42" s="180"/>
      <c r="H42" s="180"/>
      <c r="I42" s="87"/>
      <c r="J42" s="142">
        <f>J43</f>
        <v>89</v>
      </c>
      <c r="K42" s="142">
        <f>K43</f>
        <v>135</v>
      </c>
      <c r="L42" s="142">
        <f>L43</f>
        <v>89</v>
      </c>
      <c r="M42" s="142">
        <f>M43</f>
        <v>89</v>
      </c>
      <c r="N42" s="239"/>
      <c r="P42" s="104"/>
    </row>
    <row r="43" spans="1:19" s="237" customFormat="1" ht="49.5" customHeight="1" x14ac:dyDescent="0.25">
      <c r="A43" s="185" t="s">
        <v>308</v>
      </c>
      <c r="B43" s="85">
        <v>900</v>
      </c>
      <c r="C43" s="87" t="s">
        <v>22</v>
      </c>
      <c r="D43" s="177" t="s">
        <v>25</v>
      </c>
      <c r="E43" s="180">
        <v>18</v>
      </c>
      <c r="F43" s="180" t="s">
        <v>26</v>
      </c>
      <c r="G43" s="180" t="s">
        <v>22</v>
      </c>
      <c r="H43" s="180"/>
      <c r="I43" s="87"/>
      <c r="J43" s="142">
        <f t="shared" ref="J43:M45" si="4">J44</f>
        <v>89</v>
      </c>
      <c r="K43" s="142">
        <f t="shared" si="4"/>
        <v>135</v>
      </c>
      <c r="L43" s="142">
        <f t="shared" si="4"/>
        <v>89</v>
      </c>
      <c r="M43" s="142">
        <f t="shared" si="4"/>
        <v>89</v>
      </c>
      <c r="N43" s="243"/>
      <c r="P43" s="104"/>
    </row>
    <row r="44" spans="1:19" s="237" customFormat="1" ht="34.5" customHeight="1" x14ac:dyDescent="0.25">
      <c r="A44" s="89" t="s">
        <v>95</v>
      </c>
      <c r="B44" s="85">
        <v>900</v>
      </c>
      <c r="C44" s="87" t="s">
        <v>22</v>
      </c>
      <c r="D44" s="177" t="s">
        <v>25</v>
      </c>
      <c r="E44" s="180">
        <v>18</v>
      </c>
      <c r="F44" s="180" t="s">
        <v>26</v>
      </c>
      <c r="G44" s="180" t="s">
        <v>22</v>
      </c>
      <c r="H44" s="180" t="s">
        <v>330</v>
      </c>
      <c r="I44" s="87"/>
      <c r="J44" s="142">
        <f t="shared" si="4"/>
        <v>89</v>
      </c>
      <c r="K44" s="142">
        <f t="shared" si="4"/>
        <v>135</v>
      </c>
      <c r="L44" s="142">
        <f t="shared" si="4"/>
        <v>89</v>
      </c>
      <c r="M44" s="142">
        <f t="shared" si="4"/>
        <v>89</v>
      </c>
      <c r="N44" s="239"/>
      <c r="P44" s="104"/>
    </row>
    <row r="45" spans="1:19" s="237" customFormat="1" ht="31.5" x14ac:dyDescent="0.25">
      <c r="A45" s="89" t="s">
        <v>188</v>
      </c>
      <c r="B45" s="85">
        <v>900</v>
      </c>
      <c r="C45" s="87" t="s">
        <v>22</v>
      </c>
      <c r="D45" s="177" t="s">
        <v>25</v>
      </c>
      <c r="E45" s="180">
        <v>18</v>
      </c>
      <c r="F45" s="180" t="s">
        <v>26</v>
      </c>
      <c r="G45" s="180" t="s">
        <v>22</v>
      </c>
      <c r="H45" s="180" t="s">
        <v>330</v>
      </c>
      <c r="I45" s="87" t="s">
        <v>186</v>
      </c>
      <c r="J45" s="142">
        <f t="shared" si="4"/>
        <v>89</v>
      </c>
      <c r="K45" s="142">
        <f t="shared" si="4"/>
        <v>135</v>
      </c>
      <c r="L45" s="142">
        <f t="shared" si="4"/>
        <v>89</v>
      </c>
      <c r="M45" s="142">
        <f t="shared" si="4"/>
        <v>89</v>
      </c>
      <c r="N45" s="239"/>
      <c r="P45" s="104"/>
    </row>
    <row r="46" spans="1:19" s="237" customFormat="1" ht="33" customHeight="1" x14ac:dyDescent="0.25">
      <c r="A46" s="89" t="s">
        <v>189</v>
      </c>
      <c r="B46" s="85">
        <v>900</v>
      </c>
      <c r="C46" s="87" t="s">
        <v>22</v>
      </c>
      <c r="D46" s="177" t="s">
        <v>25</v>
      </c>
      <c r="E46" s="180">
        <v>18</v>
      </c>
      <c r="F46" s="180" t="s">
        <v>26</v>
      </c>
      <c r="G46" s="180" t="s">
        <v>22</v>
      </c>
      <c r="H46" s="180" t="s">
        <v>330</v>
      </c>
      <c r="I46" s="87" t="s">
        <v>187</v>
      </c>
      <c r="J46" s="142">
        <v>89</v>
      </c>
      <c r="K46" s="256">
        <v>135</v>
      </c>
      <c r="L46" s="142">
        <v>89</v>
      </c>
      <c r="M46" s="142">
        <v>89</v>
      </c>
      <c r="N46" s="239"/>
      <c r="P46" s="104"/>
      <c r="Q46" s="580"/>
      <c r="R46" s="580"/>
      <c r="S46" s="580"/>
    </row>
    <row r="47" spans="1:19" s="237" customFormat="1" ht="63" customHeight="1" x14ac:dyDescent="0.25">
      <c r="A47" s="398" t="s">
        <v>539</v>
      </c>
      <c r="B47" s="143">
        <v>900</v>
      </c>
      <c r="C47" s="86" t="s">
        <v>22</v>
      </c>
      <c r="D47" s="177" t="s">
        <v>25</v>
      </c>
      <c r="E47" s="180" t="s">
        <v>157</v>
      </c>
      <c r="F47" s="180"/>
      <c r="G47" s="180"/>
      <c r="H47" s="180"/>
      <c r="I47" s="87"/>
      <c r="J47" s="153" t="e">
        <f t="shared" ref="J47:M48" si="5">J48</f>
        <v>#REF!</v>
      </c>
      <c r="K47" s="153">
        <f t="shared" si="5"/>
        <v>88.7</v>
      </c>
      <c r="L47" s="153">
        <f t="shared" si="5"/>
        <v>93.7</v>
      </c>
      <c r="M47" s="153">
        <f t="shared" si="5"/>
        <v>97.5</v>
      </c>
      <c r="N47" s="239"/>
      <c r="P47" s="362"/>
    </row>
    <row r="48" spans="1:19" s="237" customFormat="1" ht="78.75" x14ac:dyDescent="0.25">
      <c r="A48" s="398" t="s">
        <v>526</v>
      </c>
      <c r="B48" s="143">
        <v>900</v>
      </c>
      <c r="C48" s="86" t="s">
        <v>22</v>
      </c>
      <c r="D48" s="177" t="s">
        <v>25</v>
      </c>
      <c r="E48" s="180" t="s">
        <v>157</v>
      </c>
      <c r="F48" s="180" t="s">
        <v>24</v>
      </c>
      <c r="G48" s="180"/>
      <c r="H48" s="180"/>
      <c r="I48" s="87"/>
      <c r="J48" s="88" t="e">
        <f t="shared" si="5"/>
        <v>#REF!</v>
      </c>
      <c r="K48" s="88">
        <f t="shared" si="5"/>
        <v>88.7</v>
      </c>
      <c r="L48" s="88">
        <f t="shared" si="5"/>
        <v>93.7</v>
      </c>
      <c r="M48" s="88">
        <f t="shared" si="5"/>
        <v>97.5</v>
      </c>
      <c r="N48" s="239"/>
      <c r="P48" s="362"/>
    </row>
    <row r="49" spans="1:17" s="237" customFormat="1" ht="48" customHeight="1" x14ac:dyDescent="0.25">
      <c r="A49" s="187" t="s">
        <v>260</v>
      </c>
      <c r="B49" s="143">
        <v>900</v>
      </c>
      <c r="C49" s="86" t="s">
        <v>22</v>
      </c>
      <c r="D49" s="177" t="s">
        <v>25</v>
      </c>
      <c r="E49" s="180" t="s">
        <v>157</v>
      </c>
      <c r="F49" s="180" t="s">
        <v>24</v>
      </c>
      <c r="G49" s="180" t="s">
        <v>22</v>
      </c>
      <c r="H49" s="180"/>
      <c r="I49" s="87"/>
      <c r="J49" s="88" t="e">
        <f>J53+#REF!+J52</f>
        <v>#REF!</v>
      </c>
      <c r="K49" s="88">
        <f>K53+K52</f>
        <v>88.7</v>
      </c>
      <c r="L49" s="88">
        <f>L53+L52</f>
        <v>93.7</v>
      </c>
      <c r="M49" s="88">
        <f>M53+M52</f>
        <v>97.5</v>
      </c>
      <c r="N49" s="88">
        <f>N53+N52</f>
        <v>0</v>
      </c>
      <c r="O49" s="88">
        <f>O53+O52</f>
        <v>0</v>
      </c>
      <c r="P49" s="104"/>
    </row>
    <row r="50" spans="1:17" s="237" customFormat="1" ht="48" customHeight="1" x14ac:dyDescent="0.25">
      <c r="A50" s="187" t="s">
        <v>158</v>
      </c>
      <c r="B50" s="85">
        <v>900</v>
      </c>
      <c r="C50" s="86" t="s">
        <v>22</v>
      </c>
      <c r="D50" s="177" t="s">
        <v>25</v>
      </c>
      <c r="E50" s="180" t="s">
        <v>157</v>
      </c>
      <c r="F50" s="180" t="s">
        <v>24</v>
      </c>
      <c r="G50" s="180" t="s">
        <v>22</v>
      </c>
      <c r="H50" s="180" t="s">
        <v>331</v>
      </c>
      <c r="I50" s="87"/>
      <c r="J50" s="88">
        <v>83.800000000000011</v>
      </c>
      <c r="K50" s="88">
        <v>83.800000000000011</v>
      </c>
      <c r="L50" s="88">
        <v>83.800000000000011</v>
      </c>
      <c r="M50" s="88">
        <v>83.800000000000011</v>
      </c>
      <c r="N50" s="239"/>
      <c r="P50" s="104"/>
    </row>
    <row r="51" spans="1:17" s="237" customFormat="1" ht="48" customHeight="1" x14ac:dyDescent="0.25">
      <c r="A51" s="187" t="s">
        <v>182</v>
      </c>
      <c r="B51" s="85">
        <v>900</v>
      </c>
      <c r="C51" s="86" t="s">
        <v>22</v>
      </c>
      <c r="D51" s="177" t="s">
        <v>25</v>
      </c>
      <c r="E51" s="180" t="s">
        <v>157</v>
      </c>
      <c r="F51" s="180" t="s">
        <v>24</v>
      </c>
      <c r="G51" s="180" t="s">
        <v>22</v>
      </c>
      <c r="H51" s="180" t="s">
        <v>331</v>
      </c>
      <c r="I51" s="87" t="s">
        <v>183</v>
      </c>
      <c r="J51" s="88">
        <v>83.800000000000011</v>
      </c>
      <c r="K51" s="88">
        <v>83.800000000000011</v>
      </c>
      <c r="L51" s="88">
        <v>83.800000000000011</v>
      </c>
      <c r="M51" s="88">
        <v>83.800000000000011</v>
      </c>
      <c r="N51" s="239"/>
      <c r="P51" s="104"/>
    </row>
    <row r="52" spans="1:17" s="237" customFormat="1" ht="48" customHeight="1" x14ac:dyDescent="0.25">
      <c r="A52" s="187" t="s">
        <v>184</v>
      </c>
      <c r="B52" s="85">
        <v>900</v>
      </c>
      <c r="C52" s="86" t="s">
        <v>22</v>
      </c>
      <c r="D52" s="177" t="s">
        <v>25</v>
      </c>
      <c r="E52" s="180" t="s">
        <v>157</v>
      </c>
      <c r="F52" s="180" t="s">
        <v>24</v>
      </c>
      <c r="G52" s="180" t="s">
        <v>22</v>
      </c>
      <c r="H52" s="180" t="s">
        <v>331</v>
      </c>
      <c r="I52" s="87" t="s">
        <v>181</v>
      </c>
      <c r="J52" s="88">
        <v>83.800000000000011</v>
      </c>
      <c r="K52" s="88">
        <v>87.5</v>
      </c>
      <c r="L52" s="88">
        <v>92.4</v>
      </c>
      <c r="M52" s="88">
        <v>96.1</v>
      </c>
      <c r="N52" s="239"/>
      <c r="P52" s="104"/>
    </row>
    <row r="53" spans="1:17" s="237" customFormat="1" ht="126.75" customHeight="1" x14ac:dyDescent="0.25">
      <c r="A53" s="79" t="s">
        <v>159</v>
      </c>
      <c r="B53" s="85">
        <v>900</v>
      </c>
      <c r="C53" s="86" t="s">
        <v>22</v>
      </c>
      <c r="D53" s="86" t="s">
        <v>25</v>
      </c>
      <c r="E53" s="180" t="s">
        <v>157</v>
      </c>
      <c r="F53" s="180" t="s">
        <v>24</v>
      </c>
      <c r="G53" s="180" t="s">
        <v>22</v>
      </c>
      <c r="H53" s="180" t="s">
        <v>332</v>
      </c>
      <c r="I53" s="87"/>
      <c r="J53" s="88">
        <f t="shared" ref="J53:M54" si="6">J54</f>
        <v>1.9</v>
      </c>
      <c r="K53" s="88">
        <f t="shared" si="6"/>
        <v>1.2</v>
      </c>
      <c r="L53" s="88">
        <f t="shared" si="6"/>
        <v>1.3</v>
      </c>
      <c r="M53" s="88">
        <f t="shared" si="6"/>
        <v>1.4</v>
      </c>
      <c r="N53" s="619"/>
      <c r="P53" s="104"/>
    </row>
    <row r="54" spans="1:17" s="237" customFormat="1" ht="34.5" customHeight="1" x14ac:dyDescent="0.25">
      <c r="A54" s="89" t="s">
        <v>188</v>
      </c>
      <c r="B54" s="85">
        <v>900</v>
      </c>
      <c r="C54" s="86" t="s">
        <v>22</v>
      </c>
      <c r="D54" s="86" t="s">
        <v>25</v>
      </c>
      <c r="E54" s="180" t="s">
        <v>157</v>
      </c>
      <c r="F54" s="180" t="s">
        <v>24</v>
      </c>
      <c r="G54" s="180" t="s">
        <v>22</v>
      </c>
      <c r="H54" s="180" t="s">
        <v>332</v>
      </c>
      <c r="I54" s="87" t="s">
        <v>186</v>
      </c>
      <c r="J54" s="88">
        <f t="shared" si="6"/>
        <v>1.9</v>
      </c>
      <c r="K54" s="88">
        <f t="shared" si="6"/>
        <v>1.2</v>
      </c>
      <c r="L54" s="88">
        <f t="shared" si="6"/>
        <v>1.3</v>
      </c>
      <c r="M54" s="88">
        <f t="shared" si="6"/>
        <v>1.4</v>
      </c>
      <c r="N54" s="619"/>
      <c r="P54" s="104"/>
    </row>
    <row r="55" spans="1:17" s="237" customFormat="1" ht="32.25" customHeight="1" x14ac:dyDescent="0.25">
      <c r="A55" s="89" t="s">
        <v>189</v>
      </c>
      <c r="B55" s="85">
        <v>900</v>
      </c>
      <c r="C55" s="86" t="s">
        <v>22</v>
      </c>
      <c r="D55" s="86" t="s">
        <v>25</v>
      </c>
      <c r="E55" s="180" t="s">
        <v>157</v>
      </c>
      <c r="F55" s="180" t="s">
        <v>24</v>
      </c>
      <c r="G55" s="180" t="s">
        <v>22</v>
      </c>
      <c r="H55" s="180" t="s">
        <v>332</v>
      </c>
      <c r="I55" s="87" t="s">
        <v>187</v>
      </c>
      <c r="J55" s="88">
        <v>1.9</v>
      </c>
      <c r="K55" s="264">
        <v>1.2</v>
      </c>
      <c r="L55" s="88">
        <v>1.3</v>
      </c>
      <c r="M55" s="88">
        <v>1.4</v>
      </c>
      <c r="N55" s="619"/>
      <c r="P55" s="104"/>
    </row>
    <row r="56" spans="1:17" s="237" customFormat="1" ht="47.25" x14ac:dyDescent="0.25">
      <c r="A56" s="176" t="s">
        <v>270</v>
      </c>
      <c r="B56" s="217">
        <v>900</v>
      </c>
      <c r="C56" s="191" t="s">
        <v>22</v>
      </c>
      <c r="D56" s="191" t="s">
        <v>25</v>
      </c>
      <c r="E56" s="180">
        <v>65</v>
      </c>
      <c r="F56" s="181"/>
      <c r="G56" s="181"/>
      <c r="H56" s="181"/>
      <c r="I56" s="175"/>
      <c r="J56" s="88" t="e">
        <f>J57</f>
        <v>#REF!</v>
      </c>
      <c r="K56" s="88">
        <f>K57</f>
        <v>14990.5</v>
      </c>
      <c r="L56" s="88">
        <f>L57</f>
        <v>6566.7</v>
      </c>
      <c r="M56" s="88">
        <f>M57</f>
        <v>6569.4</v>
      </c>
      <c r="N56" s="239"/>
      <c r="P56" s="104"/>
    </row>
    <row r="57" spans="1:17" s="237" customFormat="1" ht="46.5" customHeight="1" x14ac:dyDescent="0.25">
      <c r="A57" s="176" t="s">
        <v>271</v>
      </c>
      <c r="B57" s="217">
        <v>900</v>
      </c>
      <c r="C57" s="87" t="s">
        <v>22</v>
      </c>
      <c r="D57" s="87" t="s">
        <v>25</v>
      </c>
      <c r="E57" s="180">
        <v>65</v>
      </c>
      <c r="F57" s="180">
        <v>2</v>
      </c>
      <c r="G57" s="180"/>
      <c r="H57" s="180"/>
      <c r="I57" s="240"/>
      <c r="J57" s="88" t="e">
        <f>J58+J61+J68</f>
        <v>#REF!</v>
      </c>
      <c r="K57" s="88">
        <f>K58+K61+K68</f>
        <v>14990.5</v>
      </c>
      <c r="L57" s="88">
        <f>L58+L61+L68</f>
        <v>6566.7</v>
      </c>
      <c r="M57" s="88">
        <f>M58+M61+M68</f>
        <v>6569.4</v>
      </c>
      <c r="N57" s="239"/>
      <c r="P57" s="104"/>
    </row>
    <row r="58" spans="1:17" s="237" customFormat="1" ht="31.5" x14ac:dyDescent="0.25">
      <c r="A58" s="176" t="s">
        <v>160</v>
      </c>
      <c r="B58" s="217">
        <v>900</v>
      </c>
      <c r="C58" s="87" t="s">
        <v>22</v>
      </c>
      <c r="D58" s="87" t="s">
        <v>25</v>
      </c>
      <c r="E58" s="180">
        <v>65</v>
      </c>
      <c r="F58" s="180" t="s">
        <v>26</v>
      </c>
      <c r="G58" s="180" t="s">
        <v>68</v>
      </c>
      <c r="H58" s="180" t="s">
        <v>333</v>
      </c>
      <c r="I58" s="240"/>
      <c r="J58" s="88">
        <f t="shared" ref="J58:M59" si="7">J59</f>
        <v>3900.2000000000003</v>
      </c>
      <c r="K58" s="88">
        <f t="shared" si="7"/>
        <v>13935.6</v>
      </c>
      <c r="L58" s="88">
        <f t="shared" si="7"/>
        <v>5492.3</v>
      </c>
      <c r="M58" s="88">
        <f t="shared" si="7"/>
        <v>5492.3</v>
      </c>
      <c r="N58" s="239"/>
      <c r="P58" s="104"/>
    </row>
    <row r="59" spans="1:17" s="237" customFormat="1" ht="74.25" customHeight="1" x14ac:dyDescent="0.25">
      <c r="A59" s="176" t="s">
        <v>182</v>
      </c>
      <c r="B59" s="217">
        <v>900</v>
      </c>
      <c r="C59" s="87" t="s">
        <v>22</v>
      </c>
      <c r="D59" s="87" t="s">
        <v>25</v>
      </c>
      <c r="E59" s="180">
        <v>65</v>
      </c>
      <c r="F59" s="180" t="s">
        <v>26</v>
      </c>
      <c r="G59" s="180" t="s">
        <v>68</v>
      </c>
      <c r="H59" s="180" t="s">
        <v>333</v>
      </c>
      <c r="I59" s="246" t="s">
        <v>183</v>
      </c>
      <c r="J59" s="88">
        <f t="shared" si="7"/>
        <v>3900.2000000000003</v>
      </c>
      <c r="K59" s="88">
        <f t="shared" si="7"/>
        <v>13935.6</v>
      </c>
      <c r="L59" s="88">
        <f t="shared" si="7"/>
        <v>5492.3</v>
      </c>
      <c r="M59" s="88">
        <f t="shared" si="7"/>
        <v>5492.3</v>
      </c>
      <c r="N59" s="239"/>
      <c r="P59" s="104"/>
    </row>
    <row r="60" spans="1:17" s="237" customFormat="1" ht="30.75" customHeight="1" x14ac:dyDescent="0.25">
      <c r="A60" s="176" t="s">
        <v>191</v>
      </c>
      <c r="B60" s="217">
        <v>900</v>
      </c>
      <c r="C60" s="87" t="s">
        <v>22</v>
      </c>
      <c r="D60" s="87" t="s">
        <v>25</v>
      </c>
      <c r="E60" s="180">
        <v>65</v>
      </c>
      <c r="F60" s="180" t="s">
        <v>26</v>
      </c>
      <c r="G60" s="180" t="s">
        <v>68</v>
      </c>
      <c r="H60" s="180" t="s">
        <v>333</v>
      </c>
      <c r="I60" s="246" t="s">
        <v>181</v>
      </c>
      <c r="J60" s="88">
        <f>7893-3973.6-19.2</f>
        <v>3900.2000000000003</v>
      </c>
      <c r="K60" s="88">
        <f>10787.2+3148.4</f>
        <v>13935.6</v>
      </c>
      <c r="L60" s="88">
        <f>5492.3</f>
        <v>5492.3</v>
      </c>
      <c r="M60" s="88">
        <f>5492.3</f>
        <v>5492.3</v>
      </c>
      <c r="N60" s="239"/>
      <c r="P60" s="104"/>
      <c r="Q60" s="570"/>
    </row>
    <row r="61" spans="1:17" s="237" customFormat="1" ht="36" customHeight="1" x14ac:dyDescent="0.25">
      <c r="A61" s="188" t="s">
        <v>161</v>
      </c>
      <c r="B61" s="217">
        <v>900</v>
      </c>
      <c r="C61" s="87" t="s">
        <v>22</v>
      </c>
      <c r="D61" s="87" t="s">
        <v>25</v>
      </c>
      <c r="E61" s="180">
        <v>65</v>
      </c>
      <c r="F61" s="180" t="s">
        <v>26</v>
      </c>
      <c r="G61" s="180" t="s">
        <v>68</v>
      </c>
      <c r="H61" s="180" t="s">
        <v>334</v>
      </c>
      <c r="I61" s="194"/>
      <c r="J61" s="88" t="e">
        <f>J62+J64+J66</f>
        <v>#REF!</v>
      </c>
      <c r="K61" s="88">
        <f>K62+K64+K66</f>
        <v>989.99999999999989</v>
      </c>
      <c r="L61" s="88">
        <f>L62+L64+L66</f>
        <v>1005.9</v>
      </c>
      <c r="M61" s="88">
        <f>M62+M64+M66</f>
        <v>1005.9</v>
      </c>
      <c r="N61" s="239"/>
      <c r="P61" s="104"/>
    </row>
    <row r="62" spans="1:17" s="237" customFormat="1" ht="78.75" x14ac:dyDescent="0.25">
      <c r="A62" s="176" t="s">
        <v>190</v>
      </c>
      <c r="B62" s="217">
        <v>900</v>
      </c>
      <c r="C62" s="87" t="s">
        <v>22</v>
      </c>
      <c r="D62" s="87" t="s">
        <v>25</v>
      </c>
      <c r="E62" s="180">
        <v>65</v>
      </c>
      <c r="F62" s="180" t="s">
        <v>26</v>
      </c>
      <c r="G62" s="180" t="s">
        <v>68</v>
      </c>
      <c r="H62" s="180" t="s">
        <v>334</v>
      </c>
      <c r="I62" s="194" t="s">
        <v>183</v>
      </c>
      <c r="J62" s="88" t="e">
        <f>J63</f>
        <v>#REF!</v>
      </c>
      <c r="K62" s="88">
        <f>K63</f>
        <v>320.2</v>
      </c>
      <c r="L62" s="88">
        <f>L63</f>
        <v>320.2</v>
      </c>
      <c r="M62" s="88">
        <f>M63</f>
        <v>320.2</v>
      </c>
      <c r="N62" s="239"/>
      <c r="P62" s="104"/>
    </row>
    <row r="63" spans="1:17" s="237" customFormat="1" ht="36" customHeight="1" x14ac:dyDescent="0.25">
      <c r="A63" s="176" t="s">
        <v>191</v>
      </c>
      <c r="B63" s="217">
        <v>900</v>
      </c>
      <c r="C63" s="87" t="s">
        <v>22</v>
      </c>
      <c r="D63" s="87" t="s">
        <v>25</v>
      </c>
      <c r="E63" s="180">
        <v>65</v>
      </c>
      <c r="F63" s="180" t="s">
        <v>26</v>
      </c>
      <c r="G63" s="180" t="s">
        <v>68</v>
      </c>
      <c r="H63" s="180" t="s">
        <v>334</v>
      </c>
      <c r="I63" s="194" t="s">
        <v>181</v>
      </c>
      <c r="J63" s="88" t="e">
        <f>#REF!+#REF!</f>
        <v>#REF!</v>
      </c>
      <c r="K63" s="88">
        <v>320.2</v>
      </c>
      <c r="L63" s="88">
        <v>320.2</v>
      </c>
      <c r="M63" s="88">
        <v>320.2</v>
      </c>
      <c r="N63" s="239"/>
      <c r="P63" s="104"/>
    </row>
    <row r="64" spans="1:17" s="237" customFormat="1" ht="48.75" customHeight="1" x14ac:dyDescent="0.25">
      <c r="A64" s="176" t="s">
        <v>188</v>
      </c>
      <c r="B64" s="217">
        <v>900</v>
      </c>
      <c r="C64" s="87" t="s">
        <v>22</v>
      </c>
      <c r="D64" s="87" t="s">
        <v>25</v>
      </c>
      <c r="E64" s="180">
        <v>65</v>
      </c>
      <c r="F64" s="180" t="s">
        <v>26</v>
      </c>
      <c r="G64" s="180" t="s">
        <v>68</v>
      </c>
      <c r="H64" s="180" t="s">
        <v>334</v>
      </c>
      <c r="I64" s="194" t="s">
        <v>186</v>
      </c>
      <c r="J64" s="88">
        <f>J65</f>
        <v>645.5</v>
      </c>
      <c r="K64" s="88">
        <f>K65</f>
        <v>654.9</v>
      </c>
      <c r="L64" s="88">
        <f>L65</f>
        <v>670.8</v>
      </c>
      <c r="M64" s="88">
        <f>M65</f>
        <v>670.8</v>
      </c>
      <c r="N64" s="239"/>
      <c r="P64" s="104"/>
    </row>
    <row r="65" spans="1:19" s="237" customFormat="1" ht="42.75" customHeight="1" x14ac:dyDescent="0.25">
      <c r="A65" s="176" t="s">
        <v>189</v>
      </c>
      <c r="B65" s="217">
        <v>900</v>
      </c>
      <c r="C65" s="87" t="s">
        <v>22</v>
      </c>
      <c r="D65" s="87" t="s">
        <v>25</v>
      </c>
      <c r="E65" s="180">
        <v>65</v>
      </c>
      <c r="F65" s="180" t="s">
        <v>26</v>
      </c>
      <c r="G65" s="180" t="s">
        <v>68</v>
      </c>
      <c r="H65" s="180" t="s">
        <v>334</v>
      </c>
      <c r="I65" s="194" t="s">
        <v>187</v>
      </c>
      <c r="J65" s="88">
        <f>654.9-3-6.4</f>
        <v>645.5</v>
      </c>
      <c r="K65" s="88">
        <f>654.9</f>
        <v>654.9</v>
      </c>
      <c r="L65" s="88">
        <f>670.8</f>
        <v>670.8</v>
      </c>
      <c r="M65" s="88">
        <f>670.8</f>
        <v>670.8</v>
      </c>
      <c r="N65" s="239"/>
      <c r="P65" s="104"/>
    </row>
    <row r="66" spans="1:19" s="237" customFormat="1" ht="24" customHeight="1" x14ac:dyDescent="0.25">
      <c r="A66" s="176" t="s">
        <v>192</v>
      </c>
      <c r="B66" s="217">
        <v>900</v>
      </c>
      <c r="C66" s="87" t="s">
        <v>22</v>
      </c>
      <c r="D66" s="87" t="s">
        <v>25</v>
      </c>
      <c r="E66" s="180">
        <v>65</v>
      </c>
      <c r="F66" s="180" t="s">
        <v>26</v>
      </c>
      <c r="G66" s="180" t="s">
        <v>68</v>
      </c>
      <c r="H66" s="180" t="s">
        <v>334</v>
      </c>
      <c r="I66" s="194" t="s">
        <v>193</v>
      </c>
      <c r="J66" s="88" t="e">
        <f>J67</f>
        <v>#REF!</v>
      </c>
      <c r="K66" s="88">
        <f>K67</f>
        <v>14.9</v>
      </c>
      <c r="L66" s="88">
        <f>L67</f>
        <v>14.9</v>
      </c>
      <c r="M66" s="88">
        <f>M67</f>
        <v>14.9</v>
      </c>
      <c r="N66" s="239"/>
      <c r="P66" s="104"/>
    </row>
    <row r="67" spans="1:19" s="237" customFormat="1" ht="30.75" customHeight="1" x14ac:dyDescent="0.25">
      <c r="A67" s="176" t="s">
        <v>251</v>
      </c>
      <c r="B67" s="217">
        <v>900</v>
      </c>
      <c r="C67" s="87" t="s">
        <v>22</v>
      </c>
      <c r="D67" s="87" t="s">
        <v>25</v>
      </c>
      <c r="E67" s="180">
        <v>65</v>
      </c>
      <c r="F67" s="180" t="s">
        <v>26</v>
      </c>
      <c r="G67" s="180" t="s">
        <v>68</v>
      </c>
      <c r="H67" s="180" t="s">
        <v>334</v>
      </c>
      <c r="I67" s="194" t="s">
        <v>194</v>
      </c>
      <c r="J67" s="88" t="e">
        <f>#REF!+#REF!+#REF!</f>
        <v>#REF!</v>
      </c>
      <c r="K67" s="88">
        <f>14.9</f>
        <v>14.9</v>
      </c>
      <c r="L67" s="88">
        <v>14.9</v>
      </c>
      <c r="M67" s="88">
        <v>14.9</v>
      </c>
      <c r="N67" s="239"/>
      <c r="P67" s="104"/>
      <c r="Q67" s="236"/>
      <c r="R67" s="236"/>
      <c r="S67" s="236"/>
    </row>
    <row r="68" spans="1:19" s="237" customFormat="1" ht="69" customHeight="1" x14ac:dyDescent="0.25">
      <c r="A68" s="176" t="s">
        <v>162</v>
      </c>
      <c r="B68" s="85">
        <v>900</v>
      </c>
      <c r="C68" s="87" t="s">
        <v>22</v>
      </c>
      <c r="D68" s="87" t="s">
        <v>25</v>
      </c>
      <c r="E68" s="180">
        <v>65</v>
      </c>
      <c r="F68" s="180" t="s">
        <v>26</v>
      </c>
      <c r="G68" s="180" t="s">
        <v>68</v>
      </c>
      <c r="H68" s="180" t="s">
        <v>335</v>
      </c>
      <c r="I68" s="87"/>
      <c r="J68" s="88" t="e">
        <f t="shared" ref="J68:M69" si="8">J69</f>
        <v>#REF!</v>
      </c>
      <c r="K68" s="88">
        <f t="shared" si="8"/>
        <v>64.900000000000006</v>
      </c>
      <c r="L68" s="88">
        <f t="shared" si="8"/>
        <v>68.5</v>
      </c>
      <c r="M68" s="88">
        <f t="shared" si="8"/>
        <v>71.2</v>
      </c>
      <c r="N68" s="239"/>
      <c r="P68" s="104"/>
    </row>
    <row r="69" spans="1:19" s="237" customFormat="1" ht="81" customHeight="1" x14ac:dyDescent="0.25">
      <c r="A69" s="176" t="s">
        <v>182</v>
      </c>
      <c r="B69" s="85">
        <v>900</v>
      </c>
      <c r="C69" s="87" t="s">
        <v>22</v>
      </c>
      <c r="D69" s="87" t="s">
        <v>25</v>
      </c>
      <c r="E69" s="180">
        <v>65</v>
      </c>
      <c r="F69" s="180" t="s">
        <v>26</v>
      </c>
      <c r="G69" s="180" t="s">
        <v>68</v>
      </c>
      <c r="H69" s="180" t="s">
        <v>335</v>
      </c>
      <c r="I69" s="87" t="s">
        <v>183</v>
      </c>
      <c r="J69" s="88" t="e">
        <f t="shared" si="8"/>
        <v>#REF!</v>
      </c>
      <c r="K69" s="88">
        <f t="shared" si="8"/>
        <v>64.900000000000006</v>
      </c>
      <c r="L69" s="88">
        <f t="shared" si="8"/>
        <v>68.5</v>
      </c>
      <c r="M69" s="88">
        <f t="shared" si="8"/>
        <v>71.2</v>
      </c>
      <c r="N69" s="239"/>
      <c r="P69" s="104"/>
    </row>
    <row r="70" spans="1:19" s="237" customFormat="1" ht="37.5" customHeight="1" x14ac:dyDescent="0.25">
      <c r="A70" s="176" t="s">
        <v>191</v>
      </c>
      <c r="B70" s="85">
        <v>900</v>
      </c>
      <c r="C70" s="87" t="s">
        <v>22</v>
      </c>
      <c r="D70" s="87" t="s">
        <v>25</v>
      </c>
      <c r="E70" s="180">
        <v>65</v>
      </c>
      <c r="F70" s="180" t="s">
        <v>26</v>
      </c>
      <c r="G70" s="180" t="s">
        <v>68</v>
      </c>
      <c r="H70" s="180" t="s">
        <v>335</v>
      </c>
      <c r="I70" s="87" t="s">
        <v>181</v>
      </c>
      <c r="J70" s="88" t="e">
        <f>#REF!+#REF!</f>
        <v>#REF!</v>
      </c>
      <c r="K70" s="88">
        <v>64.900000000000006</v>
      </c>
      <c r="L70" s="88">
        <v>68.5</v>
      </c>
      <c r="M70" s="88">
        <v>71.2</v>
      </c>
      <c r="N70" s="239"/>
      <c r="P70" s="104"/>
    </row>
    <row r="71" spans="1:19" s="237" customFormat="1" ht="31.5" x14ac:dyDescent="0.25">
      <c r="A71" s="378" t="s">
        <v>460</v>
      </c>
      <c r="B71" s="234">
        <v>900</v>
      </c>
      <c r="C71" s="247" t="s">
        <v>22</v>
      </c>
      <c r="D71" s="247" t="s">
        <v>25</v>
      </c>
      <c r="E71" s="180" t="s">
        <v>336</v>
      </c>
      <c r="F71" s="180"/>
      <c r="G71" s="180"/>
      <c r="H71" s="180"/>
      <c r="I71" s="175"/>
      <c r="J71" s="88" t="e">
        <f>J72</f>
        <v>#REF!</v>
      </c>
      <c r="K71" s="88">
        <f>K72</f>
        <v>158.9</v>
      </c>
      <c r="L71" s="88">
        <f>L72</f>
        <v>165.5</v>
      </c>
      <c r="M71" s="88">
        <f>M72</f>
        <v>170.5</v>
      </c>
      <c r="N71" s="615"/>
      <c r="P71" s="363"/>
    </row>
    <row r="72" spans="1:19" s="237" customFormat="1" ht="47.25" x14ac:dyDescent="0.25">
      <c r="A72" s="378" t="s">
        <v>461</v>
      </c>
      <c r="B72" s="85">
        <v>900</v>
      </c>
      <c r="C72" s="86" t="s">
        <v>22</v>
      </c>
      <c r="D72" s="86" t="s">
        <v>25</v>
      </c>
      <c r="E72" s="180" t="s">
        <v>336</v>
      </c>
      <c r="F72" s="180" t="s">
        <v>24</v>
      </c>
      <c r="G72" s="180" t="s">
        <v>68</v>
      </c>
      <c r="H72" s="180"/>
      <c r="I72" s="87"/>
      <c r="J72" s="88" t="e">
        <f>J74+J77+J80+J83+#REF!</f>
        <v>#REF!</v>
      </c>
      <c r="K72" s="88">
        <f>K74+K77+K80+K83+K86+K89</f>
        <v>158.9</v>
      </c>
      <c r="L72" s="88">
        <f>L74+L77+L80+L83+L86</f>
        <v>165.5</v>
      </c>
      <c r="M72" s="88">
        <f>M74+M77+M80+M83+M86</f>
        <v>170.5</v>
      </c>
      <c r="N72" s="615"/>
      <c r="P72" s="104"/>
    </row>
    <row r="73" spans="1:19" s="237" customFormat="1" ht="78" customHeight="1" x14ac:dyDescent="0.25">
      <c r="A73" s="176" t="s">
        <v>163</v>
      </c>
      <c r="B73" s="85">
        <v>900</v>
      </c>
      <c r="C73" s="86" t="s">
        <v>22</v>
      </c>
      <c r="D73" s="86" t="s">
        <v>25</v>
      </c>
      <c r="E73" s="180" t="s">
        <v>336</v>
      </c>
      <c r="F73" s="133" t="s">
        <v>24</v>
      </c>
      <c r="G73" s="133" t="s">
        <v>68</v>
      </c>
      <c r="H73" s="133">
        <v>77510</v>
      </c>
      <c r="I73" s="87"/>
      <c r="J73" s="88" t="e">
        <f t="shared" ref="J73:M74" si="9">J74</f>
        <v>#REF!</v>
      </c>
      <c r="K73" s="88">
        <f t="shared" si="9"/>
        <v>54.9</v>
      </c>
      <c r="L73" s="88">
        <f t="shared" si="9"/>
        <v>57.3</v>
      </c>
      <c r="M73" s="88">
        <f t="shared" si="9"/>
        <v>59</v>
      </c>
      <c r="N73" s="239"/>
      <c r="P73" s="104"/>
    </row>
    <row r="74" spans="1:19" s="237" customFormat="1" ht="78" customHeight="1" x14ac:dyDescent="0.25">
      <c r="A74" s="176" t="s">
        <v>190</v>
      </c>
      <c r="B74" s="85">
        <v>900</v>
      </c>
      <c r="C74" s="86" t="s">
        <v>22</v>
      </c>
      <c r="D74" s="86" t="s">
        <v>25</v>
      </c>
      <c r="E74" s="180" t="s">
        <v>336</v>
      </c>
      <c r="F74" s="133" t="s">
        <v>24</v>
      </c>
      <c r="G74" s="133" t="s">
        <v>68</v>
      </c>
      <c r="H74" s="133">
        <v>77510</v>
      </c>
      <c r="I74" s="87" t="s">
        <v>183</v>
      </c>
      <c r="J74" s="88" t="e">
        <f t="shared" si="9"/>
        <v>#REF!</v>
      </c>
      <c r="K74" s="88">
        <f t="shared" si="9"/>
        <v>54.9</v>
      </c>
      <c r="L74" s="88">
        <f t="shared" si="9"/>
        <v>57.3</v>
      </c>
      <c r="M74" s="88">
        <f t="shared" si="9"/>
        <v>59</v>
      </c>
      <c r="N74" s="239"/>
      <c r="P74" s="104"/>
    </row>
    <row r="75" spans="1:19" s="237" customFormat="1" ht="45" customHeight="1" x14ac:dyDescent="0.25">
      <c r="A75" s="176" t="s">
        <v>191</v>
      </c>
      <c r="B75" s="85">
        <v>900</v>
      </c>
      <c r="C75" s="86" t="s">
        <v>22</v>
      </c>
      <c r="D75" s="86" t="s">
        <v>25</v>
      </c>
      <c r="E75" s="180" t="s">
        <v>336</v>
      </c>
      <c r="F75" s="133" t="s">
        <v>24</v>
      </c>
      <c r="G75" s="133" t="s">
        <v>68</v>
      </c>
      <c r="H75" s="133">
        <v>77510</v>
      </c>
      <c r="I75" s="87" t="s">
        <v>181</v>
      </c>
      <c r="J75" s="88" t="e">
        <f>#REF!+#REF!</f>
        <v>#REF!</v>
      </c>
      <c r="K75" s="264">
        <v>54.9</v>
      </c>
      <c r="L75" s="264">
        <v>57.3</v>
      </c>
      <c r="M75" s="264">
        <v>59</v>
      </c>
      <c r="N75" s="239"/>
      <c r="P75" s="104"/>
    </row>
    <row r="76" spans="1:19" s="237" customFormat="1" ht="105.75" customHeight="1" x14ac:dyDescent="0.25">
      <c r="A76" s="189" t="s">
        <v>164</v>
      </c>
      <c r="B76" s="85">
        <v>900</v>
      </c>
      <c r="C76" s="86" t="s">
        <v>22</v>
      </c>
      <c r="D76" s="86" t="s">
        <v>25</v>
      </c>
      <c r="E76" s="180" t="s">
        <v>336</v>
      </c>
      <c r="F76" s="133" t="s">
        <v>24</v>
      </c>
      <c r="G76" s="133" t="s">
        <v>68</v>
      </c>
      <c r="H76" s="133" t="s">
        <v>337</v>
      </c>
      <c r="I76" s="87"/>
      <c r="J76" s="88" t="e">
        <f t="shared" ref="J76:M77" si="10">J77</f>
        <v>#REF!</v>
      </c>
      <c r="K76" s="88">
        <f t="shared" si="10"/>
        <v>78.099999999999994</v>
      </c>
      <c r="L76" s="88">
        <f t="shared" si="10"/>
        <v>82.3</v>
      </c>
      <c r="M76" s="88">
        <f t="shared" si="10"/>
        <v>85.6</v>
      </c>
      <c r="N76" s="239"/>
      <c r="P76" s="104"/>
    </row>
    <row r="77" spans="1:19" s="237" customFormat="1" ht="61.5" customHeight="1" x14ac:dyDescent="0.25">
      <c r="A77" s="189" t="s">
        <v>190</v>
      </c>
      <c r="B77" s="85">
        <v>900</v>
      </c>
      <c r="C77" s="86" t="s">
        <v>22</v>
      </c>
      <c r="D77" s="86" t="s">
        <v>25</v>
      </c>
      <c r="E77" s="180" t="s">
        <v>336</v>
      </c>
      <c r="F77" s="133" t="s">
        <v>24</v>
      </c>
      <c r="G77" s="133" t="s">
        <v>68</v>
      </c>
      <c r="H77" s="133" t="s">
        <v>337</v>
      </c>
      <c r="I77" s="87" t="s">
        <v>183</v>
      </c>
      <c r="J77" s="88" t="e">
        <f t="shared" si="10"/>
        <v>#REF!</v>
      </c>
      <c r="K77" s="88">
        <f t="shared" si="10"/>
        <v>78.099999999999994</v>
      </c>
      <c r="L77" s="88">
        <f t="shared" si="10"/>
        <v>82.3</v>
      </c>
      <c r="M77" s="88">
        <f t="shared" si="10"/>
        <v>85.6</v>
      </c>
      <c r="N77" s="239"/>
      <c r="P77" s="104"/>
    </row>
    <row r="78" spans="1:19" s="237" customFormat="1" ht="44.25" customHeight="1" x14ac:dyDescent="0.25">
      <c r="A78" s="189" t="s">
        <v>191</v>
      </c>
      <c r="B78" s="85">
        <v>900</v>
      </c>
      <c r="C78" s="86" t="s">
        <v>22</v>
      </c>
      <c r="D78" s="86" t="s">
        <v>25</v>
      </c>
      <c r="E78" s="180" t="s">
        <v>336</v>
      </c>
      <c r="F78" s="133" t="s">
        <v>24</v>
      </c>
      <c r="G78" s="133" t="s">
        <v>68</v>
      </c>
      <c r="H78" s="133" t="s">
        <v>337</v>
      </c>
      <c r="I78" s="87" t="s">
        <v>181</v>
      </c>
      <c r="J78" s="88" t="e">
        <f>#REF!+#REF!</f>
        <v>#REF!</v>
      </c>
      <c r="K78" s="88">
        <v>78.099999999999994</v>
      </c>
      <c r="L78" s="88">
        <v>82.3</v>
      </c>
      <c r="M78" s="88">
        <v>85.6</v>
      </c>
      <c r="N78" s="239"/>
      <c r="P78" s="104"/>
    </row>
    <row r="79" spans="1:19" s="237" customFormat="1" ht="63" x14ac:dyDescent="0.25">
      <c r="A79" s="176" t="s">
        <v>167</v>
      </c>
      <c r="B79" s="85">
        <v>900</v>
      </c>
      <c r="C79" s="86" t="s">
        <v>22</v>
      </c>
      <c r="D79" s="86" t="s">
        <v>25</v>
      </c>
      <c r="E79" s="180" t="s">
        <v>336</v>
      </c>
      <c r="F79" s="133" t="s">
        <v>24</v>
      </c>
      <c r="G79" s="133" t="s">
        <v>68</v>
      </c>
      <c r="H79" s="133" t="s">
        <v>338</v>
      </c>
      <c r="I79" s="87"/>
      <c r="J79" s="143" t="e">
        <f t="shared" ref="J79:M80" si="11">J80</f>
        <v>#REF!</v>
      </c>
      <c r="K79" s="143">
        <f t="shared" si="11"/>
        <v>0.4</v>
      </c>
      <c r="L79" s="143">
        <f t="shared" si="11"/>
        <v>0.4</v>
      </c>
      <c r="M79" s="143">
        <f t="shared" si="11"/>
        <v>0.4</v>
      </c>
      <c r="N79" s="615"/>
      <c r="P79" s="104"/>
    </row>
    <row r="80" spans="1:19" s="237" customFormat="1" ht="39.75" customHeight="1" x14ac:dyDescent="0.25">
      <c r="A80" s="178" t="s">
        <v>188</v>
      </c>
      <c r="B80" s="85">
        <v>900</v>
      </c>
      <c r="C80" s="86" t="s">
        <v>22</v>
      </c>
      <c r="D80" s="86" t="s">
        <v>25</v>
      </c>
      <c r="E80" s="180" t="s">
        <v>336</v>
      </c>
      <c r="F80" s="133" t="s">
        <v>24</v>
      </c>
      <c r="G80" s="133" t="s">
        <v>68</v>
      </c>
      <c r="H80" s="133" t="s">
        <v>338</v>
      </c>
      <c r="I80" s="87" t="s">
        <v>186</v>
      </c>
      <c r="J80" s="143" t="e">
        <f t="shared" si="11"/>
        <v>#REF!</v>
      </c>
      <c r="K80" s="143">
        <f t="shared" si="11"/>
        <v>0.4</v>
      </c>
      <c r="L80" s="143">
        <f t="shared" si="11"/>
        <v>0.4</v>
      </c>
      <c r="M80" s="143">
        <f t="shared" si="11"/>
        <v>0.4</v>
      </c>
      <c r="N80" s="615"/>
      <c r="P80" s="104"/>
    </row>
    <row r="81" spans="1:16" s="237" customFormat="1" ht="43.5" customHeight="1" x14ac:dyDescent="0.25">
      <c r="A81" s="178" t="s">
        <v>189</v>
      </c>
      <c r="B81" s="85">
        <v>900</v>
      </c>
      <c r="C81" s="86" t="s">
        <v>22</v>
      </c>
      <c r="D81" s="86" t="s">
        <v>25</v>
      </c>
      <c r="E81" s="180" t="s">
        <v>336</v>
      </c>
      <c r="F81" s="133" t="s">
        <v>24</v>
      </c>
      <c r="G81" s="133" t="s">
        <v>68</v>
      </c>
      <c r="H81" s="133" t="s">
        <v>338</v>
      </c>
      <c r="I81" s="87" t="s">
        <v>187</v>
      </c>
      <c r="J81" s="143" t="e">
        <f>#REF!</f>
        <v>#REF!</v>
      </c>
      <c r="K81" s="143">
        <v>0.4</v>
      </c>
      <c r="L81" s="143">
        <v>0.4</v>
      </c>
      <c r="M81" s="143">
        <v>0.4</v>
      </c>
      <c r="N81" s="239"/>
      <c r="P81" s="104"/>
    </row>
    <row r="82" spans="1:16" s="237" customFormat="1" ht="80.25" customHeight="1" x14ac:dyDescent="0.25">
      <c r="A82" s="387" t="s">
        <v>309</v>
      </c>
      <c r="B82" s="85">
        <v>900</v>
      </c>
      <c r="C82" s="86" t="s">
        <v>22</v>
      </c>
      <c r="D82" s="86" t="s">
        <v>25</v>
      </c>
      <c r="E82" s="180" t="s">
        <v>336</v>
      </c>
      <c r="F82" s="133" t="s">
        <v>24</v>
      </c>
      <c r="G82" s="133" t="s">
        <v>68</v>
      </c>
      <c r="H82" s="381" t="s">
        <v>399</v>
      </c>
      <c r="I82" s="382"/>
      <c r="J82" s="376"/>
      <c r="K82" s="376">
        <f>K83+K85</f>
        <v>25.5</v>
      </c>
      <c r="L82" s="567">
        <f>L83+L85</f>
        <v>25.5</v>
      </c>
      <c r="M82" s="567">
        <f>M83+M85</f>
        <v>25.5</v>
      </c>
      <c r="N82" s="239"/>
      <c r="P82" s="291"/>
    </row>
    <row r="83" spans="1:16" s="237" customFormat="1" ht="33.75" customHeight="1" x14ac:dyDescent="0.25">
      <c r="A83" s="176" t="s">
        <v>190</v>
      </c>
      <c r="B83" s="85">
        <v>900</v>
      </c>
      <c r="C83" s="86" t="s">
        <v>22</v>
      </c>
      <c r="D83" s="86" t="s">
        <v>25</v>
      </c>
      <c r="E83" s="180" t="s">
        <v>336</v>
      </c>
      <c r="F83" s="133" t="s">
        <v>24</v>
      </c>
      <c r="G83" s="133" t="s">
        <v>68</v>
      </c>
      <c r="H83" s="381" t="s">
        <v>399</v>
      </c>
      <c r="I83" s="382" t="s">
        <v>183</v>
      </c>
      <c r="J83" s="376"/>
      <c r="K83" s="376">
        <f>K84</f>
        <v>23.1</v>
      </c>
      <c r="L83" s="376">
        <f>L84</f>
        <v>23.1</v>
      </c>
      <c r="M83" s="376">
        <f>M84</f>
        <v>23.1</v>
      </c>
      <c r="N83" s="239"/>
      <c r="P83" s="104"/>
    </row>
    <row r="84" spans="1:16" s="237" customFormat="1" ht="36" customHeight="1" x14ac:dyDescent="0.25">
      <c r="A84" s="176" t="s">
        <v>191</v>
      </c>
      <c r="B84" s="85">
        <v>900</v>
      </c>
      <c r="C84" s="86" t="s">
        <v>22</v>
      </c>
      <c r="D84" s="86" t="s">
        <v>25</v>
      </c>
      <c r="E84" s="180" t="s">
        <v>336</v>
      </c>
      <c r="F84" s="133" t="s">
        <v>24</v>
      </c>
      <c r="G84" s="133" t="s">
        <v>68</v>
      </c>
      <c r="H84" s="381" t="s">
        <v>399</v>
      </c>
      <c r="I84" s="382" t="s">
        <v>181</v>
      </c>
      <c r="J84" s="376"/>
      <c r="K84" s="539">
        <v>23.1</v>
      </c>
      <c r="L84" s="539">
        <v>23.1</v>
      </c>
      <c r="M84" s="539">
        <v>23.1</v>
      </c>
      <c r="N84" s="239"/>
      <c r="P84" s="104"/>
    </row>
    <row r="85" spans="1:16" s="237" customFormat="1" ht="36" customHeight="1" x14ac:dyDescent="0.25">
      <c r="A85" s="178" t="s">
        <v>188</v>
      </c>
      <c r="B85" s="85">
        <v>900</v>
      </c>
      <c r="C85" s="86" t="s">
        <v>22</v>
      </c>
      <c r="D85" s="86" t="s">
        <v>25</v>
      </c>
      <c r="E85" s="180" t="s">
        <v>336</v>
      </c>
      <c r="F85" s="133" t="s">
        <v>24</v>
      </c>
      <c r="G85" s="133" t="s">
        <v>68</v>
      </c>
      <c r="H85" s="381" t="s">
        <v>399</v>
      </c>
      <c r="I85" s="382" t="s">
        <v>186</v>
      </c>
      <c r="J85" s="376"/>
      <c r="K85" s="539">
        <v>2.4</v>
      </c>
      <c r="L85" s="539">
        <v>2.4</v>
      </c>
      <c r="M85" s="539">
        <v>2.4</v>
      </c>
      <c r="N85" s="239"/>
      <c r="P85" s="104"/>
    </row>
    <row r="86" spans="1:16" s="237" customFormat="1" ht="36" customHeight="1" x14ac:dyDescent="0.25">
      <c r="A86" s="178" t="s">
        <v>189</v>
      </c>
      <c r="B86" s="85">
        <v>900</v>
      </c>
      <c r="C86" s="86" t="s">
        <v>22</v>
      </c>
      <c r="D86" s="86" t="s">
        <v>25</v>
      </c>
      <c r="E86" s="180" t="s">
        <v>336</v>
      </c>
      <c r="F86" s="133" t="s">
        <v>24</v>
      </c>
      <c r="G86" s="133" t="s">
        <v>68</v>
      </c>
      <c r="H86" s="381" t="s">
        <v>399</v>
      </c>
      <c r="I86" s="382" t="s">
        <v>187</v>
      </c>
      <c r="J86" s="376"/>
      <c r="K86" s="405">
        <v>2.4</v>
      </c>
      <c r="L86" s="405">
        <v>2.4</v>
      </c>
      <c r="M86" s="405">
        <v>2.4</v>
      </c>
      <c r="N86" s="239"/>
      <c r="P86" s="104"/>
    </row>
    <row r="87" spans="1:16" s="237" customFormat="1" ht="41.25" customHeight="1" x14ac:dyDescent="0.25">
      <c r="A87" s="178" t="s">
        <v>438</v>
      </c>
      <c r="B87" s="85">
        <v>900</v>
      </c>
      <c r="C87" s="86" t="s">
        <v>22</v>
      </c>
      <c r="D87" s="86" t="s">
        <v>25</v>
      </c>
      <c r="E87" s="180" t="s">
        <v>336</v>
      </c>
      <c r="F87" s="133" t="s">
        <v>24</v>
      </c>
      <c r="G87" s="133" t="s">
        <v>68</v>
      </c>
      <c r="H87" s="381" t="s">
        <v>437</v>
      </c>
      <c r="I87" s="382"/>
      <c r="J87" s="438"/>
      <c r="K87" s="594">
        <f t="shared" ref="K87:M88" si="12">K88</f>
        <v>0</v>
      </c>
      <c r="L87" s="594">
        <f t="shared" si="12"/>
        <v>0</v>
      </c>
      <c r="M87" s="594">
        <f t="shared" si="12"/>
        <v>0</v>
      </c>
      <c r="N87" s="239"/>
      <c r="P87" s="104"/>
    </row>
    <row r="88" spans="1:16" s="237" customFormat="1" ht="36" customHeight="1" x14ac:dyDescent="0.25">
      <c r="A88" s="178" t="s">
        <v>188</v>
      </c>
      <c r="B88" s="85">
        <v>900</v>
      </c>
      <c r="C88" s="86" t="s">
        <v>22</v>
      </c>
      <c r="D88" s="86" t="s">
        <v>25</v>
      </c>
      <c r="E88" s="180" t="s">
        <v>336</v>
      </c>
      <c r="F88" s="133" t="s">
        <v>24</v>
      </c>
      <c r="G88" s="133" t="s">
        <v>68</v>
      </c>
      <c r="H88" s="381" t="s">
        <v>437</v>
      </c>
      <c r="I88" s="382" t="s">
        <v>186</v>
      </c>
      <c r="J88" s="438"/>
      <c r="K88" s="594">
        <f t="shared" si="12"/>
        <v>0</v>
      </c>
      <c r="L88" s="594">
        <f t="shared" si="12"/>
        <v>0</v>
      </c>
      <c r="M88" s="594">
        <f t="shared" si="12"/>
        <v>0</v>
      </c>
      <c r="N88" s="239"/>
      <c r="P88" s="104"/>
    </row>
    <row r="89" spans="1:16" s="237" customFormat="1" ht="36" customHeight="1" x14ac:dyDescent="0.25">
      <c r="A89" s="178" t="s">
        <v>189</v>
      </c>
      <c r="B89" s="85">
        <v>900</v>
      </c>
      <c r="C89" s="86" t="s">
        <v>22</v>
      </c>
      <c r="D89" s="86" t="s">
        <v>25</v>
      </c>
      <c r="E89" s="180" t="s">
        <v>336</v>
      </c>
      <c r="F89" s="133" t="s">
        <v>24</v>
      </c>
      <c r="G89" s="133" t="s">
        <v>68</v>
      </c>
      <c r="H89" s="381" t="s">
        <v>437</v>
      </c>
      <c r="I89" s="382" t="s">
        <v>187</v>
      </c>
      <c r="J89" s="438"/>
      <c r="K89" s="594"/>
      <c r="L89" s="594">
        <v>0</v>
      </c>
      <c r="M89" s="594">
        <v>0</v>
      </c>
      <c r="N89" s="239"/>
      <c r="P89" s="104"/>
    </row>
    <row r="90" spans="1:16" s="237" customFormat="1" x14ac:dyDescent="0.25">
      <c r="A90" s="249" t="s">
        <v>30</v>
      </c>
      <c r="B90" s="234">
        <v>900</v>
      </c>
      <c r="C90" s="175" t="s">
        <v>22</v>
      </c>
      <c r="D90" s="175" t="s">
        <v>31</v>
      </c>
      <c r="E90" s="190"/>
      <c r="F90" s="190"/>
      <c r="G90" s="190"/>
      <c r="H90" s="190"/>
      <c r="I90" s="212"/>
      <c r="J90" s="142">
        <f t="shared" ref="J90:M93" si="13">J91</f>
        <v>6.3</v>
      </c>
      <c r="K90" s="593">
        <f t="shared" si="13"/>
        <v>0</v>
      </c>
      <c r="L90" s="593">
        <f t="shared" si="13"/>
        <v>0</v>
      </c>
      <c r="M90" s="593">
        <f t="shared" si="13"/>
        <v>0</v>
      </c>
      <c r="N90" s="239"/>
      <c r="P90" s="104"/>
    </row>
    <row r="91" spans="1:16" s="237" customFormat="1" ht="31.5" x14ac:dyDescent="0.25">
      <c r="A91" s="378" t="s">
        <v>460</v>
      </c>
      <c r="B91" s="85">
        <v>900</v>
      </c>
      <c r="C91" s="87" t="s">
        <v>22</v>
      </c>
      <c r="D91" s="87" t="s">
        <v>31</v>
      </c>
      <c r="E91" s="180">
        <v>89</v>
      </c>
      <c r="F91" s="133"/>
      <c r="G91" s="133"/>
      <c r="H91" s="133"/>
      <c r="I91" s="87"/>
      <c r="J91" s="142">
        <f t="shared" si="13"/>
        <v>6.3</v>
      </c>
      <c r="K91" s="593">
        <f t="shared" si="13"/>
        <v>0</v>
      </c>
      <c r="L91" s="593">
        <f t="shared" si="13"/>
        <v>0</v>
      </c>
      <c r="M91" s="593">
        <f t="shared" si="13"/>
        <v>0</v>
      </c>
      <c r="N91" s="239"/>
      <c r="P91" s="363"/>
    </row>
    <row r="92" spans="1:16" s="237" customFormat="1" ht="47.25" x14ac:dyDescent="0.25">
      <c r="A92" s="378" t="s">
        <v>461</v>
      </c>
      <c r="B92" s="85">
        <v>900</v>
      </c>
      <c r="C92" s="87" t="s">
        <v>22</v>
      </c>
      <c r="D92" s="87" t="s">
        <v>31</v>
      </c>
      <c r="E92" s="180">
        <v>89</v>
      </c>
      <c r="F92" s="133" t="s">
        <v>24</v>
      </c>
      <c r="G92" s="133" t="s">
        <v>68</v>
      </c>
      <c r="H92" s="133"/>
      <c r="I92" s="87"/>
      <c r="J92" s="142">
        <f t="shared" ref="J92:K94" si="14">J93</f>
        <v>6.3</v>
      </c>
      <c r="K92" s="593">
        <f t="shared" si="14"/>
        <v>0</v>
      </c>
      <c r="L92" s="593">
        <f t="shared" si="13"/>
        <v>0</v>
      </c>
      <c r="M92" s="593">
        <f t="shared" si="13"/>
        <v>0</v>
      </c>
      <c r="N92" s="239"/>
      <c r="P92" s="104"/>
    </row>
    <row r="93" spans="1:16" s="237" customFormat="1" ht="78.75" x14ac:dyDescent="0.25">
      <c r="A93" s="176" t="s">
        <v>298</v>
      </c>
      <c r="B93" s="85">
        <v>900</v>
      </c>
      <c r="C93" s="87" t="s">
        <v>22</v>
      </c>
      <c r="D93" s="87" t="s">
        <v>31</v>
      </c>
      <c r="E93" s="180">
        <v>89</v>
      </c>
      <c r="F93" s="133" t="s">
        <v>24</v>
      </c>
      <c r="G93" s="133" t="s">
        <v>68</v>
      </c>
      <c r="H93" s="133" t="s">
        <v>339</v>
      </c>
      <c r="I93" s="87"/>
      <c r="J93" s="142">
        <f t="shared" si="14"/>
        <v>6.3</v>
      </c>
      <c r="K93" s="593">
        <f t="shared" si="14"/>
        <v>0</v>
      </c>
      <c r="L93" s="593">
        <f t="shared" si="13"/>
        <v>0</v>
      </c>
      <c r="M93" s="593">
        <f t="shared" si="13"/>
        <v>0</v>
      </c>
      <c r="N93" s="250"/>
      <c r="P93" s="104"/>
    </row>
    <row r="94" spans="1:16" s="237" customFormat="1" ht="31.5" x14ac:dyDescent="0.25">
      <c r="A94" s="178" t="s">
        <v>188</v>
      </c>
      <c r="B94" s="85">
        <v>900</v>
      </c>
      <c r="C94" s="87" t="s">
        <v>22</v>
      </c>
      <c r="D94" s="87" t="s">
        <v>31</v>
      </c>
      <c r="E94" s="180">
        <v>89</v>
      </c>
      <c r="F94" s="133" t="s">
        <v>24</v>
      </c>
      <c r="G94" s="133" t="s">
        <v>68</v>
      </c>
      <c r="H94" s="133" t="s">
        <v>339</v>
      </c>
      <c r="I94" s="87" t="s">
        <v>186</v>
      </c>
      <c r="J94" s="142">
        <f t="shared" si="14"/>
        <v>6.3</v>
      </c>
      <c r="K94" s="593">
        <f t="shared" si="14"/>
        <v>0</v>
      </c>
      <c r="L94" s="593">
        <f>L95</f>
        <v>0</v>
      </c>
      <c r="M94" s="593">
        <f>M95</f>
        <v>0</v>
      </c>
      <c r="N94" s="239"/>
      <c r="P94" s="104"/>
    </row>
    <row r="95" spans="1:16" s="237" customFormat="1" ht="47.25" x14ac:dyDescent="0.25">
      <c r="A95" s="178" t="s">
        <v>189</v>
      </c>
      <c r="B95" s="85">
        <v>900</v>
      </c>
      <c r="C95" s="87" t="s">
        <v>22</v>
      </c>
      <c r="D95" s="87" t="s">
        <v>31</v>
      </c>
      <c r="E95" s="180">
        <v>89</v>
      </c>
      <c r="F95" s="133" t="s">
        <v>24</v>
      </c>
      <c r="G95" s="133" t="s">
        <v>68</v>
      </c>
      <c r="H95" s="133" t="s">
        <v>339</v>
      </c>
      <c r="I95" s="87" t="s">
        <v>187</v>
      </c>
      <c r="J95" s="142">
        <v>6.3</v>
      </c>
      <c r="K95" s="593"/>
      <c r="L95" s="593">
        <v>0</v>
      </c>
      <c r="M95" s="593">
        <v>0</v>
      </c>
      <c r="N95" s="239"/>
      <c r="P95" s="104"/>
    </row>
    <row r="96" spans="1:16" s="237" customFormat="1" ht="24" customHeight="1" x14ac:dyDescent="0.25">
      <c r="A96" s="176" t="s">
        <v>32</v>
      </c>
      <c r="B96" s="85">
        <v>900</v>
      </c>
      <c r="C96" s="87" t="s">
        <v>22</v>
      </c>
      <c r="D96" s="87" t="s">
        <v>33</v>
      </c>
      <c r="E96" s="87"/>
      <c r="F96" s="87"/>
      <c r="G96" s="87"/>
      <c r="H96" s="87"/>
      <c r="I96" s="87"/>
      <c r="J96" s="238">
        <f t="shared" ref="J96:M100" si="15">J97</f>
        <v>125.1</v>
      </c>
      <c r="K96" s="238">
        <f t="shared" si="15"/>
        <v>125.1</v>
      </c>
      <c r="L96" s="238">
        <f t="shared" si="15"/>
        <v>125.1</v>
      </c>
      <c r="M96" s="238">
        <f t="shared" si="15"/>
        <v>125.1</v>
      </c>
      <c r="N96" s="251"/>
      <c r="P96" s="104"/>
    </row>
    <row r="97" spans="1:16" s="237" customFormat="1" ht="31.5" x14ac:dyDescent="0.25">
      <c r="A97" s="378" t="s">
        <v>460</v>
      </c>
      <c r="B97" s="85">
        <v>900</v>
      </c>
      <c r="C97" s="87" t="s">
        <v>22</v>
      </c>
      <c r="D97" s="87" t="s">
        <v>33</v>
      </c>
      <c r="E97" s="133" t="s">
        <v>336</v>
      </c>
      <c r="F97" s="133"/>
      <c r="G97" s="133"/>
      <c r="H97" s="133"/>
      <c r="I97" s="87"/>
      <c r="J97" s="238">
        <f t="shared" si="15"/>
        <v>125.1</v>
      </c>
      <c r="K97" s="238">
        <f t="shared" si="15"/>
        <v>125.1</v>
      </c>
      <c r="L97" s="238">
        <f t="shared" si="15"/>
        <v>125.1</v>
      </c>
      <c r="M97" s="238">
        <f t="shared" si="15"/>
        <v>125.1</v>
      </c>
      <c r="N97" s="239"/>
      <c r="P97" s="363"/>
    </row>
    <row r="98" spans="1:16" s="237" customFormat="1" ht="47.25" x14ac:dyDescent="0.25">
      <c r="A98" s="378" t="s">
        <v>461</v>
      </c>
      <c r="B98" s="195" t="s">
        <v>13</v>
      </c>
      <c r="C98" s="87" t="s">
        <v>22</v>
      </c>
      <c r="D98" s="87" t="s">
        <v>33</v>
      </c>
      <c r="E98" s="133" t="s">
        <v>336</v>
      </c>
      <c r="F98" s="133" t="s">
        <v>24</v>
      </c>
      <c r="G98" s="133"/>
      <c r="H98" s="133"/>
      <c r="I98" s="87"/>
      <c r="J98" s="238">
        <f t="shared" si="15"/>
        <v>125.1</v>
      </c>
      <c r="K98" s="238">
        <f t="shared" si="15"/>
        <v>125.1</v>
      </c>
      <c r="L98" s="238">
        <f t="shared" si="15"/>
        <v>125.1</v>
      </c>
      <c r="M98" s="238">
        <f t="shared" si="15"/>
        <v>125.1</v>
      </c>
      <c r="N98" s="239"/>
      <c r="P98" s="104"/>
    </row>
    <row r="99" spans="1:16" s="237" customFormat="1" ht="47.25" x14ac:dyDescent="0.25">
      <c r="A99" s="378" t="s">
        <v>462</v>
      </c>
      <c r="B99" s="85">
        <v>900</v>
      </c>
      <c r="C99" s="87" t="s">
        <v>22</v>
      </c>
      <c r="D99" s="87" t="s">
        <v>33</v>
      </c>
      <c r="E99" s="133" t="s">
        <v>336</v>
      </c>
      <c r="F99" s="133" t="s">
        <v>24</v>
      </c>
      <c r="G99" s="133" t="s">
        <v>68</v>
      </c>
      <c r="H99" s="133" t="s">
        <v>340</v>
      </c>
      <c r="I99" s="87"/>
      <c r="J99" s="88">
        <f t="shared" si="15"/>
        <v>125.1</v>
      </c>
      <c r="K99" s="88">
        <f t="shared" si="15"/>
        <v>125.1</v>
      </c>
      <c r="L99" s="88">
        <f t="shared" si="15"/>
        <v>125.1</v>
      </c>
      <c r="M99" s="88">
        <f t="shared" si="15"/>
        <v>125.1</v>
      </c>
      <c r="N99" s="239"/>
      <c r="P99" s="291"/>
    </row>
    <row r="100" spans="1:16" s="237" customFormat="1" ht="27" customHeight="1" x14ac:dyDescent="0.25">
      <c r="A100" s="176" t="s">
        <v>192</v>
      </c>
      <c r="B100" s="85">
        <v>900</v>
      </c>
      <c r="C100" s="87" t="s">
        <v>22</v>
      </c>
      <c r="D100" s="87" t="s">
        <v>33</v>
      </c>
      <c r="E100" s="133" t="s">
        <v>336</v>
      </c>
      <c r="F100" s="133" t="s">
        <v>24</v>
      </c>
      <c r="G100" s="133" t="s">
        <v>68</v>
      </c>
      <c r="H100" s="133" t="s">
        <v>340</v>
      </c>
      <c r="I100" s="87" t="s">
        <v>193</v>
      </c>
      <c r="J100" s="88">
        <f t="shared" si="15"/>
        <v>125.1</v>
      </c>
      <c r="K100" s="88">
        <f t="shared" si="15"/>
        <v>125.1</v>
      </c>
      <c r="L100" s="88">
        <f t="shared" si="15"/>
        <v>125.1</v>
      </c>
      <c r="M100" s="88">
        <f t="shared" si="15"/>
        <v>125.1</v>
      </c>
      <c r="N100" s="239"/>
      <c r="P100" s="104"/>
    </row>
    <row r="101" spans="1:16" s="237" customFormat="1" ht="25.5" customHeight="1" x14ac:dyDescent="0.25">
      <c r="A101" s="176" t="s">
        <v>101</v>
      </c>
      <c r="B101" s="85">
        <v>900</v>
      </c>
      <c r="C101" s="87" t="s">
        <v>22</v>
      </c>
      <c r="D101" s="87" t="s">
        <v>33</v>
      </c>
      <c r="E101" s="133" t="s">
        <v>336</v>
      </c>
      <c r="F101" s="133" t="s">
        <v>24</v>
      </c>
      <c r="G101" s="133" t="s">
        <v>68</v>
      </c>
      <c r="H101" s="133" t="s">
        <v>340</v>
      </c>
      <c r="I101" s="87" t="s">
        <v>100</v>
      </c>
      <c r="J101" s="142">
        <v>125.1</v>
      </c>
      <c r="K101" s="142">
        <v>125.1</v>
      </c>
      <c r="L101" s="244">
        <v>125.1</v>
      </c>
      <c r="M101" s="244">
        <v>125.1</v>
      </c>
      <c r="N101" s="239"/>
      <c r="P101" s="104"/>
    </row>
    <row r="102" spans="1:16" s="237" customFormat="1" ht="21.75" customHeight="1" x14ac:dyDescent="0.25">
      <c r="A102" s="176" t="s">
        <v>34</v>
      </c>
      <c r="B102" s="85">
        <v>900</v>
      </c>
      <c r="C102" s="87" t="s">
        <v>22</v>
      </c>
      <c r="D102" s="87" t="s">
        <v>35</v>
      </c>
      <c r="E102" s="133"/>
      <c r="F102" s="133"/>
      <c r="G102" s="133"/>
      <c r="H102" s="133"/>
      <c r="I102" s="87"/>
      <c r="J102" s="142" t="e">
        <f>J103+J108+J125+J136+J141</f>
        <v>#REF!</v>
      </c>
      <c r="K102" s="142">
        <f>K103+K108+K125+K136+K141+K131</f>
        <v>6717</v>
      </c>
      <c r="L102" s="142">
        <f>L103+L108+L125+L136+L141+L131</f>
        <v>4717</v>
      </c>
      <c r="M102" s="142">
        <f>M103+M108+M125+M136+M141+M131</f>
        <v>4717</v>
      </c>
      <c r="N102" s="251"/>
      <c r="P102" s="104"/>
    </row>
    <row r="103" spans="1:16" s="237" customFormat="1" ht="48" customHeight="1" x14ac:dyDescent="0.25">
      <c r="A103" s="378" t="s">
        <v>537</v>
      </c>
      <c r="B103" s="85">
        <v>900</v>
      </c>
      <c r="C103" s="87" t="s">
        <v>22</v>
      </c>
      <c r="D103" s="87" t="s">
        <v>35</v>
      </c>
      <c r="E103" s="133" t="s">
        <v>41</v>
      </c>
      <c r="F103" s="133"/>
      <c r="G103" s="133"/>
      <c r="H103" s="133"/>
      <c r="I103" s="87"/>
      <c r="J103" s="142" t="e">
        <f t="shared" ref="J103:M104" si="16">J104</f>
        <v>#REF!</v>
      </c>
      <c r="K103" s="142">
        <f t="shared" si="16"/>
        <v>3</v>
      </c>
      <c r="L103" s="142">
        <f t="shared" si="16"/>
        <v>3</v>
      </c>
      <c r="M103" s="142">
        <f t="shared" si="16"/>
        <v>3</v>
      </c>
      <c r="N103" s="239"/>
      <c r="P103" s="362"/>
    </row>
    <row r="104" spans="1:16" s="237" customFormat="1" ht="31.5" x14ac:dyDescent="0.25">
      <c r="A104" s="176" t="s">
        <v>283</v>
      </c>
      <c r="B104" s="85">
        <v>900</v>
      </c>
      <c r="C104" s="87" t="s">
        <v>22</v>
      </c>
      <c r="D104" s="87" t="s">
        <v>35</v>
      </c>
      <c r="E104" s="133" t="s">
        <v>41</v>
      </c>
      <c r="F104" s="133" t="s">
        <v>313</v>
      </c>
      <c r="G104" s="133" t="s">
        <v>31</v>
      </c>
      <c r="H104" s="133"/>
      <c r="I104" s="87"/>
      <c r="J104" s="142" t="e">
        <f t="shared" si="16"/>
        <v>#REF!</v>
      </c>
      <c r="K104" s="142">
        <f t="shared" si="16"/>
        <v>3</v>
      </c>
      <c r="L104" s="142">
        <f t="shared" si="16"/>
        <v>3</v>
      </c>
      <c r="M104" s="142">
        <f t="shared" si="16"/>
        <v>3</v>
      </c>
      <c r="N104" s="239"/>
      <c r="P104" s="104"/>
    </row>
    <row r="105" spans="1:16" s="237" customFormat="1" ht="20.25" customHeight="1" x14ac:dyDescent="0.25">
      <c r="A105" s="176" t="s">
        <v>137</v>
      </c>
      <c r="B105" s="85">
        <v>900</v>
      </c>
      <c r="C105" s="87" t="s">
        <v>22</v>
      </c>
      <c r="D105" s="87" t="s">
        <v>35</v>
      </c>
      <c r="E105" s="133" t="s">
        <v>41</v>
      </c>
      <c r="F105" s="133" t="s">
        <v>313</v>
      </c>
      <c r="G105" s="133" t="s">
        <v>31</v>
      </c>
      <c r="H105" s="133" t="s">
        <v>341</v>
      </c>
      <c r="I105" s="87"/>
      <c r="J105" s="142" t="e">
        <f>#REF!</f>
        <v>#REF!</v>
      </c>
      <c r="K105" s="142">
        <f>K107</f>
        <v>3</v>
      </c>
      <c r="L105" s="142">
        <f>L107</f>
        <v>3</v>
      </c>
      <c r="M105" s="142">
        <f>M107</f>
        <v>3</v>
      </c>
      <c r="N105" s="239"/>
      <c r="P105" s="104"/>
    </row>
    <row r="106" spans="1:16" s="237" customFormat="1" ht="31.5" x14ac:dyDescent="0.25">
      <c r="A106" s="178" t="s">
        <v>188</v>
      </c>
      <c r="B106" s="85">
        <v>900</v>
      </c>
      <c r="C106" s="87" t="s">
        <v>22</v>
      </c>
      <c r="D106" s="87" t="s">
        <v>35</v>
      </c>
      <c r="E106" s="133" t="s">
        <v>41</v>
      </c>
      <c r="F106" s="133" t="s">
        <v>313</v>
      </c>
      <c r="G106" s="133" t="s">
        <v>31</v>
      </c>
      <c r="H106" s="133" t="s">
        <v>341</v>
      </c>
      <c r="I106" s="87" t="s">
        <v>186</v>
      </c>
      <c r="J106" s="142">
        <f>J107</f>
        <v>3</v>
      </c>
      <c r="K106" s="142">
        <f>K107</f>
        <v>3</v>
      </c>
      <c r="L106" s="142">
        <f>L107</f>
        <v>3</v>
      </c>
      <c r="M106" s="142">
        <f>M107</f>
        <v>3</v>
      </c>
      <c r="N106" s="239"/>
      <c r="P106" s="104"/>
    </row>
    <row r="107" spans="1:16" s="237" customFormat="1" ht="47.25" x14ac:dyDescent="0.25">
      <c r="A107" s="178" t="s">
        <v>189</v>
      </c>
      <c r="B107" s="85">
        <v>900</v>
      </c>
      <c r="C107" s="87" t="s">
        <v>22</v>
      </c>
      <c r="D107" s="87" t="s">
        <v>35</v>
      </c>
      <c r="E107" s="133" t="s">
        <v>41</v>
      </c>
      <c r="F107" s="133" t="s">
        <v>313</v>
      </c>
      <c r="G107" s="133" t="s">
        <v>31</v>
      </c>
      <c r="H107" s="133" t="s">
        <v>341</v>
      </c>
      <c r="I107" s="87" t="s">
        <v>187</v>
      </c>
      <c r="J107" s="142">
        <v>3</v>
      </c>
      <c r="K107" s="142">
        <v>3</v>
      </c>
      <c r="L107" s="142">
        <v>3</v>
      </c>
      <c r="M107" s="142">
        <v>3</v>
      </c>
      <c r="N107" s="239"/>
      <c r="P107" s="104"/>
    </row>
    <row r="108" spans="1:16" s="237" customFormat="1" ht="48" customHeight="1" x14ac:dyDescent="0.25">
      <c r="A108" s="176" t="s">
        <v>522</v>
      </c>
      <c r="B108" s="85">
        <v>900</v>
      </c>
      <c r="C108" s="87" t="s">
        <v>22</v>
      </c>
      <c r="D108" s="87" t="s">
        <v>35</v>
      </c>
      <c r="E108" s="133" t="s">
        <v>39</v>
      </c>
      <c r="F108" s="133"/>
      <c r="G108" s="133"/>
      <c r="H108" s="133"/>
      <c r="I108" s="87"/>
      <c r="J108" s="142">
        <f>J109+J113+J117+J121</f>
        <v>120</v>
      </c>
      <c r="K108" s="142">
        <f>K109+K113+K117+K121</f>
        <v>120</v>
      </c>
      <c r="L108" s="142">
        <f>L109+L113+L117+L121</f>
        <v>120</v>
      </c>
      <c r="M108" s="142">
        <f>M109+M113+M117+M121</f>
        <v>120</v>
      </c>
      <c r="N108" s="239"/>
      <c r="P108" s="104"/>
    </row>
    <row r="109" spans="1:16" s="237" customFormat="1" ht="47.25" x14ac:dyDescent="0.25">
      <c r="A109" s="176" t="s">
        <v>273</v>
      </c>
      <c r="B109" s="85">
        <v>900</v>
      </c>
      <c r="C109" s="87" t="s">
        <v>22</v>
      </c>
      <c r="D109" s="87" t="s">
        <v>35</v>
      </c>
      <c r="E109" s="133" t="s">
        <v>39</v>
      </c>
      <c r="F109" s="133" t="s">
        <v>313</v>
      </c>
      <c r="G109" s="133" t="s">
        <v>25</v>
      </c>
      <c r="H109" s="133"/>
      <c r="I109" s="87"/>
      <c r="J109" s="142">
        <f t="shared" ref="J109:M110" si="17">J110</f>
        <v>50</v>
      </c>
      <c r="K109" s="142">
        <f t="shared" si="17"/>
        <v>50</v>
      </c>
      <c r="L109" s="142">
        <f t="shared" si="17"/>
        <v>50</v>
      </c>
      <c r="M109" s="142">
        <f t="shared" si="17"/>
        <v>50</v>
      </c>
      <c r="N109" s="239"/>
      <c r="P109" s="104"/>
    </row>
    <row r="110" spans="1:16" s="237" customFormat="1" ht="31.5" x14ac:dyDescent="0.25">
      <c r="A110" s="192" t="s">
        <v>145</v>
      </c>
      <c r="B110" s="85">
        <v>900</v>
      </c>
      <c r="C110" s="87" t="s">
        <v>22</v>
      </c>
      <c r="D110" s="87" t="s">
        <v>35</v>
      </c>
      <c r="E110" s="133" t="s">
        <v>39</v>
      </c>
      <c r="F110" s="133" t="s">
        <v>313</v>
      </c>
      <c r="G110" s="133" t="s">
        <v>25</v>
      </c>
      <c r="H110" s="133" t="s">
        <v>342</v>
      </c>
      <c r="I110" s="87"/>
      <c r="J110" s="142">
        <f t="shared" si="17"/>
        <v>50</v>
      </c>
      <c r="K110" s="142">
        <f t="shared" si="17"/>
        <v>50</v>
      </c>
      <c r="L110" s="142">
        <f t="shared" si="17"/>
        <v>50</v>
      </c>
      <c r="M110" s="142">
        <f t="shared" si="17"/>
        <v>50</v>
      </c>
      <c r="N110" s="239"/>
      <c r="P110" s="104"/>
    </row>
    <row r="111" spans="1:16" s="237" customFormat="1" ht="31.5" x14ac:dyDescent="0.25">
      <c r="A111" s="178" t="s">
        <v>188</v>
      </c>
      <c r="B111" s="85">
        <v>900</v>
      </c>
      <c r="C111" s="87" t="s">
        <v>22</v>
      </c>
      <c r="D111" s="87" t="s">
        <v>35</v>
      </c>
      <c r="E111" s="133" t="s">
        <v>39</v>
      </c>
      <c r="F111" s="133" t="s">
        <v>313</v>
      </c>
      <c r="G111" s="133" t="s">
        <v>25</v>
      </c>
      <c r="H111" s="133" t="s">
        <v>342</v>
      </c>
      <c r="I111" s="87" t="s">
        <v>186</v>
      </c>
      <c r="J111" s="142">
        <f>J112</f>
        <v>50</v>
      </c>
      <c r="K111" s="142">
        <f>K112</f>
        <v>50</v>
      </c>
      <c r="L111" s="142">
        <f>L112</f>
        <v>50</v>
      </c>
      <c r="M111" s="142">
        <f>M112</f>
        <v>50</v>
      </c>
      <c r="N111" s="239"/>
      <c r="P111" s="104"/>
    </row>
    <row r="112" spans="1:16" s="237" customFormat="1" ht="47.25" x14ac:dyDescent="0.25">
      <c r="A112" s="178" t="s">
        <v>189</v>
      </c>
      <c r="B112" s="85">
        <v>900</v>
      </c>
      <c r="C112" s="87" t="s">
        <v>22</v>
      </c>
      <c r="D112" s="87" t="s">
        <v>35</v>
      </c>
      <c r="E112" s="133" t="s">
        <v>39</v>
      </c>
      <c r="F112" s="133" t="s">
        <v>313</v>
      </c>
      <c r="G112" s="133" t="s">
        <v>25</v>
      </c>
      <c r="H112" s="133" t="s">
        <v>342</v>
      </c>
      <c r="I112" s="87" t="s">
        <v>187</v>
      </c>
      <c r="J112" s="142">
        <v>50</v>
      </c>
      <c r="K112" s="142">
        <f>50</f>
        <v>50</v>
      </c>
      <c r="L112" s="142">
        <v>50</v>
      </c>
      <c r="M112" s="142">
        <v>50</v>
      </c>
      <c r="N112" s="239"/>
      <c r="P112" s="104"/>
    </row>
    <row r="113" spans="1:16" s="237" customFormat="1" ht="31.5" x14ac:dyDescent="0.25">
      <c r="A113" s="176" t="s">
        <v>274</v>
      </c>
      <c r="B113" s="85">
        <v>900</v>
      </c>
      <c r="C113" s="87" t="s">
        <v>22</v>
      </c>
      <c r="D113" s="87" t="s">
        <v>35</v>
      </c>
      <c r="E113" s="133" t="s">
        <v>39</v>
      </c>
      <c r="F113" s="133" t="s">
        <v>313</v>
      </c>
      <c r="G113" s="133" t="s">
        <v>31</v>
      </c>
      <c r="H113" s="133"/>
      <c r="I113" s="87"/>
      <c r="J113" s="142">
        <f t="shared" ref="J113:M115" si="18">J114</f>
        <v>10</v>
      </c>
      <c r="K113" s="142">
        <f t="shared" si="18"/>
        <v>10</v>
      </c>
      <c r="L113" s="142">
        <f t="shared" si="18"/>
        <v>10</v>
      </c>
      <c r="M113" s="142">
        <f t="shared" si="18"/>
        <v>10</v>
      </c>
      <c r="N113" s="239"/>
      <c r="P113" s="104"/>
    </row>
    <row r="114" spans="1:16" s="237" customFormat="1" ht="31.5" x14ac:dyDescent="0.25">
      <c r="A114" s="176" t="s">
        <v>58</v>
      </c>
      <c r="B114" s="85">
        <v>900</v>
      </c>
      <c r="C114" s="87" t="s">
        <v>22</v>
      </c>
      <c r="D114" s="87" t="s">
        <v>35</v>
      </c>
      <c r="E114" s="133" t="s">
        <v>39</v>
      </c>
      <c r="F114" s="133" t="s">
        <v>313</v>
      </c>
      <c r="G114" s="133" t="s">
        <v>31</v>
      </c>
      <c r="H114" s="133" t="s">
        <v>342</v>
      </c>
      <c r="I114" s="87"/>
      <c r="J114" s="142">
        <f t="shared" si="18"/>
        <v>10</v>
      </c>
      <c r="K114" s="142">
        <f t="shared" si="18"/>
        <v>10</v>
      </c>
      <c r="L114" s="142">
        <f t="shared" si="18"/>
        <v>10</v>
      </c>
      <c r="M114" s="142">
        <f t="shared" si="18"/>
        <v>10</v>
      </c>
      <c r="N114" s="239"/>
      <c r="P114" s="104"/>
    </row>
    <row r="115" spans="1:16" s="237" customFormat="1" ht="31.5" x14ac:dyDescent="0.25">
      <c r="A115" s="178" t="s">
        <v>188</v>
      </c>
      <c r="B115" s="85">
        <v>900</v>
      </c>
      <c r="C115" s="87" t="s">
        <v>22</v>
      </c>
      <c r="D115" s="87" t="s">
        <v>35</v>
      </c>
      <c r="E115" s="133" t="s">
        <v>39</v>
      </c>
      <c r="F115" s="133" t="s">
        <v>313</v>
      </c>
      <c r="G115" s="133" t="s">
        <v>31</v>
      </c>
      <c r="H115" s="133" t="s">
        <v>342</v>
      </c>
      <c r="I115" s="87" t="s">
        <v>186</v>
      </c>
      <c r="J115" s="142">
        <f t="shared" si="18"/>
        <v>10</v>
      </c>
      <c r="K115" s="142">
        <f t="shared" si="18"/>
        <v>10</v>
      </c>
      <c r="L115" s="142">
        <f t="shared" si="18"/>
        <v>10</v>
      </c>
      <c r="M115" s="142">
        <f t="shared" si="18"/>
        <v>10</v>
      </c>
      <c r="N115" s="239"/>
      <c r="P115" s="104"/>
    </row>
    <row r="116" spans="1:16" s="237" customFormat="1" ht="47.25" x14ac:dyDescent="0.25">
      <c r="A116" s="178" t="s">
        <v>189</v>
      </c>
      <c r="B116" s="85">
        <v>900</v>
      </c>
      <c r="C116" s="87" t="s">
        <v>22</v>
      </c>
      <c r="D116" s="87" t="s">
        <v>35</v>
      </c>
      <c r="E116" s="133" t="s">
        <v>39</v>
      </c>
      <c r="F116" s="133" t="s">
        <v>313</v>
      </c>
      <c r="G116" s="133" t="s">
        <v>31</v>
      </c>
      <c r="H116" s="133" t="s">
        <v>342</v>
      </c>
      <c r="I116" s="87" t="s">
        <v>187</v>
      </c>
      <c r="J116" s="142">
        <v>10</v>
      </c>
      <c r="K116" s="142">
        <v>10</v>
      </c>
      <c r="L116" s="142">
        <v>10</v>
      </c>
      <c r="M116" s="142">
        <v>10</v>
      </c>
      <c r="N116" s="239"/>
      <c r="P116" s="104"/>
    </row>
    <row r="117" spans="1:16" s="237" customFormat="1" ht="77.25" customHeight="1" x14ac:dyDescent="0.25">
      <c r="A117" s="176" t="s">
        <v>275</v>
      </c>
      <c r="B117" s="85">
        <v>900</v>
      </c>
      <c r="C117" s="87" t="s">
        <v>22</v>
      </c>
      <c r="D117" s="87" t="s">
        <v>35</v>
      </c>
      <c r="E117" s="133" t="s">
        <v>39</v>
      </c>
      <c r="F117" s="133" t="s">
        <v>313</v>
      </c>
      <c r="G117" s="133" t="s">
        <v>40</v>
      </c>
      <c r="H117" s="133"/>
      <c r="I117" s="87"/>
      <c r="J117" s="142">
        <f t="shared" ref="J117:M119" si="19">J118</f>
        <v>50</v>
      </c>
      <c r="K117" s="142">
        <f t="shared" si="19"/>
        <v>50</v>
      </c>
      <c r="L117" s="142">
        <f t="shared" si="19"/>
        <v>50</v>
      </c>
      <c r="M117" s="142">
        <f t="shared" si="19"/>
        <v>50</v>
      </c>
      <c r="N117" s="239"/>
      <c r="P117" s="104"/>
    </row>
    <row r="118" spans="1:16" s="237" customFormat="1" ht="24.75" customHeight="1" x14ac:dyDescent="0.25">
      <c r="A118" s="192" t="s">
        <v>145</v>
      </c>
      <c r="B118" s="85">
        <v>900</v>
      </c>
      <c r="C118" s="87" t="s">
        <v>22</v>
      </c>
      <c r="D118" s="87" t="s">
        <v>35</v>
      </c>
      <c r="E118" s="133" t="s">
        <v>39</v>
      </c>
      <c r="F118" s="133" t="s">
        <v>313</v>
      </c>
      <c r="G118" s="133" t="s">
        <v>40</v>
      </c>
      <c r="H118" s="133" t="s">
        <v>342</v>
      </c>
      <c r="I118" s="87"/>
      <c r="J118" s="142">
        <f t="shared" si="19"/>
        <v>50</v>
      </c>
      <c r="K118" s="142">
        <f t="shared" si="19"/>
        <v>50</v>
      </c>
      <c r="L118" s="142">
        <f t="shared" si="19"/>
        <v>50</v>
      </c>
      <c r="M118" s="142">
        <f t="shared" si="19"/>
        <v>50</v>
      </c>
      <c r="N118" s="239"/>
      <c r="P118" s="104"/>
    </row>
    <row r="119" spans="1:16" s="237" customFormat="1" ht="31.5" x14ac:dyDescent="0.25">
      <c r="A119" s="178" t="s">
        <v>188</v>
      </c>
      <c r="B119" s="85">
        <v>900</v>
      </c>
      <c r="C119" s="87" t="s">
        <v>22</v>
      </c>
      <c r="D119" s="87" t="s">
        <v>35</v>
      </c>
      <c r="E119" s="133" t="s">
        <v>39</v>
      </c>
      <c r="F119" s="133" t="s">
        <v>313</v>
      </c>
      <c r="G119" s="133" t="s">
        <v>40</v>
      </c>
      <c r="H119" s="133" t="s">
        <v>342</v>
      </c>
      <c r="I119" s="87" t="s">
        <v>186</v>
      </c>
      <c r="J119" s="142">
        <f t="shared" si="19"/>
        <v>50</v>
      </c>
      <c r="K119" s="142">
        <f t="shared" si="19"/>
        <v>50</v>
      </c>
      <c r="L119" s="142">
        <f t="shared" si="19"/>
        <v>50</v>
      </c>
      <c r="M119" s="142">
        <f t="shared" si="19"/>
        <v>50</v>
      </c>
      <c r="N119" s="239"/>
      <c r="P119" s="104"/>
    </row>
    <row r="120" spans="1:16" s="237" customFormat="1" ht="38.25" customHeight="1" x14ac:dyDescent="0.25">
      <c r="A120" s="178" t="s">
        <v>189</v>
      </c>
      <c r="B120" s="85">
        <v>900</v>
      </c>
      <c r="C120" s="87" t="s">
        <v>22</v>
      </c>
      <c r="D120" s="87" t="s">
        <v>35</v>
      </c>
      <c r="E120" s="133" t="s">
        <v>39</v>
      </c>
      <c r="F120" s="133" t="s">
        <v>313</v>
      </c>
      <c r="G120" s="133" t="s">
        <v>40</v>
      </c>
      <c r="H120" s="133" t="s">
        <v>342</v>
      </c>
      <c r="I120" s="87" t="s">
        <v>187</v>
      </c>
      <c r="J120" s="142">
        <v>50</v>
      </c>
      <c r="K120" s="142">
        <f>50</f>
        <v>50</v>
      </c>
      <c r="L120" s="142">
        <v>50</v>
      </c>
      <c r="M120" s="142">
        <v>50</v>
      </c>
      <c r="N120" s="239"/>
      <c r="P120" s="104"/>
    </row>
    <row r="121" spans="1:16" s="237" customFormat="1" ht="47.25" x14ac:dyDescent="0.25">
      <c r="A121" s="176" t="s">
        <v>276</v>
      </c>
      <c r="B121" s="85">
        <v>900</v>
      </c>
      <c r="C121" s="87" t="s">
        <v>22</v>
      </c>
      <c r="D121" s="87" t="s">
        <v>35</v>
      </c>
      <c r="E121" s="133" t="s">
        <v>39</v>
      </c>
      <c r="F121" s="133" t="s">
        <v>313</v>
      </c>
      <c r="G121" s="133" t="s">
        <v>41</v>
      </c>
      <c r="H121" s="133"/>
      <c r="I121" s="87"/>
      <c r="J121" s="142">
        <f t="shared" ref="J121:M123" si="20">J122</f>
        <v>10</v>
      </c>
      <c r="K121" s="142">
        <f t="shared" si="20"/>
        <v>10</v>
      </c>
      <c r="L121" s="142">
        <f t="shared" si="20"/>
        <v>10</v>
      </c>
      <c r="M121" s="142">
        <f t="shared" si="20"/>
        <v>10</v>
      </c>
      <c r="N121" s="239"/>
      <c r="P121" s="104"/>
    </row>
    <row r="122" spans="1:16" s="237" customFormat="1" ht="23.25" customHeight="1" x14ac:dyDescent="0.25">
      <c r="A122" s="192" t="s">
        <v>145</v>
      </c>
      <c r="B122" s="85">
        <v>900</v>
      </c>
      <c r="C122" s="87" t="s">
        <v>22</v>
      </c>
      <c r="D122" s="87" t="s">
        <v>35</v>
      </c>
      <c r="E122" s="133" t="s">
        <v>39</v>
      </c>
      <c r="F122" s="133" t="s">
        <v>313</v>
      </c>
      <c r="G122" s="133" t="s">
        <v>41</v>
      </c>
      <c r="H122" s="133" t="s">
        <v>342</v>
      </c>
      <c r="I122" s="87"/>
      <c r="J122" s="142">
        <f t="shared" si="20"/>
        <v>10</v>
      </c>
      <c r="K122" s="142">
        <f t="shared" si="20"/>
        <v>10</v>
      </c>
      <c r="L122" s="142">
        <f t="shared" si="20"/>
        <v>10</v>
      </c>
      <c r="M122" s="142">
        <f t="shared" si="20"/>
        <v>10</v>
      </c>
      <c r="N122" s="239"/>
      <c r="P122" s="104"/>
    </row>
    <row r="123" spans="1:16" s="237" customFormat="1" ht="31.5" x14ac:dyDescent="0.25">
      <c r="A123" s="178" t="s">
        <v>188</v>
      </c>
      <c r="B123" s="85">
        <v>900</v>
      </c>
      <c r="C123" s="87" t="s">
        <v>22</v>
      </c>
      <c r="D123" s="87" t="s">
        <v>35</v>
      </c>
      <c r="E123" s="133" t="s">
        <v>39</v>
      </c>
      <c r="F123" s="133" t="s">
        <v>313</v>
      </c>
      <c r="G123" s="133" t="s">
        <v>41</v>
      </c>
      <c r="H123" s="133" t="s">
        <v>342</v>
      </c>
      <c r="I123" s="87" t="s">
        <v>186</v>
      </c>
      <c r="J123" s="142">
        <f t="shared" si="20"/>
        <v>10</v>
      </c>
      <c r="K123" s="142">
        <f t="shared" si="20"/>
        <v>10</v>
      </c>
      <c r="L123" s="142">
        <f t="shared" si="20"/>
        <v>10</v>
      </c>
      <c r="M123" s="142">
        <f t="shared" si="20"/>
        <v>10</v>
      </c>
      <c r="N123" s="239"/>
      <c r="P123" s="104"/>
    </row>
    <row r="124" spans="1:16" s="237" customFormat="1" ht="47.25" x14ac:dyDescent="0.25">
      <c r="A124" s="178" t="s">
        <v>189</v>
      </c>
      <c r="B124" s="85">
        <v>900</v>
      </c>
      <c r="C124" s="87" t="s">
        <v>22</v>
      </c>
      <c r="D124" s="87" t="s">
        <v>35</v>
      </c>
      <c r="E124" s="133" t="s">
        <v>39</v>
      </c>
      <c r="F124" s="133" t="s">
        <v>313</v>
      </c>
      <c r="G124" s="133" t="s">
        <v>41</v>
      </c>
      <c r="H124" s="133" t="s">
        <v>342</v>
      </c>
      <c r="I124" s="87" t="s">
        <v>187</v>
      </c>
      <c r="J124" s="142">
        <v>10</v>
      </c>
      <c r="K124" s="388">
        <f>10</f>
        <v>10</v>
      </c>
      <c r="L124" s="142">
        <v>10</v>
      </c>
      <c r="M124" s="142">
        <v>10</v>
      </c>
      <c r="N124" s="239"/>
      <c r="P124" s="104"/>
    </row>
    <row r="125" spans="1:16" s="237" customFormat="1" ht="63" customHeight="1" x14ac:dyDescent="0.25">
      <c r="A125" s="398" t="s">
        <v>539</v>
      </c>
      <c r="B125" s="85">
        <v>900</v>
      </c>
      <c r="C125" s="87" t="s">
        <v>22</v>
      </c>
      <c r="D125" s="87" t="s">
        <v>35</v>
      </c>
      <c r="E125" s="133" t="s">
        <v>343</v>
      </c>
      <c r="F125" s="133"/>
      <c r="G125" s="133"/>
      <c r="H125" s="133"/>
      <c r="I125" s="87"/>
      <c r="J125" s="142">
        <f t="shared" ref="J125:M126" si="21">J126</f>
        <v>95</v>
      </c>
      <c r="K125" s="142">
        <f t="shared" si="21"/>
        <v>95</v>
      </c>
      <c r="L125" s="142">
        <f t="shared" si="21"/>
        <v>95</v>
      </c>
      <c r="M125" s="142">
        <f t="shared" si="21"/>
        <v>95</v>
      </c>
      <c r="N125" s="252"/>
      <c r="P125" s="362"/>
    </row>
    <row r="126" spans="1:16" s="237" customFormat="1" ht="78.75" x14ac:dyDescent="0.25">
      <c r="A126" s="398" t="s">
        <v>526</v>
      </c>
      <c r="B126" s="85">
        <v>900</v>
      </c>
      <c r="C126" s="87" t="s">
        <v>22</v>
      </c>
      <c r="D126" s="87" t="s">
        <v>35</v>
      </c>
      <c r="E126" s="133" t="s">
        <v>343</v>
      </c>
      <c r="F126" s="133" t="s">
        <v>24</v>
      </c>
      <c r="G126" s="133"/>
      <c r="H126" s="133"/>
      <c r="I126" s="87"/>
      <c r="J126" s="142">
        <f t="shared" si="21"/>
        <v>95</v>
      </c>
      <c r="K126" s="142">
        <f t="shared" si="21"/>
        <v>95</v>
      </c>
      <c r="L126" s="142">
        <f t="shared" si="21"/>
        <v>95</v>
      </c>
      <c r="M126" s="142">
        <f t="shared" si="21"/>
        <v>95</v>
      </c>
      <c r="N126" s="239"/>
      <c r="P126" s="362"/>
    </row>
    <row r="127" spans="1:16" s="237" customFormat="1" ht="32.25" customHeight="1" x14ac:dyDescent="0.25">
      <c r="A127" s="176" t="s">
        <v>277</v>
      </c>
      <c r="B127" s="85">
        <v>900</v>
      </c>
      <c r="C127" s="87" t="s">
        <v>22</v>
      </c>
      <c r="D127" s="87" t="s">
        <v>35</v>
      </c>
      <c r="E127" s="133" t="s">
        <v>343</v>
      </c>
      <c r="F127" s="133" t="s">
        <v>24</v>
      </c>
      <c r="G127" s="133" t="s">
        <v>23</v>
      </c>
      <c r="H127" s="133"/>
      <c r="I127" s="87"/>
      <c r="J127" s="142">
        <f t="shared" ref="J127:M129" si="22">J128</f>
        <v>95</v>
      </c>
      <c r="K127" s="142">
        <f t="shared" si="22"/>
        <v>95</v>
      </c>
      <c r="L127" s="142">
        <f t="shared" si="22"/>
        <v>95</v>
      </c>
      <c r="M127" s="142">
        <f t="shared" si="22"/>
        <v>95</v>
      </c>
      <c r="N127" s="252"/>
      <c r="P127" s="104"/>
    </row>
    <row r="128" spans="1:16" s="237" customFormat="1" ht="31.5" x14ac:dyDescent="0.25">
      <c r="A128" s="378" t="s">
        <v>90</v>
      </c>
      <c r="B128" s="85">
        <v>900</v>
      </c>
      <c r="C128" s="87" t="s">
        <v>22</v>
      </c>
      <c r="D128" s="87" t="s">
        <v>35</v>
      </c>
      <c r="E128" s="133" t="s">
        <v>343</v>
      </c>
      <c r="F128" s="133" t="s">
        <v>24</v>
      </c>
      <c r="G128" s="133" t="s">
        <v>23</v>
      </c>
      <c r="H128" s="133" t="s">
        <v>350</v>
      </c>
      <c r="I128" s="87"/>
      <c r="J128" s="142">
        <f t="shared" si="22"/>
        <v>95</v>
      </c>
      <c r="K128" s="142">
        <f t="shared" si="22"/>
        <v>95</v>
      </c>
      <c r="L128" s="142">
        <f t="shared" si="22"/>
        <v>95</v>
      </c>
      <c r="M128" s="142">
        <f t="shared" si="22"/>
        <v>95</v>
      </c>
      <c r="N128" s="239"/>
      <c r="P128" s="104"/>
    </row>
    <row r="129" spans="1:19" s="237" customFormat="1" ht="31.5" x14ac:dyDescent="0.25">
      <c r="A129" s="176" t="s">
        <v>240</v>
      </c>
      <c r="B129" s="85">
        <v>900</v>
      </c>
      <c r="C129" s="87" t="s">
        <v>22</v>
      </c>
      <c r="D129" s="87" t="s">
        <v>35</v>
      </c>
      <c r="E129" s="133" t="s">
        <v>343</v>
      </c>
      <c r="F129" s="133" t="s">
        <v>24</v>
      </c>
      <c r="G129" s="133" t="s">
        <v>23</v>
      </c>
      <c r="H129" s="133" t="s">
        <v>350</v>
      </c>
      <c r="I129" s="87" t="s">
        <v>220</v>
      </c>
      <c r="J129" s="142">
        <f t="shared" si="22"/>
        <v>95</v>
      </c>
      <c r="K129" s="142">
        <f t="shared" si="22"/>
        <v>95</v>
      </c>
      <c r="L129" s="142">
        <f t="shared" si="22"/>
        <v>95</v>
      </c>
      <c r="M129" s="142">
        <f t="shared" si="22"/>
        <v>95</v>
      </c>
      <c r="N129" s="239"/>
      <c r="P129" s="104"/>
    </row>
    <row r="130" spans="1:19" s="237" customFormat="1" ht="43.5" customHeight="1" x14ac:dyDescent="0.25">
      <c r="A130" s="176" t="s">
        <v>241</v>
      </c>
      <c r="B130" s="85">
        <v>900</v>
      </c>
      <c r="C130" s="87" t="s">
        <v>22</v>
      </c>
      <c r="D130" s="87" t="s">
        <v>35</v>
      </c>
      <c r="E130" s="133" t="s">
        <v>343</v>
      </c>
      <c r="F130" s="133" t="s">
        <v>24</v>
      </c>
      <c r="G130" s="133" t="s">
        <v>23</v>
      </c>
      <c r="H130" s="133" t="s">
        <v>350</v>
      </c>
      <c r="I130" s="87" t="s">
        <v>239</v>
      </c>
      <c r="J130" s="142">
        <v>95</v>
      </c>
      <c r="K130" s="142">
        <v>95</v>
      </c>
      <c r="L130" s="142">
        <v>95</v>
      </c>
      <c r="M130" s="142">
        <v>95</v>
      </c>
      <c r="N130" s="239"/>
      <c r="P130" s="369"/>
      <c r="Q130" s="580"/>
      <c r="R130" s="580"/>
      <c r="S130" s="580"/>
    </row>
    <row r="131" spans="1:19" s="237" customFormat="1" ht="59.25" customHeight="1" x14ac:dyDescent="0.25">
      <c r="A131" s="568" t="s">
        <v>468</v>
      </c>
      <c r="B131" s="85">
        <v>900</v>
      </c>
      <c r="C131" s="87" t="s">
        <v>22</v>
      </c>
      <c r="D131" s="87" t="s">
        <v>35</v>
      </c>
      <c r="E131" s="133" t="s">
        <v>466</v>
      </c>
      <c r="F131" s="133" t="s">
        <v>313</v>
      </c>
      <c r="G131" s="133"/>
      <c r="H131" s="133"/>
      <c r="I131" s="87"/>
      <c r="J131" s="142"/>
      <c r="K131" s="142">
        <f t="shared" ref="K131:M134" si="23">K132</f>
        <v>1</v>
      </c>
      <c r="L131" s="142">
        <f t="shared" si="23"/>
        <v>1</v>
      </c>
      <c r="M131" s="142">
        <f t="shared" si="23"/>
        <v>1</v>
      </c>
      <c r="N131" s="239"/>
      <c r="P131" s="369"/>
      <c r="Q131" s="581"/>
      <c r="R131" s="581"/>
      <c r="S131" s="581"/>
    </row>
    <row r="132" spans="1:19" s="237" customFormat="1" ht="36.75" customHeight="1" x14ac:dyDescent="0.25">
      <c r="A132" s="179" t="s">
        <v>467</v>
      </c>
      <c r="B132" s="85">
        <v>900</v>
      </c>
      <c r="C132" s="87" t="s">
        <v>22</v>
      </c>
      <c r="D132" s="87" t="s">
        <v>35</v>
      </c>
      <c r="E132" s="133" t="s">
        <v>466</v>
      </c>
      <c r="F132" s="133" t="s">
        <v>313</v>
      </c>
      <c r="G132" s="133" t="s">
        <v>22</v>
      </c>
      <c r="H132" s="133"/>
      <c r="I132" s="87"/>
      <c r="J132" s="142"/>
      <c r="K132" s="142">
        <f t="shared" si="23"/>
        <v>1</v>
      </c>
      <c r="L132" s="142">
        <f t="shared" si="23"/>
        <v>1</v>
      </c>
      <c r="M132" s="142">
        <f t="shared" si="23"/>
        <v>1</v>
      </c>
      <c r="N132" s="239"/>
      <c r="P132" s="369"/>
    </row>
    <row r="133" spans="1:19" s="237" customFormat="1" ht="36.75" customHeight="1" x14ac:dyDescent="0.25">
      <c r="A133" s="179" t="s">
        <v>146</v>
      </c>
      <c r="B133" s="85">
        <v>900</v>
      </c>
      <c r="C133" s="87" t="s">
        <v>22</v>
      </c>
      <c r="D133" s="87" t="s">
        <v>35</v>
      </c>
      <c r="E133" s="133" t="s">
        <v>466</v>
      </c>
      <c r="F133" s="133" t="s">
        <v>313</v>
      </c>
      <c r="G133" s="133" t="s">
        <v>22</v>
      </c>
      <c r="H133" s="133" t="s">
        <v>344</v>
      </c>
      <c r="I133" s="87"/>
      <c r="J133" s="142"/>
      <c r="K133" s="142">
        <f t="shared" si="23"/>
        <v>1</v>
      </c>
      <c r="L133" s="142">
        <f t="shared" si="23"/>
        <v>1</v>
      </c>
      <c r="M133" s="142">
        <f t="shared" si="23"/>
        <v>1</v>
      </c>
      <c r="N133" s="239"/>
      <c r="P133" s="369"/>
    </row>
    <row r="134" spans="1:19" s="237" customFormat="1" ht="36.75" customHeight="1" x14ac:dyDescent="0.25">
      <c r="A134" s="178" t="s">
        <v>188</v>
      </c>
      <c r="B134" s="85">
        <v>900</v>
      </c>
      <c r="C134" s="87" t="s">
        <v>22</v>
      </c>
      <c r="D134" s="87" t="s">
        <v>35</v>
      </c>
      <c r="E134" s="133" t="s">
        <v>466</v>
      </c>
      <c r="F134" s="133" t="s">
        <v>313</v>
      </c>
      <c r="G134" s="133" t="s">
        <v>22</v>
      </c>
      <c r="H134" s="133" t="s">
        <v>344</v>
      </c>
      <c r="I134" s="87" t="s">
        <v>186</v>
      </c>
      <c r="J134" s="142"/>
      <c r="K134" s="142">
        <f t="shared" si="23"/>
        <v>1</v>
      </c>
      <c r="L134" s="142">
        <f t="shared" si="23"/>
        <v>1</v>
      </c>
      <c r="M134" s="142">
        <f t="shared" si="23"/>
        <v>1</v>
      </c>
      <c r="N134" s="239"/>
      <c r="P134" s="369"/>
    </row>
    <row r="135" spans="1:19" s="237" customFormat="1" ht="36.75" customHeight="1" x14ac:dyDescent="0.25">
      <c r="A135" s="178" t="s">
        <v>189</v>
      </c>
      <c r="B135" s="85">
        <v>900</v>
      </c>
      <c r="C135" s="87" t="s">
        <v>22</v>
      </c>
      <c r="D135" s="87" t="s">
        <v>35</v>
      </c>
      <c r="E135" s="133" t="s">
        <v>466</v>
      </c>
      <c r="F135" s="133" t="s">
        <v>313</v>
      </c>
      <c r="G135" s="133" t="s">
        <v>22</v>
      </c>
      <c r="H135" s="133" t="s">
        <v>344</v>
      </c>
      <c r="I135" s="87" t="s">
        <v>187</v>
      </c>
      <c r="J135" s="142"/>
      <c r="K135" s="142">
        <v>1</v>
      </c>
      <c r="L135" s="142">
        <v>1</v>
      </c>
      <c r="M135" s="142">
        <v>1</v>
      </c>
      <c r="N135" s="239"/>
      <c r="P135" s="369"/>
    </row>
    <row r="136" spans="1:19" s="237" customFormat="1" ht="72.75" customHeight="1" x14ac:dyDescent="0.25">
      <c r="A136" s="378" t="s">
        <v>542</v>
      </c>
      <c r="B136" s="85">
        <v>900</v>
      </c>
      <c r="C136" s="87" t="s">
        <v>22</v>
      </c>
      <c r="D136" s="87" t="s">
        <v>35</v>
      </c>
      <c r="E136" s="133" t="s">
        <v>347</v>
      </c>
      <c r="F136" s="133"/>
      <c r="G136" s="133"/>
      <c r="H136" s="133"/>
      <c r="I136" s="87"/>
      <c r="J136" s="142">
        <f t="shared" ref="J136:M138" si="24">J137</f>
        <v>2</v>
      </c>
      <c r="K136" s="142">
        <f t="shared" si="24"/>
        <v>2</v>
      </c>
      <c r="L136" s="142">
        <f t="shared" si="24"/>
        <v>2</v>
      </c>
      <c r="M136" s="142">
        <f t="shared" si="24"/>
        <v>2</v>
      </c>
      <c r="N136" s="252"/>
      <c r="P136" s="362"/>
    </row>
    <row r="137" spans="1:19" s="237" customFormat="1" ht="31.5" x14ac:dyDescent="0.25">
      <c r="A137" s="176" t="s">
        <v>279</v>
      </c>
      <c r="B137" s="85">
        <v>900</v>
      </c>
      <c r="C137" s="87" t="s">
        <v>22</v>
      </c>
      <c r="D137" s="87" t="s">
        <v>35</v>
      </c>
      <c r="E137" s="133" t="s">
        <v>347</v>
      </c>
      <c r="F137" s="133" t="s">
        <v>313</v>
      </c>
      <c r="G137" s="133" t="s">
        <v>348</v>
      </c>
      <c r="H137" s="133"/>
      <c r="I137" s="87"/>
      <c r="J137" s="142">
        <f t="shared" si="24"/>
        <v>2</v>
      </c>
      <c r="K137" s="142">
        <f t="shared" si="24"/>
        <v>2</v>
      </c>
      <c r="L137" s="142">
        <f t="shared" si="24"/>
        <v>2</v>
      </c>
      <c r="M137" s="142">
        <f t="shared" si="24"/>
        <v>2</v>
      </c>
      <c r="N137" s="239"/>
      <c r="P137" s="104"/>
    </row>
    <row r="138" spans="1:19" s="237" customFormat="1" ht="21.75" customHeight="1" x14ac:dyDescent="0.25">
      <c r="A138" s="176" t="s">
        <v>144</v>
      </c>
      <c r="B138" s="85">
        <v>900</v>
      </c>
      <c r="C138" s="87" t="s">
        <v>22</v>
      </c>
      <c r="D138" s="87" t="s">
        <v>35</v>
      </c>
      <c r="E138" s="133" t="s">
        <v>347</v>
      </c>
      <c r="F138" s="133" t="s">
        <v>313</v>
      </c>
      <c r="G138" s="133" t="s">
        <v>348</v>
      </c>
      <c r="H138" s="133" t="s">
        <v>349</v>
      </c>
      <c r="I138" s="87"/>
      <c r="J138" s="142">
        <f t="shared" si="24"/>
        <v>2</v>
      </c>
      <c r="K138" s="142">
        <f t="shared" si="24"/>
        <v>2</v>
      </c>
      <c r="L138" s="142">
        <f t="shared" si="24"/>
        <v>2</v>
      </c>
      <c r="M138" s="142">
        <f t="shared" si="24"/>
        <v>2</v>
      </c>
      <c r="N138" s="239"/>
      <c r="P138" s="104"/>
    </row>
    <row r="139" spans="1:19" s="237" customFormat="1" ht="31.5" x14ac:dyDescent="0.25">
      <c r="A139" s="178" t="s">
        <v>188</v>
      </c>
      <c r="B139" s="85">
        <v>900</v>
      </c>
      <c r="C139" s="87" t="s">
        <v>22</v>
      </c>
      <c r="D139" s="87" t="s">
        <v>35</v>
      </c>
      <c r="E139" s="133" t="s">
        <v>347</v>
      </c>
      <c r="F139" s="133" t="s">
        <v>313</v>
      </c>
      <c r="G139" s="133" t="s">
        <v>348</v>
      </c>
      <c r="H139" s="133" t="s">
        <v>349</v>
      </c>
      <c r="I139" s="87" t="s">
        <v>186</v>
      </c>
      <c r="J139" s="142">
        <f>J140</f>
        <v>2</v>
      </c>
      <c r="K139" s="142">
        <f>K140</f>
        <v>2</v>
      </c>
      <c r="L139" s="142">
        <f>L140</f>
        <v>2</v>
      </c>
      <c r="M139" s="142">
        <f>M140</f>
        <v>2</v>
      </c>
      <c r="N139" s="239"/>
      <c r="P139" s="104"/>
    </row>
    <row r="140" spans="1:19" s="237" customFormat="1" ht="34.5" customHeight="1" x14ac:dyDescent="0.25">
      <c r="A140" s="178" t="s">
        <v>189</v>
      </c>
      <c r="B140" s="85">
        <v>900</v>
      </c>
      <c r="C140" s="87" t="s">
        <v>22</v>
      </c>
      <c r="D140" s="87" t="s">
        <v>35</v>
      </c>
      <c r="E140" s="133" t="s">
        <v>347</v>
      </c>
      <c r="F140" s="133" t="s">
        <v>313</v>
      </c>
      <c r="G140" s="133" t="s">
        <v>348</v>
      </c>
      <c r="H140" s="133" t="s">
        <v>349</v>
      </c>
      <c r="I140" s="87" t="s">
        <v>187</v>
      </c>
      <c r="J140" s="142">
        <v>2</v>
      </c>
      <c r="K140" s="142">
        <v>2</v>
      </c>
      <c r="L140" s="142">
        <v>2</v>
      </c>
      <c r="M140" s="142">
        <v>2</v>
      </c>
      <c r="N140" s="239"/>
      <c r="P140" s="104"/>
    </row>
    <row r="141" spans="1:19" s="237" customFormat="1" ht="31.5" x14ac:dyDescent="0.25">
      <c r="A141" s="378" t="s">
        <v>460</v>
      </c>
      <c r="B141" s="85">
        <v>900</v>
      </c>
      <c r="C141" s="87" t="s">
        <v>22</v>
      </c>
      <c r="D141" s="87" t="s">
        <v>35</v>
      </c>
      <c r="E141" s="133" t="s">
        <v>336</v>
      </c>
      <c r="F141" s="133"/>
      <c r="G141" s="133"/>
      <c r="H141" s="133"/>
      <c r="I141" s="87"/>
      <c r="J141" s="142" t="e">
        <f>J142+#REF!</f>
        <v>#REF!</v>
      </c>
      <c r="K141" s="142">
        <f>K142</f>
        <v>6496</v>
      </c>
      <c r="L141" s="142">
        <f>L142</f>
        <v>4496</v>
      </c>
      <c r="M141" s="142">
        <f>M142</f>
        <v>4496</v>
      </c>
      <c r="N141" s="251"/>
      <c r="P141" s="363"/>
    </row>
    <row r="142" spans="1:19" s="237" customFormat="1" ht="47.25" x14ac:dyDescent="0.25">
      <c r="A142" s="378" t="s">
        <v>461</v>
      </c>
      <c r="B142" s="85">
        <v>900</v>
      </c>
      <c r="C142" s="87" t="s">
        <v>22</v>
      </c>
      <c r="D142" s="87" t="s">
        <v>35</v>
      </c>
      <c r="E142" s="133" t="s">
        <v>336</v>
      </c>
      <c r="F142" s="133" t="s">
        <v>24</v>
      </c>
      <c r="G142" s="133" t="s">
        <v>68</v>
      </c>
      <c r="H142" s="133"/>
      <c r="I142" s="87"/>
      <c r="J142" s="142" t="e">
        <f>J146+#REF!+#REF!+#REF!</f>
        <v>#REF!</v>
      </c>
      <c r="K142" s="142">
        <f>K146+K143+K149</f>
        <v>6496</v>
      </c>
      <c r="L142" s="142">
        <f>L146+L143</f>
        <v>4496</v>
      </c>
      <c r="M142" s="142">
        <f>M146+M143</f>
        <v>4496</v>
      </c>
      <c r="N142" s="239"/>
      <c r="P142" s="104"/>
    </row>
    <row r="143" spans="1:19" s="237" customFormat="1" ht="30" x14ac:dyDescent="0.25">
      <c r="A143" s="107" t="s">
        <v>470</v>
      </c>
      <c r="B143" s="85">
        <v>900</v>
      </c>
      <c r="C143" s="87" t="s">
        <v>22</v>
      </c>
      <c r="D143" s="87" t="s">
        <v>35</v>
      </c>
      <c r="E143" s="133" t="s">
        <v>336</v>
      </c>
      <c r="F143" s="133" t="s">
        <v>24</v>
      </c>
      <c r="G143" s="133" t="s">
        <v>68</v>
      </c>
      <c r="H143" s="133" t="s">
        <v>469</v>
      </c>
      <c r="I143" s="87"/>
      <c r="J143" s="142"/>
      <c r="K143" s="593">
        <f t="shared" ref="K143:M144" si="25">K144</f>
        <v>0</v>
      </c>
      <c r="L143" s="593">
        <f t="shared" si="25"/>
        <v>0</v>
      </c>
      <c r="M143" s="593">
        <f t="shared" si="25"/>
        <v>0</v>
      </c>
      <c r="N143" s="239"/>
      <c r="P143" s="104"/>
    </row>
    <row r="144" spans="1:19" s="237" customFormat="1" ht="31.5" x14ac:dyDescent="0.25">
      <c r="A144" s="178" t="s">
        <v>188</v>
      </c>
      <c r="B144" s="85">
        <v>900</v>
      </c>
      <c r="C144" s="87" t="s">
        <v>22</v>
      </c>
      <c r="D144" s="87" t="s">
        <v>35</v>
      </c>
      <c r="E144" s="133" t="s">
        <v>336</v>
      </c>
      <c r="F144" s="133" t="s">
        <v>24</v>
      </c>
      <c r="G144" s="133" t="s">
        <v>68</v>
      </c>
      <c r="H144" s="133" t="s">
        <v>469</v>
      </c>
      <c r="I144" s="87" t="s">
        <v>186</v>
      </c>
      <c r="J144" s="142"/>
      <c r="K144" s="593">
        <f t="shared" si="25"/>
        <v>0</v>
      </c>
      <c r="L144" s="593">
        <f t="shared" si="25"/>
        <v>0</v>
      </c>
      <c r="M144" s="593">
        <f t="shared" si="25"/>
        <v>0</v>
      </c>
      <c r="N144" s="239"/>
      <c r="P144" s="104"/>
    </row>
    <row r="145" spans="1:19" s="237" customFormat="1" ht="47.25" x14ac:dyDescent="0.25">
      <c r="A145" s="178" t="s">
        <v>189</v>
      </c>
      <c r="B145" s="85">
        <v>900</v>
      </c>
      <c r="C145" s="87" t="s">
        <v>22</v>
      </c>
      <c r="D145" s="87" t="s">
        <v>35</v>
      </c>
      <c r="E145" s="133" t="s">
        <v>336</v>
      </c>
      <c r="F145" s="133" t="s">
        <v>24</v>
      </c>
      <c r="G145" s="133" t="s">
        <v>68</v>
      </c>
      <c r="H145" s="133" t="s">
        <v>469</v>
      </c>
      <c r="I145" s="87" t="s">
        <v>187</v>
      </c>
      <c r="J145" s="142"/>
      <c r="K145" s="593"/>
      <c r="L145" s="593">
        <v>0</v>
      </c>
      <c r="M145" s="593">
        <v>0</v>
      </c>
      <c r="N145" s="239"/>
      <c r="P145" s="104"/>
    </row>
    <row r="146" spans="1:19" s="237" customFormat="1" ht="31.5" x14ac:dyDescent="0.25">
      <c r="A146" s="378" t="s">
        <v>90</v>
      </c>
      <c r="B146" s="390">
        <v>900</v>
      </c>
      <c r="C146" s="382" t="s">
        <v>22</v>
      </c>
      <c r="D146" s="382" t="s">
        <v>35</v>
      </c>
      <c r="E146" s="381" t="s">
        <v>336</v>
      </c>
      <c r="F146" s="381" t="s">
        <v>24</v>
      </c>
      <c r="G146" s="381" t="s">
        <v>68</v>
      </c>
      <c r="H146" s="381" t="s">
        <v>350</v>
      </c>
      <c r="I146" s="382"/>
      <c r="J146" s="388" t="e">
        <f>#REF!+#REF!+#REF!+#REF!+#REF!</f>
        <v>#REF!</v>
      </c>
      <c r="K146" s="388">
        <f>K148</f>
        <v>6496</v>
      </c>
      <c r="L146" s="388">
        <f>L148</f>
        <v>4496</v>
      </c>
      <c r="M146" s="388">
        <f>M148</f>
        <v>4496</v>
      </c>
      <c r="N146" s="239"/>
      <c r="P146" s="104"/>
    </row>
    <row r="147" spans="1:19" s="253" customFormat="1" ht="36.75" customHeight="1" x14ac:dyDescent="0.25">
      <c r="A147" s="176" t="s">
        <v>240</v>
      </c>
      <c r="B147" s="85">
        <v>900</v>
      </c>
      <c r="C147" s="87" t="s">
        <v>22</v>
      </c>
      <c r="D147" s="87" t="s">
        <v>35</v>
      </c>
      <c r="E147" s="133" t="s">
        <v>336</v>
      </c>
      <c r="F147" s="133" t="s">
        <v>24</v>
      </c>
      <c r="G147" s="133" t="s">
        <v>68</v>
      </c>
      <c r="H147" s="133" t="s">
        <v>350</v>
      </c>
      <c r="I147" s="87" t="s">
        <v>220</v>
      </c>
      <c r="J147" s="142">
        <f>J148</f>
        <v>3905.7</v>
      </c>
      <c r="K147" s="142">
        <f>K148</f>
        <v>6496</v>
      </c>
      <c r="L147" s="142">
        <f>L148</f>
        <v>4496</v>
      </c>
      <c r="M147" s="142">
        <f>M148</f>
        <v>4496</v>
      </c>
      <c r="N147" s="255"/>
      <c r="P147" s="369"/>
    </row>
    <row r="148" spans="1:19" s="253" customFormat="1" ht="24.75" customHeight="1" x14ac:dyDescent="0.25">
      <c r="A148" s="176" t="s">
        <v>241</v>
      </c>
      <c r="B148" s="85">
        <v>900</v>
      </c>
      <c r="C148" s="87" t="s">
        <v>22</v>
      </c>
      <c r="D148" s="87" t="s">
        <v>35</v>
      </c>
      <c r="E148" s="133" t="s">
        <v>336</v>
      </c>
      <c r="F148" s="133" t="s">
        <v>24</v>
      </c>
      <c r="G148" s="133" t="s">
        <v>68</v>
      </c>
      <c r="H148" s="133" t="s">
        <v>350</v>
      </c>
      <c r="I148" s="87" t="s">
        <v>239</v>
      </c>
      <c r="J148" s="142">
        <f>3496+409.7</f>
        <v>3905.7</v>
      </c>
      <c r="K148" s="142">
        <f>3496+3000</f>
        <v>6496</v>
      </c>
      <c r="L148" s="142">
        <f>3496+1000</f>
        <v>4496</v>
      </c>
      <c r="M148" s="142">
        <f>3496+1000</f>
        <v>4496</v>
      </c>
      <c r="N148" s="255"/>
      <c r="P148" s="369"/>
      <c r="Q148" s="582"/>
      <c r="R148" s="582"/>
      <c r="S148" s="582"/>
    </row>
    <row r="149" spans="1:19" s="253" customFormat="1" ht="68.25" customHeight="1" x14ac:dyDescent="0.25">
      <c r="A149" s="176" t="s">
        <v>472</v>
      </c>
      <c r="B149" s="85">
        <v>900</v>
      </c>
      <c r="C149" s="87" t="s">
        <v>22</v>
      </c>
      <c r="D149" s="87" t="s">
        <v>35</v>
      </c>
      <c r="E149" s="133" t="s">
        <v>336</v>
      </c>
      <c r="F149" s="133" t="s">
        <v>24</v>
      </c>
      <c r="G149" s="133" t="s">
        <v>68</v>
      </c>
      <c r="H149" s="133" t="s">
        <v>471</v>
      </c>
      <c r="I149" s="87"/>
      <c r="J149" s="142"/>
      <c r="K149" s="593">
        <f t="shared" ref="K149:M150" si="26">K150</f>
        <v>0</v>
      </c>
      <c r="L149" s="593">
        <f t="shared" si="26"/>
        <v>0</v>
      </c>
      <c r="M149" s="593">
        <f t="shared" si="26"/>
        <v>0</v>
      </c>
      <c r="N149" s="255"/>
      <c r="P149" s="369"/>
    </row>
    <row r="150" spans="1:19" s="253" customFormat="1" ht="36.75" customHeight="1" x14ac:dyDescent="0.25">
      <c r="A150" s="176" t="s">
        <v>240</v>
      </c>
      <c r="B150" s="85">
        <v>900</v>
      </c>
      <c r="C150" s="87" t="s">
        <v>22</v>
      </c>
      <c r="D150" s="87" t="s">
        <v>35</v>
      </c>
      <c r="E150" s="133" t="s">
        <v>336</v>
      </c>
      <c r="F150" s="133" t="s">
        <v>24</v>
      </c>
      <c r="G150" s="133" t="s">
        <v>68</v>
      </c>
      <c r="H150" s="133" t="s">
        <v>471</v>
      </c>
      <c r="I150" s="87" t="s">
        <v>220</v>
      </c>
      <c r="J150" s="142"/>
      <c r="K150" s="593">
        <f t="shared" si="26"/>
        <v>0</v>
      </c>
      <c r="L150" s="593">
        <f t="shared" si="26"/>
        <v>0</v>
      </c>
      <c r="M150" s="593">
        <f t="shared" si="26"/>
        <v>0</v>
      </c>
      <c r="N150" s="255"/>
      <c r="P150" s="369"/>
    </row>
    <row r="151" spans="1:19" s="253" customFormat="1" ht="24.75" customHeight="1" x14ac:dyDescent="0.25">
      <c r="A151" s="176" t="s">
        <v>241</v>
      </c>
      <c r="B151" s="85">
        <v>900</v>
      </c>
      <c r="C151" s="87" t="s">
        <v>22</v>
      </c>
      <c r="D151" s="87" t="s">
        <v>35</v>
      </c>
      <c r="E151" s="133" t="s">
        <v>336</v>
      </c>
      <c r="F151" s="133" t="s">
        <v>24</v>
      </c>
      <c r="G151" s="133" t="s">
        <v>68</v>
      </c>
      <c r="H151" s="133" t="s">
        <v>471</v>
      </c>
      <c r="I151" s="87" t="s">
        <v>239</v>
      </c>
      <c r="J151" s="142"/>
      <c r="K151" s="593">
        <v>0</v>
      </c>
      <c r="L151" s="593">
        <v>0</v>
      </c>
      <c r="M151" s="593">
        <v>0</v>
      </c>
      <c r="N151" s="255"/>
      <c r="P151" s="369"/>
    </row>
    <row r="152" spans="1:19" s="237" customFormat="1" ht="35.25" customHeight="1" x14ac:dyDescent="0.25">
      <c r="A152" s="176" t="s">
        <v>97</v>
      </c>
      <c r="B152" s="85">
        <v>900</v>
      </c>
      <c r="C152" s="87" t="s">
        <v>36</v>
      </c>
      <c r="D152" s="87"/>
      <c r="E152" s="87"/>
      <c r="F152" s="87"/>
      <c r="G152" s="87"/>
      <c r="H152" s="87"/>
      <c r="I152" s="87"/>
      <c r="J152" s="88" t="e">
        <f t="shared" ref="J152:M155" si="27">J153</f>
        <v>#REF!</v>
      </c>
      <c r="K152" s="88">
        <f t="shared" si="27"/>
        <v>380</v>
      </c>
      <c r="L152" s="88">
        <f t="shared" si="27"/>
        <v>400.1</v>
      </c>
      <c r="M152" s="88">
        <f t="shared" si="27"/>
        <v>414.6</v>
      </c>
      <c r="N152" s="251"/>
      <c r="P152" s="104"/>
    </row>
    <row r="153" spans="1:19" s="237" customFormat="1" ht="18.75" customHeight="1" x14ac:dyDescent="0.25">
      <c r="A153" s="176" t="s">
        <v>98</v>
      </c>
      <c r="B153" s="85">
        <v>900</v>
      </c>
      <c r="C153" s="87" t="s">
        <v>36</v>
      </c>
      <c r="D153" s="87" t="s">
        <v>25</v>
      </c>
      <c r="E153" s="87"/>
      <c r="F153" s="87"/>
      <c r="G153" s="87"/>
      <c r="H153" s="87"/>
      <c r="I153" s="87"/>
      <c r="J153" s="88" t="e">
        <f t="shared" si="27"/>
        <v>#REF!</v>
      </c>
      <c r="K153" s="88">
        <f t="shared" si="27"/>
        <v>380</v>
      </c>
      <c r="L153" s="88">
        <f t="shared" si="27"/>
        <v>400.1</v>
      </c>
      <c r="M153" s="88">
        <f t="shared" si="27"/>
        <v>414.6</v>
      </c>
      <c r="N153" s="239"/>
      <c r="P153" s="104"/>
    </row>
    <row r="154" spans="1:19" s="237" customFormat="1" ht="31.5" x14ac:dyDescent="0.25">
      <c r="A154" s="378" t="s">
        <v>460</v>
      </c>
      <c r="B154" s="85">
        <v>900</v>
      </c>
      <c r="C154" s="87" t="s">
        <v>36</v>
      </c>
      <c r="D154" s="87" t="s">
        <v>25</v>
      </c>
      <c r="E154" s="133">
        <v>89</v>
      </c>
      <c r="F154" s="181"/>
      <c r="G154" s="181"/>
      <c r="H154" s="181"/>
      <c r="I154" s="87"/>
      <c r="J154" s="88" t="e">
        <f t="shared" si="27"/>
        <v>#REF!</v>
      </c>
      <c r="K154" s="88">
        <f t="shared" si="27"/>
        <v>380</v>
      </c>
      <c r="L154" s="88">
        <f t="shared" si="27"/>
        <v>400.1</v>
      </c>
      <c r="M154" s="88">
        <f t="shared" si="27"/>
        <v>414.6</v>
      </c>
      <c r="N154" s="239"/>
      <c r="P154" s="363"/>
    </row>
    <row r="155" spans="1:19" s="237" customFormat="1" ht="47.25" x14ac:dyDescent="0.25">
      <c r="A155" s="378" t="s">
        <v>461</v>
      </c>
      <c r="B155" s="85">
        <v>900</v>
      </c>
      <c r="C155" s="87" t="s">
        <v>36</v>
      </c>
      <c r="D155" s="87" t="s">
        <v>25</v>
      </c>
      <c r="E155" s="133" t="s">
        <v>336</v>
      </c>
      <c r="F155" s="133" t="s">
        <v>24</v>
      </c>
      <c r="G155" s="133" t="s">
        <v>68</v>
      </c>
      <c r="H155" s="181"/>
      <c r="I155" s="87"/>
      <c r="J155" s="88" t="e">
        <f>J156+#REF!</f>
        <v>#REF!</v>
      </c>
      <c r="K155" s="88">
        <f>K156</f>
        <v>380</v>
      </c>
      <c r="L155" s="88">
        <f t="shared" si="27"/>
        <v>400.1</v>
      </c>
      <c r="M155" s="88">
        <f t="shared" si="27"/>
        <v>414.6</v>
      </c>
      <c r="N155" s="239"/>
      <c r="P155" s="104"/>
    </row>
    <row r="156" spans="1:19" s="237" customFormat="1" ht="53.25" customHeight="1" x14ac:dyDescent="0.25">
      <c r="A156" s="384" t="s">
        <v>400</v>
      </c>
      <c r="B156" s="390">
        <v>900</v>
      </c>
      <c r="C156" s="382" t="s">
        <v>36</v>
      </c>
      <c r="D156" s="382" t="s">
        <v>25</v>
      </c>
      <c r="E156" s="381" t="s">
        <v>336</v>
      </c>
      <c r="F156" s="381" t="s">
        <v>24</v>
      </c>
      <c r="G156" s="381" t="s">
        <v>68</v>
      </c>
      <c r="H156" s="381" t="s">
        <v>401</v>
      </c>
      <c r="I156" s="382"/>
      <c r="J156" s="383" t="e">
        <f>J157+J159</f>
        <v>#REF!</v>
      </c>
      <c r="K156" s="383">
        <f>K157+K159</f>
        <v>380</v>
      </c>
      <c r="L156" s="383">
        <f>L157+L159</f>
        <v>400.1</v>
      </c>
      <c r="M156" s="383">
        <f>M157+M159</f>
        <v>414.6</v>
      </c>
      <c r="N156" s="239"/>
      <c r="P156" s="360"/>
    </row>
    <row r="157" spans="1:19" s="237" customFormat="1" ht="78.75" x14ac:dyDescent="0.25">
      <c r="A157" s="387" t="s">
        <v>198</v>
      </c>
      <c r="B157" s="390">
        <v>900</v>
      </c>
      <c r="C157" s="382" t="s">
        <v>36</v>
      </c>
      <c r="D157" s="382" t="s">
        <v>25</v>
      </c>
      <c r="E157" s="381" t="s">
        <v>336</v>
      </c>
      <c r="F157" s="381" t="s">
        <v>24</v>
      </c>
      <c r="G157" s="381" t="s">
        <v>68</v>
      </c>
      <c r="H157" s="381" t="s">
        <v>401</v>
      </c>
      <c r="I157" s="382" t="s">
        <v>183</v>
      </c>
      <c r="J157" s="376" t="e">
        <f>J158</f>
        <v>#REF!</v>
      </c>
      <c r="K157" s="376">
        <f>K158</f>
        <v>332.9</v>
      </c>
      <c r="L157" s="376">
        <f>L158</f>
        <v>353</v>
      </c>
      <c r="M157" s="376">
        <f>M158</f>
        <v>367.5</v>
      </c>
      <c r="N157" s="239"/>
      <c r="P157" s="104"/>
    </row>
    <row r="158" spans="1:19" s="391" customFormat="1" ht="36" customHeight="1" x14ac:dyDescent="0.25">
      <c r="A158" s="387" t="s">
        <v>184</v>
      </c>
      <c r="B158" s="390">
        <v>900</v>
      </c>
      <c r="C158" s="382" t="s">
        <v>36</v>
      </c>
      <c r="D158" s="382" t="s">
        <v>25</v>
      </c>
      <c r="E158" s="381" t="s">
        <v>336</v>
      </c>
      <c r="F158" s="381" t="s">
        <v>24</v>
      </c>
      <c r="G158" s="381" t="s">
        <v>68</v>
      </c>
      <c r="H158" s="381" t="s">
        <v>401</v>
      </c>
      <c r="I158" s="382" t="s">
        <v>181</v>
      </c>
      <c r="J158" s="376" t="e">
        <f>#REF!+#REF!+#REF!</f>
        <v>#REF!</v>
      </c>
      <c r="K158" s="405">
        <v>332.9</v>
      </c>
      <c r="L158" s="405">
        <v>353</v>
      </c>
      <c r="M158" s="405">
        <v>367.5</v>
      </c>
      <c r="N158" s="375"/>
      <c r="P158" s="102"/>
    </row>
    <row r="159" spans="1:19" s="391" customFormat="1" ht="31.5" x14ac:dyDescent="0.25">
      <c r="A159" s="386" t="s">
        <v>188</v>
      </c>
      <c r="B159" s="390">
        <v>900</v>
      </c>
      <c r="C159" s="382" t="s">
        <v>36</v>
      </c>
      <c r="D159" s="382" t="s">
        <v>25</v>
      </c>
      <c r="E159" s="381" t="s">
        <v>336</v>
      </c>
      <c r="F159" s="381" t="s">
        <v>24</v>
      </c>
      <c r="G159" s="381" t="s">
        <v>68</v>
      </c>
      <c r="H159" s="381" t="s">
        <v>401</v>
      </c>
      <c r="I159" s="382" t="s">
        <v>186</v>
      </c>
      <c r="J159" s="376">
        <f>J160</f>
        <v>111.4</v>
      </c>
      <c r="K159" s="376">
        <f>K160</f>
        <v>47.1</v>
      </c>
      <c r="L159" s="376">
        <f>L160</f>
        <v>47.100000000000009</v>
      </c>
      <c r="M159" s="376">
        <f>M160</f>
        <v>47.100000000000009</v>
      </c>
      <c r="N159" s="375"/>
      <c r="P159" s="102"/>
    </row>
    <row r="160" spans="1:19" s="391" customFormat="1" ht="37.5" customHeight="1" x14ac:dyDescent="0.25">
      <c r="A160" s="386" t="s">
        <v>189</v>
      </c>
      <c r="B160" s="390">
        <v>900</v>
      </c>
      <c r="C160" s="382" t="s">
        <v>36</v>
      </c>
      <c r="D160" s="382" t="s">
        <v>25</v>
      </c>
      <c r="E160" s="381" t="s">
        <v>336</v>
      </c>
      <c r="F160" s="381" t="s">
        <v>24</v>
      </c>
      <c r="G160" s="381" t="s">
        <v>68</v>
      </c>
      <c r="H160" s="381" t="s">
        <v>401</v>
      </c>
      <c r="I160" s="382" t="s">
        <v>187</v>
      </c>
      <c r="J160" s="392">
        <f>141.4-30</f>
        <v>111.4</v>
      </c>
      <c r="K160" s="392">
        <v>47.1</v>
      </c>
      <c r="L160" s="392">
        <f>116.4+25-94.3</f>
        <v>47.100000000000009</v>
      </c>
      <c r="M160" s="392">
        <f>116.4+25-94.3</f>
        <v>47.100000000000009</v>
      </c>
      <c r="N160" s="375"/>
      <c r="P160" s="102"/>
    </row>
    <row r="161" spans="1:16" s="237" customFormat="1" ht="21.75" customHeight="1" x14ac:dyDescent="0.25">
      <c r="A161" s="176" t="s">
        <v>37</v>
      </c>
      <c r="B161" s="85">
        <v>900</v>
      </c>
      <c r="C161" s="87" t="s">
        <v>25</v>
      </c>
      <c r="D161" s="87"/>
      <c r="E161" s="87"/>
      <c r="F161" s="87"/>
      <c r="G161" s="87"/>
      <c r="H161" s="87"/>
      <c r="I161" s="87"/>
      <c r="J161" s="88" t="e">
        <f>J162+J186+J205+#REF!</f>
        <v>#REF!</v>
      </c>
      <c r="K161" s="88">
        <f>K162+K186+K205+K180</f>
        <v>34645.399999999994</v>
      </c>
      <c r="L161" s="88">
        <f>L162+L186+L205</f>
        <v>10929.8</v>
      </c>
      <c r="M161" s="88">
        <f>M162+M186+M205</f>
        <v>11410.4</v>
      </c>
      <c r="N161" s="251"/>
      <c r="P161" s="104"/>
    </row>
    <row r="162" spans="1:16" s="237" customFormat="1" ht="18.75" customHeight="1" x14ac:dyDescent="0.25">
      <c r="A162" s="176" t="s">
        <v>38</v>
      </c>
      <c r="B162" s="85">
        <v>900</v>
      </c>
      <c r="C162" s="87" t="s">
        <v>25</v>
      </c>
      <c r="D162" s="87" t="s">
        <v>31</v>
      </c>
      <c r="E162" s="87"/>
      <c r="F162" s="87"/>
      <c r="G162" s="87"/>
      <c r="H162" s="87"/>
      <c r="I162" s="87"/>
      <c r="J162" s="88" t="e">
        <f>J163+J175+#REF!</f>
        <v>#REF!</v>
      </c>
      <c r="K162" s="88">
        <f>K163+K175</f>
        <v>1101.5999999999999</v>
      </c>
      <c r="L162" s="88">
        <f>L163+L175</f>
        <v>1600.9</v>
      </c>
      <c r="M162" s="88">
        <f>M163+M175</f>
        <v>1674.4</v>
      </c>
      <c r="N162" s="251"/>
      <c r="P162" s="104"/>
    </row>
    <row r="163" spans="1:16" s="237" customFormat="1" ht="78.75" x14ac:dyDescent="0.25">
      <c r="A163" s="198" t="s">
        <v>296</v>
      </c>
      <c r="B163" s="85">
        <v>900</v>
      </c>
      <c r="C163" s="87" t="s">
        <v>25</v>
      </c>
      <c r="D163" s="87" t="s">
        <v>31</v>
      </c>
      <c r="E163" s="180" t="s">
        <v>28</v>
      </c>
      <c r="F163" s="180"/>
      <c r="G163" s="180"/>
      <c r="H163" s="180"/>
      <c r="I163" s="87"/>
      <c r="J163" s="88">
        <f t="shared" ref="J163:M164" si="28">J164</f>
        <v>1942.5</v>
      </c>
      <c r="K163" s="88">
        <f t="shared" si="28"/>
        <v>945.8</v>
      </c>
      <c r="L163" s="88">
        <f t="shared" si="28"/>
        <v>1484</v>
      </c>
      <c r="M163" s="88">
        <f t="shared" si="28"/>
        <v>1596.5</v>
      </c>
      <c r="N163" s="239"/>
      <c r="P163" s="104"/>
    </row>
    <row r="164" spans="1:16" s="237" customFormat="1" ht="31.5" x14ac:dyDescent="0.25">
      <c r="A164" s="178" t="s">
        <v>115</v>
      </c>
      <c r="B164" s="85">
        <v>900</v>
      </c>
      <c r="C164" s="87" t="s">
        <v>25</v>
      </c>
      <c r="D164" s="87" t="s">
        <v>31</v>
      </c>
      <c r="E164" s="180" t="s">
        <v>28</v>
      </c>
      <c r="F164" s="180" t="s">
        <v>26</v>
      </c>
      <c r="G164" s="180"/>
      <c r="H164" s="180"/>
      <c r="I164" s="87"/>
      <c r="J164" s="88">
        <f t="shared" si="28"/>
        <v>1942.5</v>
      </c>
      <c r="K164" s="88">
        <f t="shared" si="28"/>
        <v>945.8</v>
      </c>
      <c r="L164" s="88">
        <f t="shared" si="28"/>
        <v>1484</v>
      </c>
      <c r="M164" s="88">
        <f t="shared" si="28"/>
        <v>1596.5</v>
      </c>
      <c r="N164" s="239"/>
      <c r="P164" s="104"/>
    </row>
    <row r="165" spans="1:16" s="237" customFormat="1" ht="47.25" x14ac:dyDescent="0.25">
      <c r="A165" s="178" t="s">
        <v>116</v>
      </c>
      <c r="B165" s="85">
        <v>900</v>
      </c>
      <c r="C165" s="87" t="s">
        <v>25</v>
      </c>
      <c r="D165" s="87" t="s">
        <v>31</v>
      </c>
      <c r="E165" s="180" t="s">
        <v>28</v>
      </c>
      <c r="F165" s="180" t="s">
        <v>26</v>
      </c>
      <c r="G165" s="180" t="s">
        <v>22</v>
      </c>
      <c r="H165" s="180"/>
      <c r="I165" s="87"/>
      <c r="J165" s="88">
        <f>J166+J169+J172</f>
        <v>1942.5</v>
      </c>
      <c r="K165" s="88">
        <f>K166+K169+K172</f>
        <v>945.8</v>
      </c>
      <c r="L165" s="88">
        <f>L166+L169+L172</f>
        <v>1484</v>
      </c>
      <c r="M165" s="88">
        <f>M166+M169+M172</f>
        <v>1596.5</v>
      </c>
      <c r="N165" s="239"/>
      <c r="P165" s="104"/>
    </row>
    <row r="166" spans="1:16" s="237" customFormat="1" ht="74.25" customHeight="1" x14ac:dyDescent="0.25">
      <c r="A166" s="200" t="s">
        <v>315</v>
      </c>
      <c r="B166" s="85">
        <v>900</v>
      </c>
      <c r="C166" s="87" t="s">
        <v>25</v>
      </c>
      <c r="D166" s="87" t="s">
        <v>31</v>
      </c>
      <c r="E166" s="180" t="s">
        <v>28</v>
      </c>
      <c r="F166" s="180" t="s">
        <v>26</v>
      </c>
      <c r="G166" s="180" t="s">
        <v>22</v>
      </c>
      <c r="H166" s="180" t="s">
        <v>354</v>
      </c>
      <c r="I166" s="87"/>
      <c r="J166" s="88">
        <f t="shared" ref="J166:M167" si="29">J167</f>
        <v>235.4</v>
      </c>
      <c r="K166" s="88">
        <f t="shared" si="29"/>
        <v>121.1</v>
      </c>
      <c r="L166" s="88">
        <f t="shared" si="29"/>
        <v>138</v>
      </c>
      <c r="M166" s="88">
        <f t="shared" si="29"/>
        <v>177.2</v>
      </c>
      <c r="N166" s="239"/>
      <c r="P166" s="104"/>
    </row>
    <row r="167" spans="1:16" s="237" customFormat="1" ht="30" customHeight="1" x14ac:dyDescent="0.25">
      <c r="A167" s="79" t="s">
        <v>207</v>
      </c>
      <c r="B167" s="85">
        <v>900</v>
      </c>
      <c r="C167" s="87" t="s">
        <v>25</v>
      </c>
      <c r="D167" s="87" t="s">
        <v>31</v>
      </c>
      <c r="E167" s="180" t="s">
        <v>28</v>
      </c>
      <c r="F167" s="180" t="s">
        <v>26</v>
      </c>
      <c r="G167" s="180" t="s">
        <v>22</v>
      </c>
      <c r="H167" s="180" t="s">
        <v>354</v>
      </c>
      <c r="I167" s="87" t="s">
        <v>200</v>
      </c>
      <c r="J167" s="88">
        <f t="shared" si="29"/>
        <v>235.4</v>
      </c>
      <c r="K167" s="88">
        <f t="shared" si="29"/>
        <v>121.1</v>
      </c>
      <c r="L167" s="88">
        <f t="shared" si="29"/>
        <v>138</v>
      </c>
      <c r="M167" s="88">
        <f t="shared" si="29"/>
        <v>177.2</v>
      </c>
      <c r="N167" s="239"/>
      <c r="P167" s="104"/>
    </row>
    <row r="168" spans="1:16" s="237" customFormat="1" x14ac:dyDescent="0.25">
      <c r="A168" s="176" t="s">
        <v>134</v>
      </c>
      <c r="B168" s="85">
        <v>900</v>
      </c>
      <c r="C168" s="87" t="s">
        <v>25</v>
      </c>
      <c r="D168" s="87" t="s">
        <v>31</v>
      </c>
      <c r="E168" s="180" t="s">
        <v>28</v>
      </c>
      <c r="F168" s="180" t="s">
        <v>26</v>
      </c>
      <c r="G168" s="180" t="s">
        <v>22</v>
      </c>
      <c r="H168" s="180" t="s">
        <v>354</v>
      </c>
      <c r="I168" s="87" t="s">
        <v>119</v>
      </c>
      <c r="J168" s="143">
        <v>235.4</v>
      </c>
      <c r="K168" s="569">
        <v>121.1</v>
      </c>
      <c r="L168" s="569">
        <v>138</v>
      </c>
      <c r="M168" s="569">
        <v>177.2</v>
      </c>
      <c r="N168" s="239"/>
      <c r="P168" s="104"/>
    </row>
    <row r="169" spans="1:16" s="237" customFormat="1" ht="171.75" customHeight="1" x14ac:dyDescent="0.25">
      <c r="A169" s="100" t="s">
        <v>543</v>
      </c>
      <c r="B169" s="85">
        <v>900</v>
      </c>
      <c r="C169" s="87" t="s">
        <v>25</v>
      </c>
      <c r="D169" s="87" t="s">
        <v>31</v>
      </c>
      <c r="E169" s="180" t="s">
        <v>28</v>
      </c>
      <c r="F169" s="180" t="s">
        <v>26</v>
      </c>
      <c r="G169" s="180" t="s">
        <v>22</v>
      </c>
      <c r="H169" s="180" t="s">
        <v>355</v>
      </c>
      <c r="I169" s="87"/>
      <c r="J169" s="152">
        <f t="shared" ref="J169:M170" si="30">J170</f>
        <v>863.4</v>
      </c>
      <c r="K169" s="152">
        <f t="shared" si="30"/>
        <v>483.5</v>
      </c>
      <c r="L169" s="152">
        <f t="shared" si="30"/>
        <v>754.3</v>
      </c>
      <c r="M169" s="152">
        <f t="shared" si="30"/>
        <v>683.4</v>
      </c>
      <c r="N169" s="239"/>
      <c r="P169" s="104"/>
    </row>
    <row r="170" spans="1:16" s="237" customFormat="1" ht="32.25" customHeight="1" x14ac:dyDescent="0.25">
      <c r="A170" s="79" t="s">
        <v>207</v>
      </c>
      <c r="B170" s="85">
        <v>900</v>
      </c>
      <c r="C170" s="87" t="s">
        <v>25</v>
      </c>
      <c r="D170" s="87" t="s">
        <v>31</v>
      </c>
      <c r="E170" s="180" t="s">
        <v>28</v>
      </c>
      <c r="F170" s="180" t="s">
        <v>26</v>
      </c>
      <c r="G170" s="180" t="s">
        <v>22</v>
      </c>
      <c r="H170" s="180" t="s">
        <v>355</v>
      </c>
      <c r="I170" s="87" t="s">
        <v>200</v>
      </c>
      <c r="J170" s="152">
        <f t="shared" si="30"/>
        <v>863.4</v>
      </c>
      <c r="K170" s="152">
        <f t="shared" si="30"/>
        <v>483.5</v>
      </c>
      <c r="L170" s="152">
        <f t="shared" si="30"/>
        <v>754.3</v>
      </c>
      <c r="M170" s="152">
        <f t="shared" si="30"/>
        <v>683.4</v>
      </c>
      <c r="N170" s="239"/>
      <c r="P170" s="104"/>
    </row>
    <row r="171" spans="1:16" s="237" customFormat="1" ht="28.5" customHeight="1" x14ac:dyDescent="0.25">
      <c r="A171" s="176" t="s">
        <v>70</v>
      </c>
      <c r="B171" s="85">
        <v>900</v>
      </c>
      <c r="C171" s="87" t="s">
        <v>25</v>
      </c>
      <c r="D171" s="87" t="s">
        <v>31</v>
      </c>
      <c r="E171" s="180" t="s">
        <v>28</v>
      </c>
      <c r="F171" s="180" t="s">
        <v>26</v>
      </c>
      <c r="G171" s="180" t="s">
        <v>22</v>
      </c>
      <c r="H171" s="180" t="s">
        <v>355</v>
      </c>
      <c r="I171" s="87" t="s">
        <v>71</v>
      </c>
      <c r="J171" s="152">
        <v>863.4</v>
      </c>
      <c r="K171" s="152">
        <v>483.5</v>
      </c>
      <c r="L171" s="152">
        <v>754.3</v>
      </c>
      <c r="M171" s="152">
        <v>683.4</v>
      </c>
      <c r="N171" s="239"/>
      <c r="P171" s="104"/>
    </row>
    <row r="172" spans="1:16" s="237" customFormat="1" ht="162.75" customHeight="1" x14ac:dyDescent="0.25">
      <c r="A172" s="100" t="s">
        <v>544</v>
      </c>
      <c r="B172" s="85">
        <v>900</v>
      </c>
      <c r="C172" s="87" t="s">
        <v>25</v>
      </c>
      <c r="D172" s="87" t="s">
        <v>31</v>
      </c>
      <c r="E172" s="180" t="s">
        <v>28</v>
      </c>
      <c r="F172" s="180" t="s">
        <v>26</v>
      </c>
      <c r="G172" s="180" t="s">
        <v>22</v>
      </c>
      <c r="H172" s="180" t="s">
        <v>356</v>
      </c>
      <c r="I172" s="87"/>
      <c r="J172" s="143">
        <f t="shared" ref="J172:M173" si="31">J173</f>
        <v>843.7</v>
      </c>
      <c r="K172" s="143">
        <f t="shared" si="31"/>
        <v>341.2</v>
      </c>
      <c r="L172" s="143">
        <f t="shared" si="31"/>
        <v>591.70000000000005</v>
      </c>
      <c r="M172" s="143">
        <f t="shared" si="31"/>
        <v>735.9</v>
      </c>
      <c r="N172" s="239"/>
      <c r="P172" s="104"/>
    </row>
    <row r="173" spans="1:16" s="237" customFormat="1" ht="37.5" customHeight="1" x14ac:dyDescent="0.25">
      <c r="A173" s="79" t="s">
        <v>201</v>
      </c>
      <c r="B173" s="85">
        <v>900</v>
      </c>
      <c r="C173" s="87" t="s">
        <v>25</v>
      </c>
      <c r="D173" s="87" t="s">
        <v>31</v>
      </c>
      <c r="E173" s="180" t="s">
        <v>28</v>
      </c>
      <c r="F173" s="180" t="s">
        <v>26</v>
      </c>
      <c r="G173" s="180" t="s">
        <v>22</v>
      </c>
      <c r="H173" s="180" t="s">
        <v>356</v>
      </c>
      <c r="I173" s="87" t="s">
        <v>200</v>
      </c>
      <c r="J173" s="143">
        <f t="shared" si="31"/>
        <v>843.7</v>
      </c>
      <c r="K173" s="143">
        <f t="shared" si="31"/>
        <v>341.2</v>
      </c>
      <c r="L173" s="143">
        <f t="shared" si="31"/>
        <v>591.70000000000005</v>
      </c>
      <c r="M173" s="143">
        <f t="shared" si="31"/>
        <v>735.9</v>
      </c>
      <c r="N173" s="239"/>
      <c r="P173" s="104"/>
    </row>
    <row r="174" spans="1:16" s="237" customFormat="1" ht="27.75" customHeight="1" x14ac:dyDescent="0.25">
      <c r="A174" s="176" t="s">
        <v>70</v>
      </c>
      <c r="B174" s="85">
        <v>900</v>
      </c>
      <c r="C174" s="87" t="s">
        <v>25</v>
      </c>
      <c r="D174" s="87" t="s">
        <v>31</v>
      </c>
      <c r="E174" s="180" t="s">
        <v>28</v>
      </c>
      <c r="F174" s="180" t="s">
        <v>26</v>
      </c>
      <c r="G174" s="180" t="s">
        <v>22</v>
      </c>
      <c r="H174" s="180" t="s">
        <v>356</v>
      </c>
      <c r="I174" s="87" t="s">
        <v>71</v>
      </c>
      <c r="J174" s="143">
        <v>843.7</v>
      </c>
      <c r="K174" s="143">
        <v>341.2</v>
      </c>
      <c r="L174" s="143">
        <v>591.70000000000005</v>
      </c>
      <c r="M174" s="143">
        <v>735.9</v>
      </c>
      <c r="N174" s="239"/>
      <c r="P174" s="104"/>
    </row>
    <row r="175" spans="1:16" s="237" customFormat="1" ht="31.5" x14ac:dyDescent="0.25">
      <c r="A175" s="378" t="s">
        <v>460</v>
      </c>
      <c r="B175" s="85">
        <v>900</v>
      </c>
      <c r="C175" s="87" t="s">
        <v>25</v>
      </c>
      <c r="D175" s="87" t="s">
        <v>31</v>
      </c>
      <c r="E175" s="180" t="s">
        <v>336</v>
      </c>
      <c r="F175" s="180"/>
      <c r="G175" s="180"/>
      <c r="H175" s="180"/>
      <c r="I175" s="87"/>
      <c r="J175" s="143" t="e">
        <f>J176</f>
        <v>#REF!</v>
      </c>
      <c r="K175" s="143">
        <f>K176</f>
        <v>155.80000000000001</v>
      </c>
      <c r="L175" s="143">
        <f>L176</f>
        <v>116.9</v>
      </c>
      <c r="M175" s="143">
        <f>M176</f>
        <v>77.900000000000006</v>
      </c>
      <c r="N175" s="251"/>
      <c r="P175" s="363"/>
    </row>
    <row r="176" spans="1:16" s="237" customFormat="1" ht="47.25" x14ac:dyDescent="0.25">
      <c r="A176" s="378" t="s">
        <v>461</v>
      </c>
      <c r="B176" s="85">
        <v>900</v>
      </c>
      <c r="C176" s="87" t="s">
        <v>25</v>
      </c>
      <c r="D176" s="87" t="s">
        <v>31</v>
      </c>
      <c r="E176" s="180" t="s">
        <v>336</v>
      </c>
      <c r="F176" s="180" t="s">
        <v>24</v>
      </c>
      <c r="G176" s="180" t="s">
        <v>68</v>
      </c>
      <c r="H176" s="180"/>
      <c r="I176" s="87"/>
      <c r="J176" s="152" t="e">
        <f>#REF!+J178</f>
        <v>#REF!</v>
      </c>
      <c r="K176" s="152">
        <f>K178</f>
        <v>155.80000000000001</v>
      </c>
      <c r="L176" s="152">
        <f>L178</f>
        <v>116.9</v>
      </c>
      <c r="M176" s="152">
        <f>M178</f>
        <v>77.900000000000006</v>
      </c>
      <c r="N176" s="239"/>
      <c r="P176" s="104"/>
    </row>
    <row r="177" spans="1:16" s="237" customFormat="1" ht="68.25" customHeight="1" x14ac:dyDescent="0.25">
      <c r="A177" s="178" t="s">
        <v>267</v>
      </c>
      <c r="B177" s="85">
        <v>900</v>
      </c>
      <c r="C177" s="87" t="s">
        <v>25</v>
      </c>
      <c r="D177" s="87" t="s">
        <v>31</v>
      </c>
      <c r="E177" s="180" t="s">
        <v>336</v>
      </c>
      <c r="F177" s="180" t="s">
        <v>24</v>
      </c>
      <c r="G177" s="180" t="s">
        <v>68</v>
      </c>
      <c r="H177" s="180" t="s">
        <v>357</v>
      </c>
      <c r="I177" s="87"/>
      <c r="J177" s="143">
        <f t="shared" ref="J177:M178" si="32">J178</f>
        <v>140.19999999999999</v>
      </c>
      <c r="K177" s="143">
        <f t="shared" si="32"/>
        <v>155.80000000000001</v>
      </c>
      <c r="L177" s="143">
        <f t="shared" si="32"/>
        <v>116.9</v>
      </c>
      <c r="M177" s="143">
        <f t="shared" si="32"/>
        <v>77.900000000000006</v>
      </c>
      <c r="N177" s="239"/>
      <c r="P177" s="104"/>
    </row>
    <row r="178" spans="1:16" s="237" customFormat="1" ht="46.5" customHeight="1" x14ac:dyDescent="0.25">
      <c r="A178" s="178" t="s">
        <v>188</v>
      </c>
      <c r="B178" s="85">
        <v>900</v>
      </c>
      <c r="C178" s="87" t="s">
        <v>25</v>
      </c>
      <c r="D178" s="87" t="s">
        <v>31</v>
      </c>
      <c r="E178" s="180" t="s">
        <v>336</v>
      </c>
      <c r="F178" s="180" t="s">
        <v>24</v>
      </c>
      <c r="G178" s="180" t="s">
        <v>68</v>
      </c>
      <c r="H178" s="180" t="s">
        <v>357</v>
      </c>
      <c r="I178" s="87" t="s">
        <v>186</v>
      </c>
      <c r="J178" s="143">
        <f t="shared" si="32"/>
        <v>140.19999999999999</v>
      </c>
      <c r="K178" s="143">
        <f t="shared" si="32"/>
        <v>155.80000000000001</v>
      </c>
      <c r="L178" s="143">
        <f t="shared" si="32"/>
        <v>116.9</v>
      </c>
      <c r="M178" s="143">
        <f t="shared" si="32"/>
        <v>77.900000000000006</v>
      </c>
      <c r="N178" s="239"/>
      <c r="P178" s="104"/>
    </row>
    <row r="179" spans="1:16" s="237" customFormat="1" ht="40.5" customHeight="1" x14ac:dyDescent="0.25">
      <c r="A179" s="178" t="s">
        <v>189</v>
      </c>
      <c r="B179" s="85">
        <v>900</v>
      </c>
      <c r="C179" s="87" t="s">
        <v>25</v>
      </c>
      <c r="D179" s="87" t="s">
        <v>31</v>
      </c>
      <c r="E179" s="180" t="s">
        <v>336</v>
      </c>
      <c r="F179" s="180" t="s">
        <v>24</v>
      </c>
      <c r="G179" s="180" t="s">
        <v>68</v>
      </c>
      <c r="H179" s="180" t="s">
        <v>357</v>
      </c>
      <c r="I179" s="87" t="s">
        <v>187</v>
      </c>
      <c r="J179" s="143">
        <v>140.19999999999999</v>
      </c>
      <c r="K179" s="143">
        <v>155.80000000000001</v>
      </c>
      <c r="L179" s="143">
        <v>116.9</v>
      </c>
      <c r="M179" s="143">
        <v>77.900000000000006</v>
      </c>
      <c r="N179" s="239"/>
      <c r="P179" s="104"/>
    </row>
    <row r="180" spans="1:16" s="237" customFormat="1" ht="31.5" customHeight="1" x14ac:dyDescent="0.25">
      <c r="A180" s="378" t="s">
        <v>415</v>
      </c>
      <c r="B180" s="85">
        <v>900</v>
      </c>
      <c r="C180" s="87" t="s">
        <v>25</v>
      </c>
      <c r="D180" s="87" t="s">
        <v>63</v>
      </c>
      <c r="E180" s="180"/>
      <c r="F180" s="180"/>
      <c r="G180" s="180"/>
      <c r="H180" s="180"/>
      <c r="I180" s="87"/>
      <c r="J180" s="143"/>
      <c r="K180" s="593">
        <f t="shared" ref="K180:M181" si="33">K181</f>
        <v>2093.1999999999998</v>
      </c>
      <c r="L180" s="593">
        <f t="shared" si="33"/>
        <v>0</v>
      </c>
      <c r="M180" s="593">
        <f t="shared" si="33"/>
        <v>0</v>
      </c>
      <c r="N180" s="239"/>
      <c r="P180" s="104"/>
    </row>
    <row r="181" spans="1:16" s="237" customFormat="1" ht="40.5" customHeight="1" x14ac:dyDescent="0.25">
      <c r="A181" s="378" t="s">
        <v>523</v>
      </c>
      <c r="B181" s="85">
        <v>900</v>
      </c>
      <c r="C181" s="87" t="s">
        <v>25</v>
      </c>
      <c r="D181" s="87" t="s">
        <v>63</v>
      </c>
      <c r="E181" s="180" t="s">
        <v>35</v>
      </c>
      <c r="F181" s="180" t="s">
        <v>313</v>
      </c>
      <c r="G181" s="180"/>
      <c r="H181" s="180"/>
      <c r="I181" s="87"/>
      <c r="J181" s="143"/>
      <c r="K181" s="593">
        <f t="shared" si="33"/>
        <v>2093.1999999999998</v>
      </c>
      <c r="L181" s="593">
        <f t="shared" si="33"/>
        <v>0</v>
      </c>
      <c r="M181" s="593">
        <f t="shared" si="33"/>
        <v>0</v>
      </c>
      <c r="N181" s="239"/>
      <c r="P181" s="104"/>
    </row>
    <row r="182" spans="1:16" s="237" customFormat="1" ht="71.25" customHeight="1" x14ac:dyDescent="0.25">
      <c r="A182" s="378" t="s">
        <v>414</v>
      </c>
      <c r="B182" s="85">
        <v>900</v>
      </c>
      <c r="C182" s="87" t="s">
        <v>25</v>
      </c>
      <c r="D182" s="87" t="s">
        <v>63</v>
      </c>
      <c r="E182" s="180" t="s">
        <v>35</v>
      </c>
      <c r="F182" s="180" t="s">
        <v>313</v>
      </c>
      <c r="G182" s="180" t="s">
        <v>23</v>
      </c>
      <c r="H182" s="180"/>
      <c r="I182" s="87"/>
      <c r="J182" s="143"/>
      <c r="K182" s="593">
        <f>K185</f>
        <v>2093.1999999999998</v>
      </c>
      <c r="L182" s="593">
        <f>L185</f>
        <v>0</v>
      </c>
      <c r="M182" s="593">
        <f>M185</f>
        <v>0</v>
      </c>
      <c r="N182" s="239"/>
      <c r="P182" s="104"/>
    </row>
    <row r="183" spans="1:16" s="237" customFormat="1" ht="48.75" customHeight="1" x14ac:dyDescent="0.25">
      <c r="A183" s="378" t="s">
        <v>436</v>
      </c>
      <c r="B183" s="85">
        <v>900</v>
      </c>
      <c r="C183" s="87" t="s">
        <v>25</v>
      </c>
      <c r="D183" s="87" t="s">
        <v>63</v>
      </c>
      <c r="E183" s="180" t="s">
        <v>35</v>
      </c>
      <c r="F183" s="180" t="s">
        <v>313</v>
      </c>
      <c r="G183" s="180" t="s">
        <v>23</v>
      </c>
      <c r="H183" s="180" t="s">
        <v>435</v>
      </c>
      <c r="I183" s="87"/>
      <c r="J183" s="143"/>
      <c r="K183" s="593">
        <f t="shared" ref="K183:M184" si="34">K184</f>
        <v>2093.1999999999998</v>
      </c>
      <c r="L183" s="593">
        <f t="shared" si="34"/>
        <v>0</v>
      </c>
      <c r="M183" s="593">
        <f t="shared" si="34"/>
        <v>0</v>
      </c>
      <c r="N183" s="239"/>
      <c r="P183" s="104"/>
    </row>
    <row r="184" spans="1:16" s="237" customFormat="1" ht="40.5" customHeight="1" x14ac:dyDescent="0.25">
      <c r="A184" s="178" t="s">
        <v>188</v>
      </c>
      <c r="B184" s="85">
        <v>900</v>
      </c>
      <c r="C184" s="87" t="s">
        <v>25</v>
      </c>
      <c r="D184" s="87" t="s">
        <v>63</v>
      </c>
      <c r="E184" s="180" t="s">
        <v>35</v>
      </c>
      <c r="F184" s="180" t="s">
        <v>313</v>
      </c>
      <c r="G184" s="180" t="s">
        <v>23</v>
      </c>
      <c r="H184" s="180" t="s">
        <v>435</v>
      </c>
      <c r="I184" s="87" t="s">
        <v>186</v>
      </c>
      <c r="J184" s="143"/>
      <c r="K184" s="593">
        <f t="shared" si="34"/>
        <v>2093.1999999999998</v>
      </c>
      <c r="L184" s="593">
        <f t="shared" si="34"/>
        <v>0</v>
      </c>
      <c r="M184" s="593">
        <f t="shared" si="34"/>
        <v>0</v>
      </c>
      <c r="N184" s="239"/>
      <c r="P184" s="104"/>
    </row>
    <row r="185" spans="1:16" s="237" customFormat="1" ht="40.5" customHeight="1" x14ac:dyDescent="0.25">
      <c r="A185" s="178" t="s">
        <v>189</v>
      </c>
      <c r="B185" s="85">
        <v>900</v>
      </c>
      <c r="C185" s="87" t="s">
        <v>25</v>
      </c>
      <c r="D185" s="87" t="s">
        <v>63</v>
      </c>
      <c r="E185" s="180" t="s">
        <v>35</v>
      </c>
      <c r="F185" s="180" t="s">
        <v>313</v>
      </c>
      <c r="G185" s="180" t="s">
        <v>23</v>
      </c>
      <c r="H185" s="180" t="s">
        <v>435</v>
      </c>
      <c r="I185" s="87" t="s">
        <v>187</v>
      </c>
      <c r="J185" s="143"/>
      <c r="K185" s="593">
        <v>2093.1999999999998</v>
      </c>
      <c r="L185" s="593">
        <v>0</v>
      </c>
      <c r="M185" s="593">
        <v>0</v>
      </c>
      <c r="N185" s="239"/>
      <c r="P185" s="104"/>
    </row>
    <row r="186" spans="1:16" s="237" customFormat="1" ht="28.5" customHeight="1" x14ac:dyDescent="0.25">
      <c r="A186" s="176" t="s">
        <v>202</v>
      </c>
      <c r="B186" s="85">
        <v>900</v>
      </c>
      <c r="C186" s="87" t="s">
        <v>25</v>
      </c>
      <c r="D186" s="87" t="s">
        <v>28</v>
      </c>
      <c r="E186" s="190"/>
      <c r="F186" s="190"/>
      <c r="G186" s="190"/>
      <c r="H186" s="190"/>
      <c r="I186" s="87"/>
      <c r="J186" s="142" t="e">
        <f>J187</f>
        <v>#REF!</v>
      </c>
      <c r="K186" s="143">
        <f>K187</f>
        <v>31448.6</v>
      </c>
      <c r="L186" s="143">
        <f>L187</f>
        <v>9326.9</v>
      </c>
      <c r="M186" s="143">
        <f>M187</f>
        <v>9734</v>
      </c>
      <c r="N186" s="251"/>
      <c r="P186" s="104"/>
    </row>
    <row r="187" spans="1:16" s="237" customFormat="1" ht="31.5" x14ac:dyDescent="0.25">
      <c r="A187" s="378" t="s">
        <v>523</v>
      </c>
      <c r="B187" s="85">
        <v>900</v>
      </c>
      <c r="C187" s="87" t="s">
        <v>25</v>
      </c>
      <c r="D187" s="87" t="s">
        <v>28</v>
      </c>
      <c r="E187" s="180" t="s">
        <v>35</v>
      </c>
      <c r="F187" s="180"/>
      <c r="G187" s="180"/>
      <c r="H187" s="180"/>
      <c r="I187" s="175"/>
      <c r="J187" s="143" t="e">
        <f>J188+#REF!</f>
        <v>#REF!</v>
      </c>
      <c r="K187" s="142">
        <f>K188</f>
        <v>31448.6</v>
      </c>
      <c r="L187" s="142">
        <f>L188</f>
        <v>9326.9</v>
      </c>
      <c r="M187" s="142">
        <f>M188</f>
        <v>9734</v>
      </c>
      <c r="N187" s="239"/>
      <c r="P187" s="374"/>
    </row>
    <row r="188" spans="1:16" s="237" customFormat="1" ht="31.5" x14ac:dyDescent="0.25">
      <c r="A188" s="378" t="s">
        <v>538</v>
      </c>
      <c r="B188" s="85">
        <v>900</v>
      </c>
      <c r="C188" s="87" t="s">
        <v>25</v>
      </c>
      <c r="D188" s="87" t="s">
        <v>28</v>
      </c>
      <c r="E188" s="180" t="s">
        <v>35</v>
      </c>
      <c r="F188" s="180" t="s">
        <v>313</v>
      </c>
      <c r="G188" s="180" t="s">
        <v>22</v>
      </c>
      <c r="H188" s="180"/>
      <c r="I188" s="175"/>
      <c r="J188" s="143" t="e">
        <f>J190+J193+J196+#REF!</f>
        <v>#REF!</v>
      </c>
      <c r="K188" s="142">
        <f>K190+K193+K196+K201+K204</f>
        <v>31448.6</v>
      </c>
      <c r="L188" s="142">
        <f t="shared" ref="L188:M188" si="35">L190+L193+L196+L201+L204</f>
        <v>9326.9</v>
      </c>
      <c r="M188" s="142">
        <f t="shared" si="35"/>
        <v>9734</v>
      </c>
      <c r="N188" s="231"/>
      <c r="O188" s="257"/>
      <c r="P188" s="104"/>
    </row>
    <row r="189" spans="1:16" s="237" customFormat="1" ht="31.5" x14ac:dyDescent="0.25">
      <c r="A189" s="176" t="s">
        <v>77</v>
      </c>
      <c r="B189" s="85">
        <v>900</v>
      </c>
      <c r="C189" s="87" t="s">
        <v>25</v>
      </c>
      <c r="D189" s="87" t="s">
        <v>28</v>
      </c>
      <c r="E189" s="180" t="s">
        <v>35</v>
      </c>
      <c r="F189" s="180" t="s">
        <v>313</v>
      </c>
      <c r="G189" s="180" t="s">
        <v>22</v>
      </c>
      <c r="H189" s="180" t="s">
        <v>358</v>
      </c>
      <c r="I189" s="175"/>
      <c r="J189" s="143">
        <v>3058</v>
      </c>
      <c r="K189" s="142">
        <f>K190</f>
        <v>2708</v>
      </c>
      <c r="L189" s="143">
        <f t="shared" ref="J189:M190" si="36">L190</f>
        <v>2708</v>
      </c>
      <c r="M189" s="143">
        <f t="shared" si="36"/>
        <v>2708</v>
      </c>
      <c r="N189" s="239"/>
      <c r="P189" s="104"/>
    </row>
    <row r="190" spans="1:16" s="237" customFormat="1" ht="48" customHeight="1" x14ac:dyDescent="0.25">
      <c r="A190" s="176" t="s">
        <v>165</v>
      </c>
      <c r="B190" s="85">
        <v>900</v>
      </c>
      <c r="C190" s="87" t="s">
        <v>25</v>
      </c>
      <c r="D190" s="87" t="s">
        <v>28</v>
      </c>
      <c r="E190" s="180" t="s">
        <v>35</v>
      </c>
      <c r="F190" s="180" t="s">
        <v>313</v>
      </c>
      <c r="G190" s="180" t="s">
        <v>22</v>
      </c>
      <c r="H190" s="180" t="s">
        <v>358</v>
      </c>
      <c r="I190" s="175"/>
      <c r="J190" s="143">
        <f t="shared" si="36"/>
        <v>2708</v>
      </c>
      <c r="K190" s="142">
        <f t="shared" si="36"/>
        <v>2708</v>
      </c>
      <c r="L190" s="142">
        <f t="shared" si="36"/>
        <v>2708</v>
      </c>
      <c r="M190" s="142">
        <f t="shared" si="36"/>
        <v>2708</v>
      </c>
      <c r="N190" s="239"/>
      <c r="P190" s="104"/>
    </row>
    <row r="191" spans="1:16" s="237" customFormat="1" ht="32.25" customHeight="1" x14ac:dyDescent="0.25">
      <c r="A191" s="178" t="s">
        <v>188</v>
      </c>
      <c r="B191" s="85">
        <v>900</v>
      </c>
      <c r="C191" s="87" t="s">
        <v>25</v>
      </c>
      <c r="D191" s="87" t="s">
        <v>28</v>
      </c>
      <c r="E191" s="180" t="s">
        <v>35</v>
      </c>
      <c r="F191" s="180" t="s">
        <v>313</v>
      </c>
      <c r="G191" s="180" t="s">
        <v>22</v>
      </c>
      <c r="H191" s="180" t="s">
        <v>358</v>
      </c>
      <c r="I191" s="87" t="s">
        <v>186</v>
      </c>
      <c r="J191" s="152">
        <f>J192</f>
        <v>2708</v>
      </c>
      <c r="K191" s="152">
        <f>K192</f>
        <v>2708</v>
      </c>
      <c r="L191" s="152">
        <f>L192</f>
        <v>2708</v>
      </c>
      <c r="M191" s="152">
        <f>M192</f>
        <v>2708</v>
      </c>
      <c r="N191" s="239"/>
      <c r="P191" s="104"/>
    </row>
    <row r="192" spans="1:16" s="237" customFormat="1" ht="42.75" customHeight="1" x14ac:dyDescent="0.25">
      <c r="A192" s="178" t="s">
        <v>189</v>
      </c>
      <c r="B192" s="85">
        <v>900</v>
      </c>
      <c r="C192" s="87" t="s">
        <v>25</v>
      </c>
      <c r="D192" s="87" t="s">
        <v>28</v>
      </c>
      <c r="E192" s="180" t="s">
        <v>35</v>
      </c>
      <c r="F192" s="180" t="s">
        <v>313</v>
      </c>
      <c r="G192" s="180" t="s">
        <v>22</v>
      </c>
      <c r="H192" s="180" t="s">
        <v>358</v>
      </c>
      <c r="I192" s="87" t="s">
        <v>187</v>
      </c>
      <c r="J192" s="152">
        <v>2708</v>
      </c>
      <c r="K192" s="152">
        <f>2708</f>
        <v>2708</v>
      </c>
      <c r="L192" s="152">
        <f>7908-350-2200-2300-350</f>
        <v>2708</v>
      </c>
      <c r="M192" s="152">
        <f>7908-350-2200-2300-350</f>
        <v>2708</v>
      </c>
      <c r="N192" s="239"/>
      <c r="P192" s="104"/>
    </row>
    <row r="193" spans="1:16" s="237" customFormat="1" ht="46.5" customHeight="1" x14ac:dyDescent="0.25">
      <c r="A193" s="176" t="s">
        <v>177</v>
      </c>
      <c r="B193" s="85">
        <v>900</v>
      </c>
      <c r="C193" s="87" t="s">
        <v>25</v>
      </c>
      <c r="D193" s="87" t="s">
        <v>28</v>
      </c>
      <c r="E193" s="180" t="s">
        <v>35</v>
      </c>
      <c r="F193" s="180" t="s">
        <v>313</v>
      </c>
      <c r="G193" s="180" t="s">
        <v>22</v>
      </c>
      <c r="H193" s="180" t="s">
        <v>359</v>
      </c>
      <c r="I193" s="87"/>
      <c r="J193" s="142">
        <f t="shared" ref="J193:M194" si="37">J194</f>
        <v>2326.5</v>
      </c>
      <c r="K193" s="142">
        <f t="shared" si="37"/>
        <v>3004.2999999999997</v>
      </c>
      <c r="L193" s="142">
        <f t="shared" si="37"/>
        <v>3277.5</v>
      </c>
      <c r="M193" s="142">
        <f t="shared" si="37"/>
        <v>3684.6</v>
      </c>
      <c r="N193" s="239"/>
      <c r="P193" s="104"/>
    </row>
    <row r="194" spans="1:16" s="237" customFormat="1" ht="33" customHeight="1" x14ac:dyDescent="0.25">
      <c r="A194" s="178" t="s">
        <v>188</v>
      </c>
      <c r="B194" s="85">
        <v>900</v>
      </c>
      <c r="C194" s="87" t="s">
        <v>25</v>
      </c>
      <c r="D194" s="87" t="s">
        <v>28</v>
      </c>
      <c r="E194" s="180" t="s">
        <v>35</v>
      </c>
      <c r="F194" s="180" t="s">
        <v>313</v>
      </c>
      <c r="G194" s="180" t="s">
        <v>22</v>
      </c>
      <c r="H194" s="180" t="s">
        <v>359</v>
      </c>
      <c r="I194" s="87" t="s">
        <v>186</v>
      </c>
      <c r="J194" s="142">
        <f t="shared" si="37"/>
        <v>2326.5</v>
      </c>
      <c r="K194" s="142">
        <f t="shared" si="37"/>
        <v>3004.2999999999997</v>
      </c>
      <c r="L194" s="142">
        <f t="shared" si="37"/>
        <v>3277.5</v>
      </c>
      <c r="M194" s="142">
        <f t="shared" si="37"/>
        <v>3684.6</v>
      </c>
      <c r="N194" s="239"/>
      <c r="P194" s="104"/>
    </row>
    <row r="195" spans="1:16" s="237" customFormat="1" ht="42" customHeight="1" x14ac:dyDescent="0.25">
      <c r="A195" s="178" t="s">
        <v>189</v>
      </c>
      <c r="B195" s="85">
        <v>900</v>
      </c>
      <c r="C195" s="87" t="s">
        <v>25</v>
      </c>
      <c r="D195" s="87" t="s">
        <v>28</v>
      </c>
      <c r="E195" s="180" t="s">
        <v>35</v>
      </c>
      <c r="F195" s="180" t="s">
        <v>313</v>
      </c>
      <c r="G195" s="180" t="s">
        <v>22</v>
      </c>
      <c r="H195" s="180" t="s">
        <v>359</v>
      </c>
      <c r="I195" s="87" t="s">
        <v>187</v>
      </c>
      <c r="J195" s="142">
        <f>2200+350-223.5</f>
        <v>2326.5</v>
      </c>
      <c r="K195" s="142">
        <f>3072.6-68.3</f>
        <v>3004.2999999999997</v>
      </c>
      <c r="L195" s="142">
        <v>3277.5</v>
      </c>
      <c r="M195" s="142">
        <v>3684.6</v>
      </c>
      <c r="N195" s="239"/>
      <c r="P195" s="104"/>
    </row>
    <row r="196" spans="1:16" s="237" customFormat="1" ht="50.25" customHeight="1" x14ac:dyDescent="0.25">
      <c r="A196" s="176" t="s">
        <v>178</v>
      </c>
      <c r="B196" s="85">
        <v>900</v>
      </c>
      <c r="C196" s="87" t="s">
        <v>25</v>
      </c>
      <c r="D196" s="87" t="s">
        <v>28</v>
      </c>
      <c r="E196" s="180" t="s">
        <v>35</v>
      </c>
      <c r="F196" s="180" t="s">
        <v>313</v>
      </c>
      <c r="G196" s="180" t="s">
        <v>22</v>
      </c>
      <c r="H196" s="180" t="s">
        <v>360</v>
      </c>
      <c r="I196" s="87"/>
      <c r="J196" s="142">
        <f t="shared" ref="J196:M197" si="38">J197</f>
        <v>2461.4</v>
      </c>
      <c r="K196" s="142">
        <f t="shared" si="38"/>
        <v>2804</v>
      </c>
      <c r="L196" s="142">
        <f t="shared" si="38"/>
        <v>3341.4</v>
      </c>
      <c r="M196" s="142">
        <f t="shared" si="38"/>
        <v>3341.4000000000005</v>
      </c>
      <c r="N196" s="239"/>
      <c r="P196" s="104"/>
    </row>
    <row r="197" spans="1:16" s="237" customFormat="1" ht="42" customHeight="1" x14ac:dyDescent="0.25">
      <c r="A197" s="178" t="s">
        <v>188</v>
      </c>
      <c r="B197" s="85">
        <v>900</v>
      </c>
      <c r="C197" s="87" t="s">
        <v>25</v>
      </c>
      <c r="D197" s="87" t="s">
        <v>28</v>
      </c>
      <c r="E197" s="180" t="s">
        <v>35</v>
      </c>
      <c r="F197" s="180" t="s">
        <v>313</v>
      </c>
      <c r="G197" s="180" t="s">
        <v>22</v>
      </c>
      <c r="H197" s="180" t="s">
        <v>360</v>
      </c>
      <c r="I197" s="87" t="s">
        <v>186</v>
      </c>
      <c r="J197" s="142">
        <f t="shared" si="38"/>
        <v>2461.4</v>
      </c>
      <c r="K197" s="142">
        <f t="shared" si="38"/>
        <v>2804</v>
      </c>
      <c r="L197" s="142">
        <f t="shared" si="38"/>
        <v>3341.4</v>
      </c>
      <c r="M197" s="142">
        <f t="shared" si="38"/>
        <v>3341.4000000000005</v>
      </c>
      <c r="N197" s="239"/>
      <c r="P197" s="104"/>
    </row>
    <row r="198" spans="1:16" s="237" customFormat="1" ht="42" customHeight="1" x14ac:dyDescent="0.25">
      <c r="A198" s="178" t="s">
        <v>189</v>
      </c>
      <c r="B198" s="85">
        <v>900</v>
      </c>
      <c r="C198" s="87" t="s">
        <v>25</v>
      </c>
      <c r="D198" s="87" t="s">
        <v>28</v>
      </c>
      <c r="E198" s="180" t="s">
        <v>35</v>
      </c>
      <c r="F198" s="180" t="s">
        <v>313</v>
      </c>
      <c r="G198" s="180" t="s">
        <v>22</v>
      </c>
      <c r="H198" s="180" t="s">
        <v>360</v>
      </c>
      <c r="I198" s="87" t="s">
        <v>187</v>
      </c>
      <c r="J198" s="142">
        <f>2431.8+29.6</f>
        <v>2461.4</v>
      </c>
      <c r="K198" s="142">
        <v>2804</v>
      </c>
      <c r="L198" s="142">
        <v>3341.4</v>
      </c>
      <c r="M198" s="142">
        <f>2300+131.8+93.9+815.7</f>
        <v>3341.4000000000005</v>
      </c>
      <c r="N198" s="239"/>
      <c r="P198" s="104"/>
    </row>
    <row r="199" spans="1:16" s="237" customFormat="1" ht="42" customHeight="1" x14ac:dyDescent="0.25">
      <c r="A199" s="178" t="s">
        <v>433</v>
      </c>
      <c r="B199" s="85">
        <v>900</v>
      </c>
      <c r="C199" s="87" t="s">
        <v>25</v>
      </c>
      <c r="D199" s="87" t="s">
        <v>28</v>
      </c>
      <c r="E199" s="180" t="s">
        <v>35</v>
      </c>
      <c r="F199" s="180" t="s">
        <v>313</v>
      </c>
      <c r="G199" s="180" t="s">
        <v>22</v>
      </c>
      <c r="H199" s="180" t="s">
        <v>432</v>
      </c>
      <c r="I199" s="87"/>
      <c r="J199" s="142"/>
      <c r="K199" s="142">
        <f t="shared" ref="K199:M200" si="39">K200</f>
        <v>16109.7</v>
      </c>
      <c r="L199" s="142">
        <f t="shared" si="39"/>
        <v>0</v>
      </c>
      <c r="M199" s="142">
        <f t="shared" si="39"/>
        <v>0</v>
      </c>
      <c r="N199" s="239"/>
      <c r="P199" s="104"/>
    </row>
    <row r="200" spans="1:16" s="237" customFormat="1" ht="42" customHeight="1" x14ac:dyDescent="0.25">
      <c r="A200" s="178" t="s">
        <v>188</v>
      </c>
      <c r="B200" s="85">
        <v>900</v>
      </c>
      <c r="C200" s="87" t="s">
        <v>25</v>
      </c>
      <c r="D200" s="87" t="s">
        <v>28</v>
      </c>
      <c r="E200" s="180" t="s">
        <v>35</v>
      </c>
      <c r="F200" s="180" t="s">
        <v>313</v>
      </c>
      <c r="G200" s="180" t="s">
        <v>22</v>
      </c>
      <c r="H200" s="180" t="s">
        <v>432</v>
      </c>
      <c r="I200" s="87" t="s">
        <v>186</v>
      </c>
      <c r="J200" s="142"/>
      <c r="K200" s="142">
        <f t="shared" si="39"/>
        <v>16109.7</v>
      </c>
      <c r="L200" s="142">
        <f t="shared" si="39"/>
        <v>0</v>
      </c>
      <c r="M200" s="142">
        <f t="shared" si="39"/>
        <v>0</v>
      </c>
      <c r="N200" s="239"/>
      <c r="P200" s="104"/>
    </row>
    <row r="201" spans="1:16" s="237" customFormat="1" ht="42" customHeight="1" x14ac:dyDescent="0.25">
      <c r="A201" s="178" t="s">
        <v>189</v>
      </c>
      <c r="B201" s="85">
        <v>900</v>
      </c>
      <c r="C201" s="87" t="s">
        <v>25</v>
      </c>
      <c r="D201" s="87" t="s">
        <v>28</v>
      </c>
      <c r="E201" s="180" t="s">
        <v>35</v>
      </c>
      <c r="F201" s="180" t="s">
        <v>313</v>
      </c>
      <c r="G201" s="180" t="s">
        <v>22</v>
      </c>
      <c r="H201" s="180" t="s">
        <v>432</v>
      </c>
      <c r="I201" s="87" t="s">
        <v>187</v>
      </c>
      <c r="J201" s="142"/>
      <c r="K201" s="142">
        <v>16109.7</v>
      </c>
      <c r="L201" s="142">
        <v>0</v>
      </c>
      <c r="M201" s="142">
        <v>0</v>
      </c>
      <c r="N201" s="239"/>
      <c r="P201" s="104"/>
    </row>
    <row r="202" spans="1:16" s="237" customFormat="1" ht="42" customHeight="1" x14ac:dyDescent="0.25">
      <c r="A202" s="178" t="s">
        <v>433</v>
      </c>
      <c r="B202" s="85">
        <v>900</v>
      </c>
      <c r="C202" s="87" t="s">
        <v>25</v>
      </c>
      <c r="D202" s="87" t="s">
        <v>28</v>
      </c>
      <c r="E202" s="180" t="s">
        <v>35</v>
      </c>
      <c r="F202" s="180" t="s">
        <v>313</v>
      </c>
      <c r="G202" s="180" t="s">
        <v>22</v>
      </c>
      <c r="H202" s="180" t="s">
        <v>547</v>
      </c>
      <c r="I202" s="87"/>
      <c r="J202" s="142"/>
      <c r="K202" s="593">
        <f t="shared" ref="K202:M203" si="40">K203</f>
        <v>6822.6</v>
      </c>
      <c r="L202" s="593">
        <f t="shared" si="40"/>
        <v>0</v>
      </c>
      <c r="M202" s="593">
        <f t="shared" si="40"/>
        <v>0</v>
      </c>
      <c r="N202" s="239"/>
      <c r="P202" s="104"/>
    </row>
    <row r="203" spans="1:16" s="237" customFormat="1" ht="42" customHeight="1" x14ac:dyDescent="0.25">
      <c r="A203" s="178" t="s">
        <v>188</v>
      </c>
      <c r="B203" s="85">
        <v>900</v>
      </c>
      <c r="C203" s="87" t="s">
        <v>25</v>
      </c>
      <c r="D203" s="87" t="s">
        <v>28</v>
      </c>
      <c r="E203" s="180" t="s">
        <v>35</v>
      </c>
      <c r="F203" s="180" t="s">
        <v>313</v>
      </c>
      <c r="G203" s="180" t="s">
        <v>22</v>
      </c>
      <c r="H203" s="180" t="s">
        <v>547</v>
      </c>
      <c r="I203" s="87" t="s">
        <v>186</v>
      </c>
      <c r="J203" s="142"/>
      <c r="K203" s="593">
        <f t="shared" si="40"/>
        <v>6822.6</v>
      </c>
      <c r="L203" s="593">
        <f t="shared" si="40"/>
        <v>0</v>
      </c>
      <c r="M203" s="593">
        <f t="shared" si="40"/>
        <v>0</v>
      </c>
      <c r="N203" s="239"/>
      <c r="P203" s="104"/>
    </row>
    <row r="204" spans="1:16" s="237" customFormat="1" ht="42" customHeight="1" x14ac:dyDescent="0.25">
      <c r="A204" s="178" t="s">
        <v>189</v>
      </c>
      <c r="B204" s="85">
        <v>900</v>
      </c>
      <c r="C204" s="87" t="s">
        <v>25</v>
      </c>
      <c r="D204" s="87" t="s">
        <v>28</v>
      </c>
      <c r="E204" s="180" t="s">
        <v>35</v>
      </c>
      <c r="F204" s="180" t="s">
        <v>313</v>
      </c>
      <c r="G204" s="180" t="s">
        <v>22</v>
      </c>
      <c r="H204" s="180" t="s">
        <v>547</v>
      </c>
      <c r="I204" s="87" t="s">
        <v>187</v>
      </c>
      <c r="J204" s="142"/>
      <c r="K204" s="593">
        <v>6822.6</v>
      </c>
      <c r="L204" s="593">
        <v>0</v>
      </c>
      <c r="M204" s="593">
        <v>0</v>
      </c>
      <c r="N204" s="239"/>
      <c r="P204" s="104"/>
    </row>
    <row r="205" spans="1:16" s="237" customFormat="1" ht="33" customHeight="1" x14ac:dyDescent="0.25">
      <c r="A205" s="176" t="s">
        <v>80</v>
      </c>
      <c r="B205" s="85">
        <v>900</v>
      </c>
      <c r="C205" s="87" t="s">
        <v>25</v>
      </c>
      <c r="D205" s="87" t="s">
        <v>99</v>
      </c>
      <c r="E205" s="181"/>
      <c r="F205" s="181"/>
      <c r="G205" s="181"/>
      <c r="H205" s="181"/>
      <c r="I205" s="175"/>
      <c r="J205" s="142">
        <f>J212</f>
        <v>2</v>
      </c>
      <c r="K205" s="142">
        <f>K212+K206</f>
        <v>2</v>
      </c>
      <c r="L205" s="142">
        <f>L212+L206</f>
        <v>2</v>
      </c>
      <c r="M205" s="142">
        <f>M212+M206</f>
        <v>2</v>
      </c>
      <c r="N205" s="239"/>
      <c r="P205" s="104"/>
    </row>
    <row r="206" spans="1:16" s="237" customFormat="1" ht="65.25" customHeight="1" x14ac:dyDescent="0.25">
      <c r="A206" s="176" t="s">
        <v>413</v>
      </c>
      <c r="B206" s="85">
        <v>900</v>
      </c>
      <c r="C206" s="87" t="s">
        <v>25</v>
      </c>
      <c r="D206" s="87" t="s">
        <v>99</v>
      </c>
      <c r="E206" s="180">
        <v>17</v>
      </c>
      <c r="F206" s="181"/>
      <c r="G206" s="181"/>
      <c r="H206" s="181"/>
      <c r="I206" s="175"/>
      <c r="J206" s="142"/>
      <c r="K206" s="593">
        <f>K207</f>
        <v>0</v>
      </c>
      <c r="L206" s="593">
        <f t="shared" ref="L206:M210" si="41">L207</f>
        <v>0</v>
      </c>
      <c r="M206" s="593">
        <f t="shared" si="41"/>
        <v>0</v>
      </c>
      <c r="N206" s="239"/>
      <c r="P206" s="104"/>
    </row>
    <row r="207" spans="1:16" s="237" customFormat="1" ht="33" customHeight="1" x14ac:dyDescent="0.25">
      <c r="A207" s="176" t="s">
        <v>483</v>
      </c>
      <c r="B207" s="85">
        <v>900</v>
      </c>
      <c r="C207" s="87" t="s">
        <v>25</v>
      </c>
      <c r="D207" s="87" t="s">
        <v>99</v>
      </c>
      <c r="E207" s="180">
        <v>17</v>
      </c>
      <c r="F207" s="180">
        <v>4</v>
      </c>
      <c r="G207" s="181"/>
      <c r="H207" s="181"/>
      <c r="I207" s="175"/>
      <c r="J207" s="142"/>
      <c r="K207" s="593">
        <f>K208</f>
        <v>0</v>
      </c>
      <c r="L207" s="593">
        <f t="shared" si="41"/>
        <v>0</v>
      </c>
      <c r="M207" s="593">
        <f t="shared" si="41"/>
        <v>0</v>
      </c>
      <c r="N207" s="239"/>
      <c r="P207" s="104"/>
    </row>
    <row r="208" spans="1:16" s="237" customFormat="1" ht="33" customHeight="1" x14ac:dyDescent="0.25">
      <c r="A208" s="176" t="s">
        <v>482</v>
      </c>
      <c r="B208" s="85">
        <v>900</v>
      </c>
      <c r="C208" s="87" t="s">
        <v>25</v>
      </c>
      <c r="D208" s="87" t="s">
        <v>99</v>
      </c>
      <c r="E208" s="180">
        <v>17</v>
      </c>
      <c r="F208" s="180">
        <v>4</v>
      </c>
      <c r="G208" s="180" t="s">
        <v>22</v>
      </c>
      <c r="H208" s="181"/>
      <c r="I208" s="175"/>
      <c r="J208" s="142"/>
      <c r="K208" s="593">
        <f>K209</f>
        <v>0</v>
      </c>
      <c r="L208" s="593">
        <f t="shared" si="41"/>
        <v>0</v>
      </c>
      <c r="M208" s="593">
        <f t="shared" si="41"/>
        <v>0</v>
      </c>
      <c r="N208" s="239"/>
      <c r="P208" s="104"/>
    </row>
    <row r="209" spans="1:16" s="237" customFormat="1" ht="33" customHeight="1" x14ac:dyDescent="0.25">
      <c r="A209" s="176" t="s">
        <v>481</v>
      </c>
      <c r="B209" s="85">
        <v>900</v>
      </c>
      <c r="C209" s="87" t="s">
        <v>25</v>
      </c>
      <c r="D209" s="87" t="s">
        <v>99</v>
      </c>
      <c r="E209" s="180">
        <v>17</v>
      </c>
      <c r="F209" s="180">
        <v>4</v>
      </c>
      <c r="G209" s="180" t="s">
        <v>22</v>
      </c>
      <c r="H209" s="181" t="s">
        <v>480</v>
      </c>
      <c r="I209" s="175"/>
      <c r="J209" s="142"/>
      <c r="K209" s="593">
        <f>K210</f>
        <v>0</v>
      </c>
      <c r="L209" s="593">
        <f t="shared" si="41"/>
        <v>0</v>
      </c>
      <c r="M209" s="593">
        <f t="shared" si="41"/>
        <v>0</v>
      </c>
      <c r="N209" s="239"/>
      <c r="P209" s="104"/>
    </row>
    <row r="210" spans="1:16" s="237" customFormat="1" ht="33" customHeight="1" x14ac:dyDescent="0.25">
      <c r="A210" s="178" t="s">
        <v>188</v>
      </c>
      <c r="B210" s="85">
        <v>900</v>
      </c>
      <c r="C210" s="87" t="s">
        <v>25</v>
      </c>
      <c r="D210" s="87" t="s">
        <v>99</v>
      </c>
      <c r="E210" s="180">
        <v>17</v>
      </c>
      <c r="F210" s="180">
        <v>4</v>
      </c>
      <c r="G210" s="180" t="s">
        <v>22</v>
      </c>
      <c r="H210" s="181" t="s">
        <v>480</v>
      </c>
      <c r="I210" s="87" t="s">
        <v>186</v>
      </c>
      <c r="J210" s="142"/>
      <c r="K210" s="593">
        <f>K211</f>
        <v>0</v>
      </c>
      <c r="L210" s="593">
        <f t="shared" si="41"/>
        <v>0</v>
      </c>
      <c r="M210" s="593">
        <f t="shared" si="41"/>
        <v>0</v>
      </c>
      <c r="N210" s="239"/>
      <c r="P210" s="104"/>
    </row>
    <row r="211" spans="1:16" s="237" customFormat="1" ht="33" customHeight="1" x14ac:dyDescent="0.25">
      <c r="A211" s="178" t="s">
        <v>189</v>
      </c>
      <c r="B211" s="85">
        <v>900</v>
      </c>
      <c r="C211" s="87" t="s">
        <v>25</v>
      </c>
      <c r="D211" s="87" t="s">
        <v>99</v>
      </c>
      <c r="E211" s="180">
        <v>17</v>
      </c>
      <c r="F211" s="180">
        <v>4</v>
      </c>
      <c r="G211" s="180" t="s">
        <v>22</v>
      </c>
      <c r="H211" s="181" t="s">
        <v>480</v>
      </c>
      <c r="I211" s="87" t="s">
        <v>187</v>
      </c>
      <c r="J211" s="142"/>
      <c r="K211" s="593"/>
      <c r="L211" s="593">
        <v>0</v>
      </c>
      <c r="M211" s="593">
        <v>0</v>
      </c>
      <c r="N211" s="239"/>
      <c r="P211" s="104"/>
    </row>
    <row r="212" spans="1:16" s="237" customFormat="1" ht="63" x14ac:dyDescent="0.25">
      <c r="A212" s="378" t="s">
        <v>528</v>
      </c>
      <c r="B212" s="85">
        <v>900</v>
      </c>
      <c r="C212" s="87" t="s">
        <v>25</v>
      </c>
      <c r="D212" s="87" t="s">
        <v>99</v>
      </c>
      <c r="E212" s="180" t="s">
        <v>362</v>
      </c>
      <c r="F212" s="180"/>
      <c r="G212" s="180"/>
      <c r="H212" s="180"/>
      <c r="I212" s="87"/>
      <c r="J212" s="142">
        <f t="shared" ref="J212:M214" si="42">J213</f>
        <v>2</v>
      </c>
      <c r="K212" s="142">
        <f t="shared" si="42"/>
        <v>2</v>
      </c>
      <c r="L212" s="142">
        <f t="shared" si="42"/>
        <v>2</v>
      </c>
      <c r="M212" s="142">
        <f t="shared" si="42"/>
        <v>2</v>
      </c>
      <c r="N212" s="239"/>
      <c r="P212" s="373"/>
    </row>
    <row r="213" spans="1:16" s="237" customFormat="1" ht="63" x14ac:dyDescent="0.25">
      <c r="A213" s="176" t="s">
        <v>280</v>
      </c>
      <c r="B213" s="85">
        <v>900</v>
      </c>
      <c r="C213" s="87" t="s">
        <v>25</v>
      </c>
      <c r="D213" s="87" t="s">
        <v>99</v>
      </c>
      <c r="E213" s="180" t="s">
        <v>362</v>
      </c>
      <c r="F213" s="180" t="s">
        <v>313</v>
      </c>
      <c r="G213" s="180" t="s">
        <v>25</v>
      </c>
      <c r="H213" s="180"/>
      <c r="I213" s="87"/>
      <c r="J213" s="142">
        <f t="shared" si="42"/>
        <v>2</v>
      </c>
      <c r="K213" s="142">
        <f t="shared" si="42"/>
        <v>2</v>
      </c>
      <c r="L213" s="142">
        <f t="shared" si="42"/>
        <v>2</v>
      </c>
      <c r="M213" s="142">
        <f t="shared" si="42"/>
        <v>2</v>
      </c>
      <c r="N213" s="239"/>
      <c r="P213" s="104"/>
    </row>
    <row r="214" spans="1:16" s="237" customFormat="1" ht="31.5" x14ac:dyDescent="0.25">
      <c r="A214" s="176" t="s">
        <v>166</v>
      </c>
      <c r="B214" s="85">
        <v>900</v>
      </c>
      <c r="C214" s="87" t="s">
        <v>25</v>
      </c>
      <c r="D214" s="87" t="s">
        <v>99</v>
      </c>
      <c r="E214" s="180" t="s">
        <v>362</v>
      </c>
      <c r="F214" s="180" t="s">
        <v>313</v>
      </c>
      <c r="G214" s="180" t="s">
        <v>25</v>
      </c>
      <c r="H214" s="180" t="s">
        <v>363</v>
      </c>
      <c r="I214" s="87"/>
      <c r="J214" s="142">
        <f t="shared" si="42"/>
        <v>2</v>
      </c>
      <c r="K214" s="142">
        <f t="shared" si="42"/>
        <v>2</v>
      </c>
      <c r="L214" s="142">
        <f t="shared" si="42"/>
        <v>2</v>
      </c>
      <c r="M214" s="142">
        <f t="shared" si="42"/>
        <v>2</v>
      </c>
      <c r="N214" s="239"/>
      <c r="P214" s="104"/>
    </row>
    <row r="215" spans="1:16" s="237" customFormat="1" ht="31.5" x14ac:dyDescent="0.25">
      <c r="A215" s="178" t="s">
        <v>188</v>
      </c>
      <c r="B215" s="85">
        <v>900</v>
      </c>
      <c r="C215" s="87" t="s">
        <v>25</v>
      </c>
      <c r="D215" s="87" t="s">
        <v>99</v>
      </c>
      <c r="E215" s="180" t="s">
        <v>362</v>
      </c>
      <c r="F215" s="180" t="s">
        <v>313</v>
      </c>
      <c r="G215" s="180" t="s">
        <v>25</v>
      </c>
      <c r="H215" s="180" t="s">
        <v>363</v>
      </c>
      <c r="I215" s="87" t="s">
        <v>186</v>
      </c>
      <c r="J215" s="142">
        <f>J216</f>
        <v>2</v>
      </c>
      <c r="K215" s="142">
        <f>K216</f>
        <v>2</v>
      </c>
      <c r="L215" s="142">
        <f>L216</f>
        <v>2</v>
      </c>
      <c r="M215" s="142">
        <f>M216</f>
        <v>2</v>
      </c>
      <c r="N215" s="239"/>
      <c r="P215" s="104"/>
    </row>
    <row r="216" spans="1:16" s="237" customFormat="1" ht="47.25" x14ac:dyDescent="0.25">
      <c r="A216" s="178" t="s">
        <v>189</v>
      </c>
      <c r="B216" s="85">
        <v>900</v>
      </c>
      <c r="C216" s="87" t="s">
        <v>25</v>
      </c>
      <c r="D216" s="87" t="s">
        <v>99</v>
      </c>
      <c r="E216" s="180" t="s">
        <v>362</v>
      </c>
      <c r="F216" s="180" t="s">
        <v>313</v>
      </c>
      <c r="G216" s="180" t="s">
        <v>25</v>
      </c>
      <c r="H216" s="180" t="s">
        <v>363</v>
      </c>
      <c r="I216" s="87" t="s">
        <v>187</v>
      </c>
      <c r="J216" s="142">
        <v>2</v>
      </c>
      <c r="K216" s="142">
        <v>2</v>
      </c>
      <c r="L216" s="142">
        <v>2</v>
      </c>
      <c r="M216" s="142">
        <v>2</v>
      </c>
      <c r="N216" s="239"/>
      <c r="P216" s="104"/>
    </row>
    <row r="217" spans="1:16" s="237" customFormat="1" ht="24.75" customHeight="1" x14ac:dyDescent="0.25">
      <c r="A217" s="192" t="s">
        <v>9</v>
      </c>
      <c r="B217" s="85">
        <v>900</v>
      </c>
      <c r="C217" s="87" t="s">
        <v>31</v>
      </c>
      <c r="D217" s="87"/>
      <c r="E217" s="181"/>
      <c r="F217" s="181"/>
      <c r="G217" s="181"/>
      <c r="H217" s="181"/>
      <c r="I217" s="87"/>
      <c r="J217" s="142" t="e">
        <f>J218</f>
        <v>#REF!</v>
      </c>
      <c r="K217" s="142">
        <f>K218+K230</f>
        <v>2981.7000000000003</v>
      </c>
      <c r="L217" s="142">
        <f>L218+L230</f>
        <v>336.9</v>
      </c>
      <c r="M217" s="142">
        <f>M218+M230</f>
        <v>336.9</v>
      </c>
      <c r="N217" s="251"/>
      <c r="P217" s="104"/>
    </row>
    <row r="218" spans="1:16" s="237" customFormat="1" ht="21" customHeight="1" x14ac:dyDescent="0.25">
      <c r="A218" s="192" t="s">
        <v>141</v>
      </c>
      <c r="B218" s="85">
        <v>900</v>
      </c>
      <c r="C218" s="87" t="s">
        <v>31</v>
      </c>
      <c r="D218" s="87" t="s">
        <v>22</v>
      </c>
      <c r="E218" s="191"/>
      <c r="F218" s="191"/>
      <c r="G218" s="191"/>
      <c r="H218" s="191"/>
      <c r="I218" s="87"/>
      <c r="J218" s="238" t="e">
        <f>J225+J219</f>
        <v>#REF!</v>
      </c>
      <c r="K218" s="238">
        <f>K225+K219</f>
        <v>2731.1000000000004</v>
      </c>
      <c r="L218" s="238">
        <f>L225+L219</f>
        <v>86.3</v>
      </c>
      <c r="M218" s="238">
        <f>M225+M219</f>
        <v>86.3</v>
      </c>
      <c r="N218" s="239"/>
      <c r="P218" s="104"/>
    </row>
    <row r="219" spans="1:16" s="391" customFormat="1" ht="47.25" x14ac:dyDescent="0.25">
      <c r="A219" s="378" t="s">
        <v>540</v>
      </c>
      <c r="B219" s="390">
        <v>900</v>
      </c>
      <c r="C219" s="382" t="s">
        <v>31</v>
      </c>
      <c r="D219" s="382" t="s">
        <v>22</v>
      </c>
      <c r="E219" s="380" t="s">
        <v>364</v>
      </c>
      <c r="F219" s="380"/>
      <c r="G219" s="380"/>
      <c r="H219" s="380"/>
      <c r="I219" s="382"/>
      <c r="J219" s="382" t="e">
        <f>J220</f>
        <v>#REF!</v>
      </c>
      <c r="K219" s="595">
        <f>K220</f>
        <v>2639.3</v>
      </c>
      <c r="L219" s="595">
        <f>L220</f>
        <v>0</v>
      </c>
      <c r="M219" s="595">
        <f>M220</f>
        <v>0</v>
      </c>
      <c r="N219" s="434"/>
      <c r="P219" s="102"/>
    </row>
    <row r="220" spans="1:16" s="391" customFormat="1" ht="47.25" x14ac:dyDescent="0.25">
      <c r="A220" s="378" t="s">
        <v>212</v>
      </c>
      <c r="B220" s="390">
        <v>900</v>
      </c>
      <c r="C220" s="382" t="s">
        <v>31</v>
      </c>
      <c r="D220" s="382" t="s">
        <v>22</v>
      </c>
      <c r="E220" s="380" t="s">
        <v>364</v>
      </c>
      <c r="F220" s="380" t="s">
        <v>24</v>
      </c>
      <c r="G220" s="380"/>
      <c r="H220" s="380"/>
      <c r="I220" s="382"/>
      <c r="J220" s="382" t="e">
        <f>J221</f>
        <v>#REF!</v>
      </c>
      <c r="K220" s="595">
        <f>K221</f>
        <v>2639.3</v>
      </c>
      <c r="L220" s="595">
        <f>L222</f>
        <v>0</v>
      </c>
      <c r="M220" s="595">
        <f>M222</f>
        <v>0</v>
      </c>
      <c r="N220" s="434"/>
      <c r="P220" s="102"/>
    </row>
    <row r="221" spans="1:16" s="391" customFormat="1" ht="49.5" customHeight="1" x14ac:dyDescent="0.25">
      <c r="A221" s="378" t="s">
        <v>294</v>
      </c>
      <c r="B221" s="390">
        <v>900</v>
      </c>
      <c r="C221" s="382" t="s">
        <v>31</v>
      </c>
      <c r="D221" s="382" t="s">
        <v>22</v>
      </c>
      <c r="E221" s="380" t="s">
        <v>364</v>
      </c>
      <c r="F221" s="380" t="s">
        <v>24</v>
      </c>
      <c r="G221" s="380" t="s">
        <v>23</v>
      </c>
      <c r="H221" s="380"/>
      <c r="I221" s="382"/>
      <c r="J221" s="382" t="e">
        <f>J222+#REF!</f>
        <v>#REF!</v>
      </c>
      <c r="K221" s="595">
        <f>K222</f>
        <v>2639.3</v>
      </c>
      <c r="L221" s="595">
        <f t="shared" ref="L221:M223" si="43">L222</f>
        <v>0</v>
      </c>
      <c r="M221" s="595">
        <f t="shared" si="43"/>
        <v>0</v>
      </c>
      <c r="N221" s="90"/>
      <c r="P221" s="102"/>
    </row>
    <row r="222" spans="1:16" s="391" customFormat="1" ht="36" customHeight="1" x14ac:dyDescent="0.25">
      <c r="A222" s="554" t="s">
        <v>548</v>
      </c>
      <c r="B222" s="390">
        <v>900</v>
      </c>
      <c r="C222" s="382" t="s">
        <v>31</v>
      </c>
      <c r="D222" s="382" t="s">
        <v>22</v>
      </c>
      <c r="E222" s="380" t="s">
        <v>364</v>
      </c>
      <c r="F222" s="380" t="s">
        <v>24</v>
      </c>
      <c r="G222" s="380" t="s">
        <v>23</v>
      </c>
      <c r="H222" s="380" t="s">
        <v>365</v>
      </c>
      <c r="I222" s="382"/>
      <c r="J222" s="382">
        <f>J223</f>
        <v>2583.4</v>
      </c>
      <c r="K222" s="595">
        <f>K223</f>
        <v>2639.3</v>
      </c>
      <c r="L222" s="595">
        <f t="shared" si="43"/>
        <v>0</v>
      </c>
      <c r="M222" s="595">
        <f t="shared" si="43"/>
        <v>0</v>
      </c>
      <c r="N222" s="435"/>
      <c r="P222" s="102"/>
    </row>
    <row r="223" spans="1:16" s="391" customFormat="1" ht="47.25" x14ac:dyDescent="0.25">
      <c r="A223" s="415" t="s">
        <v>265</v>
      </c>
      <c r="B223" s="390">
        <v>900</v>
      </c>
      <c r="C223" s="382" t="s">
        <v>31</v>
      </c>
      <c r="D223" s="382" t="s">
        <v>22</v>
      </c>
      <c r="E223" s="380" t="s">
        <v>364</v>
      </c>
      <c r="F223" s="380" t="s">
        <v>24</v>
      </c>
      <c r="G223" s="380" t="s">
        <v>23</v>
      </c>
      <c r="H223" s="380" t="s">
        <v>365</v>
      </c>
      <c r="I223" s="382" t="s">
        <v>263</v>
      </c>
      <c r="J223" s="382">
        <f>J224</f>
        <v>2583.4</v>
      </c>
      <c r="K223" s="595">
        <f>K224</f>
        <v>2639.3</v>
      </c>
      <c r="L223" s="595">
        <f t="shared" si="43"/>
        <v>0</v>
      </c>
      <c r="M223" s="595">
        <f t="shared" si="43"/>
        <v>0</v>
      </c>
      <c r="N223" s="434"/>
      <c r="P223" s="102"/>
    </row>
    <row r="224" spans="1:16" s="391" customFormat="1" ht="29.25" customHeight="1" x14ac:dyDescent="0.25">
      <c r="A224" s="415" t="s">
        <v>266</v>
      </c>
      <c r="B224" s="390">
        <v>900</v>
      </c>
      <c r="C224" s="382" t="s">
        <v>31</v>
      </c>
      <c r="D224" s="382" t="s">
        <v>22</v>
      </c>
      <c r="E224" s="380" t="s">
        <v>364</v>
      </c>
      <c r="F224" s="380" t="s">
        <v>24</v>
      </c>
      <c r="G224" s="380" t="s">
        <v>23</v>
      </c>
      <c r="H224" s="380" t="s">
        <v>365</v>
      </c>
      <c r="I224" s="382" t="s">
        <v>264</v>
      </c>
      <c r="J224" s="382">
        <f>2551.5+25.5+6.4</f>
        <v>2583.4</v>
      </c>
      <c r="K224" s="595">
        <v>2639.3</v>
      </c>
      <c r="L224" s="595">
        <v>0</v>
      </c>
      <c r="M224" s="595">
        <v>0</v>
      </c>
      <c r="N224" s="434"/>
      <c r="P224" s="102"/>
    </row>
    <row r="225" spans="1:16" s="237" customFormat="1" ht="31.5" x14ac:dyDescent="0.25">
      <c r="A225" s="378" t="s">
        <v>460</v>
      </c>
      <c r="B225" s="85">
        <v>900</v>
      </c>
      <c r="C225" s="87" t="s">
        <v>31</v>
      </c>
      <c r="D225" s="87" t="s">
        <v>22</v>
      </c>
      <c r="E225" s="180" t="s">
        <v>336</v>
      </c>
      <c r="F225" s="180"/>
      <c r="G225" s="180"/>
      <c r="H225" s="180"/>
      <c r="I225" s="175"/>
      <c r="J225" s="87" t="str">
        <f t="shared" ref="J225:M226" si="44">J226</f>
        <v>83,0</v>
      </c>
      <c r="K225" s="87" t="str">
        <f t="shared" si="44"/>
        <v>91,8</v>
      </c>
      <c r="L225" s="87">
        <f t="shared" si="44"/>
        <v>86.3</v>
      </c>
      <c r="M225" s="87">
        <f t="shared" si="44"/>
        <v>86.3</v>
      </c>
      <c r="N225" s="239"/>
      <c r="P225" s="363"/>
    </row>
    <row r="226" spans="1:16" s="237" customFormat="1" ht="47.25" x14ac:dyDescent="0.25">
      <c r="A226" s="378" t="s">
        <v>461</v>
      </c>
      <c r="B226" s="85">
        <v>900</v>
      </c>
      <c r="C226" s="87" t="s">
        <v>31</v>
      </c>
      <c r="D226" s="87" t="s">
        <v>22</v>
      </c>
      <c r="E226" s="180" t="s">
        <v>336</v>
      </c>
      <c r="F226" s="180" t="s">
        <v>24</v>
      </c>
      <c r="G226" s="180" t="s">
        <v>68</v>
      </c>
      <c r="H226" s="180"/>
      <c r="I226" s="175"/>
      <c r="J226" s="87" t="str">
        <f t="shared" si="44"/>
        <v>83,0</v>
      </c>
      <c r="K226" s="87" t="str">
        <f t="shared" si="44"/>
        <v>91,8</v>
      </c>
      <c r="L226" s="87">
        <f t="shared" si="44"/>
        <v>86.3</v>
      </c>
      <c r="M226" s="87">
        <f t="shared" si="44"/>
        <v>86.3</v>
      </c>
      <c r="N226" s="239"/>
      <c r="P226" s="104"/>
    </row>
    <row r="227" spans="1:16" s="237" customFormat="1" ht="31.5" x14ac:dyDescent="0.25">
      <c r="A227" s="192" t="s">
        <v>11</v>
      </c>
      <c r="B227" s="85">
        <v>900</v>
      </c>
      <c r="C227" s="87" t="s">
        <v>31</v>
      </c>
      <c r="D227" s="87" t="s">
        <v>22</v>
      </c>
      <c r="E227" s="180" t="s">
        <v>336</v>
      </c>
      <c r="F227" s="180" t="s">
        <v>24</v>
      </c>
      <c r="G227" s="180" t="s">
        <v>68</v>
      </c>
      <c r="H227" s="180" t="s">
        <v>366</v>
      </c>
      <c r="I227" s="175"/>
      <c r="J227" s="87" t="str">
        <f t="shared" ref="J227:M228" si="45">J228</f>
        <v>83,0</v>
      </c>
      <c r="K227" s="87" t="str">
        <f t="shared" si="45"/>
        <v>91,8</v>
      </c>
      <c r="L227" s="87">
        <f t="shared" si="45"/>
        <v>86.3</v>
      </c>
      <c r="M227" s="87">
        <f t="shared" si="45"/>
        <v>86.3</v>
      </c>
      <c r="N227" s="239"/>
      <c r="P227" s="104"/>
    </row>
    <row r="228" spans="1:16" s="237" customFormat="1" ht="31.5" x14ac:dyDescent="0.25">
      <c r="A228" s="178" t="s">
        <v>188</v>
      </c>
      <c r="B228" s="85">
        <v>900</v>
      </c>
      <c r="C228" s="87" t="s">
        <v>31</v>
      </c>
      <c r="D228" s="87" t="s">
        <v>22</v>
      </c>
      <c r="E228" s="180" t="s">
        <v>336</v>
      </c>
      <c r="F228" s="180" t="s">
        <v>24</v>
      </c>
      <c r="G228" s="180" t="s">
        <v>68</v>
      </c>
      <c r="H228" s="180" t="s">
        <v>366</v>
      </c>
      <c r="I228" s="87" t="s">
        <v>186</v>
      </c>
      <c r="J228" s="87" t="str">
        <f t="shared" si="45"/>
        <v>83,0</v>
      </c>
      <c r="K228" s="87" t="str">
        <f t="shared" si="45"/>
        <v>91,8</v>
      </c>
      <c r="L228" s="87">
        <f t="shared" si="45"/>
        <v>86.3</v>
      </c>
      <c r="M228" s="87">
        <f t="shared" si="45"/>
        <v>86.3</v>
      </c>
      <c r="N228" s="239"/>
      <c r="P228" s="104"/>
    </row>
    <row r="229" spans="1:16" s="237" customFormat="1" ht="47.25" x14ac:dyDescent="0.25">
      <c r="A229" s="178" t="s">
        <v>189</v>
      </c>
      <c r="B229" s="85">
        <v>900</v>
      </c>
      <c r="C229" s="87" t="s">
        <v>31</v>
      </c>
      <c r="D229" s="87" t="s">
        <v>22</v>
      </c>
      <c r="E229" s="180" t="s">
        <v>336</v>
      </c>
      <c r="F229" s="180" t="s">
        <v>24</v>
      </c>
      <c r="G229" s="180" t="s">
        <v>68</v>
      </c>
      <c r="H229" s="180" t="s">
        <v>366</v>
      </c>
      <c r="I229" s="87" t="s">
        <v>187</v>
      </c>
      <c r="J229" s="87" t="s">
        <v>318</v>
      </c>
      <c r="K229" s="87" t="s">
        <v>434</v>
      </c>
      <c r="L229" s="87">
        <v>86.3</v>
      </c>
      <c r="M229" s="87">
        <v>86.3</v>
      </c>
      <c r="N229" s="239"/>
      <c r="P229" s="104"/>
    </row>
    <row r="230" spans="1:16" s="237" customFormat="1" x14ac:dyDescent="0.25">
      <c r="A230" s="378" t="s">
        <v>491</v>
      </c>
      <c r="B230" s="85">
        <v>900</v>
      </c>
      <c r="C230" s="87" t="s">
        <v>31</v>
      </c>
      <c r="D230" s="87" t="s">
        <v>23</v>
      </c>
      <c r="E230" s="180"/>
      <c r="F230" s="180"/>
      <c r="G230" s="180"/>
      <c r="H230" s="180"/>
      <c r="I230" s="87"/>
      <c r="J230" s="87"/>
      <c r="K230" s="596">
        <f t="shared" ref="K230:K235" si="46">K231</f>
        <v>250.6</v>
      </c>
      <c r="L230" s="596">
        <f t="shared" ref="L230:M235" si="47">L231</f>
        <v>250.6</v>
      </c>
      <c r="M230" s="596">
        <f t="shared" si="47"/>
        <v>250.6</v>
      </c>
      <c r="N230" s="239"/>
      <c r="P230" s="104"/>
    </row>
    <row r="231" spans="1:16" s="237" customFormat="1" ht="78.75" x14ac:dyDescent="0.25">
      <c r="A231" s="378" t="s">
        <v>529</v>
      </c>
      <c r="B231" s="85">
        <v>900</v>
      </c>
      <c r="C231" s="87" t="s">
        <v>31</v>
      </c>
      <c r="D231" s="87" t="s">
        <v>23</v>
      </c>
      <c r="E231" s="180" t="s">
        <v>489</v>
      </c>
      <c r="F231" s="180"/>
      <c r="G231" s="180"/>
      <c r="H231" s="180"/>
      <c r="I231" s="87"/>
      <c r="J231" s="87"/>
      <c r="K231" s="596">
        <f t="shared" si="46"/>
        <v>250.6</v>
      </c>
      <c r="L231" s="596">
        <f t="shared" si="47"/>
        <v>250.6</v>
      </c>
      <c r="M231" s="596">
        <f t="shared" si="47"/>
        <v>250.6</v>
      </c>
      <c r="N231" s="239"/>
      <c r="P231" s="104"/>
    </row>
    <row r="232" spans="1:16" s="237" customFormat="1" ht="47.25" x14ac:dyDescent="0.25">
      <c r="A232" s="378" t="s">
        <v>541</v>
      </c>
      <c r="B232" s="85">
        <v>900</v>
      </c>
      <c r="C232" s="87" t="s">
        <v>31</v>
      </c>
      <c r="D232" s="87" t="s">
        <v>23</v>
      </c>
      <c r="E232" s="180" t="s">
        <v>489</v>
      </c>
      <c r="F232" s="180" t="s">
        <v>24</v>
      </c>
      <c r="G232" s="180"/>
      <c r="H232" s="180"/>
      <c r="I232" s="87"/>
      <c r="J232" s="87"/>
      <c r="K232" s="596">
        <f t="shared" si="46"/>
        <v>250.6</v>
      </c>
      <c r="L232" s="596">
        <f t="shared" si="47"/>
        <v>250.6</v>
      </c>
      <c r="M232" s="596">
        <f t="shared" si="47"/>
        <v>250.6</v>
      </c>
      <c r="N232" s="239"/>
      <c r="P232" s="104"/>
    </row>
    <row r="233" spans="1:16" s="237" customFormat="1" x14ac:dyDescent="0.25">
      <c r="A233" s="573" t="s">
        <v>546</v>
      </c>
      <c r="B233" s="85">
        <v>900</v>
      </c>
      <c r="C233" s="87" t="s">
        <v>31</v>
      </c>
      <c r="D233" s="87" t="s">
        <v>23</v>
      </c>
      <c r="E233" s="180" t="s">
        <v>489</v>
      </c>
      <c r="F233" s="180" t="s">
        <v>24</v>
      </c>
      <c r="G233" s="180" t="s">
        <v>22</v>
      </c>
      <c r="H233" s="180"/>
      <c r="I233" s="87"/>
      <c r="J233" s="87"/>
      <c r="K233" s="596">
        <f>K234+K237</f>
        <v>250.6</v>
      </c>
      <c r="L233" s="596">
        <f t="shared" si="47"/>
        <v>250.6</v>
      </c>
      <c r="M233" s="596">
        <f t="shared" si="47"/>
        <v>250.6</v>
      </c>
      <c r="N233" s="239"/>
      <c r="P233" s="104"/>
    </row>
    <row r="234" spans="1:16" s="237" customFormat="1" ht="47.25" x14ac:dyDescent="0.25">
      <c r="A234" s="573" t="s">
        <v>493</v>
      </c>
      <c r="B234" s="85">
        <v>900</v>
      </c>
      <c r="C234" s="87" t="s">
        <v>31</v>
      </c>
      <c r="D234" s="87" t="s">
        <v>23</v>
      </c>
      <c r="E234" s="180" t="s">
        <v>489</v>
      </c>
      <c r="F234" s="180" t="s">
        <v>24</v>
      </c>
      <c r="G234" s="180" t="s">
        <v>22</v>
      </c>
      <c r="H234" s="180" t="s">
        <v>490</v>
      </c>
      <c r="I234" s="87"/>
      <c r="J234" s="87"/>
      <c r="K234" s="596">
        <f t="shared" si="46"/>
        <v>250.6</v>
      </c>
      <c r="L234" s="596">
        <f t="shared" si="47"/>
        <v>250.6</v>
      </c>
      <c r="M234" s="596">
        <f t="shared" si="47"/>
        <v>250.6</v>
      </c>
      <c r="N234" s="239"/>
      <c r="P234" s="104"/>
    </row>
    <row r="235" spans="1:16" s="237" customFormat="1" ht="31.5" x14ac:dyDescent="0.25">
      <c r="A235" s="178" t="s">
        <v>188</v>
      </c>
      <c r="B235" s="85">
        <v>900</v>
      </c>
      <c r="C235" s="87" t="s">
        <v>31</v>
      </c>
      <c r="D235" s="87" t="s">
        <v>23</v>
      </c>
      <c r="E235" s="180" t="s">
        <v>489</v>
      </c>
      <c r="F235" s="180" t="s">
        <v>24</v>
      </c>
      <c r="G235" s="180" t="s">
        <v>22</v>
      </c>
      <c r="H235" s="180" t="s">
        <v>490</v>
      </c>
      <c r="I235" s="87" t="s">
        <v>186</v>
      </c>
      <c r="J235" s="87"/>
      <c r="K235" s="596">
        <f t="shared" si="46"/>
        <v>250.6</v>
      </c>
      <c r="L235" s="596">
        <f t="shared" si="47"/>
        <v>250.6</v>
      </c>
      <c r="M235" s="596">
        <f t="shared" si="47"/>
        <v>250.6</v>
      </c>
      <c r="N235" s="239"/>
      <c r="P235" s="104"/>
    </row>
    <row r="236" spans="1:16" s="237" customFormat="1" ht="32.25" customHeight="1" x14ac:dyDescent="0.25">
      <c r="A236" s="178" t="s">
        <v>189</v>
      </c>
      <c r="B236" s="85">
        <v>900</v>
      </c>
      <c r="C236" s="87" t="s">
        <v>31</v>
      </c>
      <c r="D236" s="87" t="s">
        <v>23</v>
      </c>
      <c r="E236" s="180" t="s">
        <v>489</v>
      </c>
      <c r="F236" s="180" t="s">
        <v>24</v>
      </c>
      <c r="G236" s="180" t="s">
        <v>22</v>
      </c>
      <c r="H236" s="180" t="s">
        <v>490</v>
      </c>
      <c r="I236" s="87" t="s">
        <v>187</v>
      </c>
      <c r="J236" s="87"/>
      <c r="K236" s="596">
        <v>250.6</v>
      </c>
      <c r="L236" s="596">
        <v>250.6</v>
      </c>
      <c r="M236" s="596">
        <v>250.6</v>
      </c>
      <c r="N236" s="239"/>
      <c r="P236" s="104"/>
    </row>
    <row r="237" spans="1:16" s="237" customFormat="1" ht="65.25" customHeight="1" x14ac:dyDescent="0.25">
      <c r="A237" s="573" t="s">
        <v>502</v>
      </c>
      <c r="B237" s="85">
        <v>900</v>
      </c>
      <c r="C237" s="87" t="s">
        <v>31</v>
      </c>
      <c r="D237" s="87" t="s">
        <v>23</v>
      </c>
      <c r="E237" s="180" t="s">
        <v>489</v>
      </c>
      <c r="F237" s="180" t="s">
        <v>24</v>
      </c>
      <c r="G237" s="180" t="s">
        <v>22</v>
      </c>
      <c r="H237" s="180" t="s">
        <v>501</v>
      </c>
      <c r="I237" s="87"/>
      <c r="J237" s="87"/>
      <c r="K237" s="596">
        <f t="shared" ref="K237:M238" si="48">K238</f>
        <v>0</v>
      </c>
      <c r="L237" s="596">
        <f t="shared" si="48"/>
        <v>0</v>
      </c>
      <c r="M237" s="596">
        <f t="shared" si="48"/>
        <v>0</v>
      </c>
      <c r="N237" s="239"/>
      <c r="P237" s="104"/>
    </row>
    <row r="238" spans="1:16" s="237" customFormat="1" ht="33" customHeight="1" x14ac:dyDescent="0.25">
      <c r="A238" s="178" t="s">
        <v>188</v>
      </c>
      <c r="B238" s="85">
        <v>900</v>
      </c>
      <c r="C238" s="87" t="s">
        <v>31</v>
      </c>
      <c r="D238" s="87" t="s">
        <v>23</v>
      </c>
      <c r="E238" s="180" t="s">
        <v>489</v>
      </c>
      <c r="F238" s="180" t="s">
        <v>24</v>
      </c>
      <c r="G238" s="180" t="s">
        <v>22</v>
      </c>
      <c r="H238" s="180" t="s">
        <v>501</v>
      </c>
      <c r="I238" s="87" t="s">
        <v>186</v>
      </c>
      <c r="J238" s="87"/>
      <c r="K238" s="596">
        <f t="shared" si="48"/>
        <v>0</v>
      </c>
      <c r="L238" s="596">
        <f t="shared" si="48"/>
        <v>0</v>
      </c>
      <c r="M238" s="596">
        <f t="shared" si="48"/>
        <v>0</v>
      </c>
      <c r="N238" s="239"/>
      <c r="P238" s="104"/>
    </row>
    <row r="239" spans="1:16" s="237" customFormat="1" ht="33" customHeight="1" x14ac:dyDescent="0.25">
      <c r="A239" s="178" t="s">
        <v>189</v>
      </c>
      <c r="B239" s="85">
        <v>900</v>
      </c>
      <c r="C239" s="87" t="s">
        <v>31</v>
      </c>
      <c r="D239" s="87" t="s">
        <v>23</v>
      </c>
      <c r="E239" s="180" t="s">
        <v>489</v>
      </c>
      <c r="F239" s="180" t="s">
        <v>24</v>
      </c>
      <c r="G239" s="180" t="s">
        <v>22</v>
      </c>
      <c r="H239" s="180" t="s">
        <v>501</v>
      </c>
      <c r="I239" s="87" t="s">
        <v>187</v>
      </c>
      <c r="J239" s="87"/>
      <c r="K239" s="596">
        <v>0</v>
      </c>
      <c r="L239" s="596">
        <v>0</v>
      </c>
      <c r="M239" s="596">
        <v>0</v>
      </c>
      <c r="N239" s="239"/>
      <c r="P239" s="104"/>
    </row>
    <row r="240" spans="1:16" s="237" customFormat="1" ht="25.5" customHeight="1" x14ac:dyDescent="0.25">
      <c r="A240" s="174" t="s">
        <v>62</v>
      </c>
      <c r="B240" s="234">
        <v>900</v>
      </c>
      <c r="C240" s="175" t="s">
        <v>63</v>
      </c>
      <c r="D240" s="175"/>
      <c r="E240" s="180"/>
      <c r="F240" s="180"/>
      <c r="G240" s="180"/>
      <c r="H240" s="180"/>
      <c r="I240" s="175"/>
      <c r="J240" s="87" t="e">
        <f>J241</f>
        <v>#REF!</v>
      </c>
      <c r="K240" s="87">
        <f>K241</f>
        <v>2055.1999999999998</v>
      </c>
      <c r="L240" s="87">
        <f>L241</f>
        <v>2055.1999999999998</v>
      </c>
      <c r="M240" s="87">
        <f>M241</f>
        <v>2055.1999999999998</v>
      </c>
      <c r="N240" s="239"/>
      <c r="P240" s="104"/>
    </row>
    <row r="241" spans="1:19" s="237" customFormat="1" ht="24" customHeight="1" x14ac:dyDescent="0.25">
      <c r="A241" s="176" t="s">
        <v>133</v>
      </c>
      <c r="B241" s="85">
        <v>900</v>
      </c>
      <c r="C241" s="87" t="s">
        <v>63</v>
      </c>
      <c r="D241" s="87" t="s">
        <v>25</v>
      </c>
      <c r="E241" s="180"/>
      <c r="F241" s="180"/>
      <c r="G241" s="180"/>
      <c r="H241" s="180"/>
      <c r="I241" s="87"/>
      <c r="J241" s="87" t="e">
        <f t="shared" ref="J241:M243" si="49">J242</f>
        <v>#REF!</v>
      </c>
      <c r="K241" s="87">
        <f t="shared" si="49"/>
        <v>2055.1999999999998</v>
      </c>
      <c r="L241" s="87">
        <f t="shared" si="49"/>
        <v>2055.1999999999998</v>
      </c>
      <c r="M241" s="87">
        <f t="shared" si="49"/>
        <v>2055.1999999999998</v>
      </c>
      <c r="N241" s="239"/>
      <c r="P241" s="104"/>
    </row>
    <row r="242" spans="1:19" s="237" customFormat="1" ht="57.75" customHeight="1" x14ac:dyDescent="0.25">
      <c r="A242" s="176" t="s">
        <v>519</v>
      </c>
      <c r="B242" s="85">
        <v>900</v>
      </c>
      <c r="C242" s="87" t="s">
        <v>63</v>
      </c>
      <c r="D242" s="87" t="s">
        <v>25</v>
      </c>
      <c r="E242" s="180" t="s">
        <v>205</v>
      </c>
      <c r="F242" s="180"/>
      <c r="G242" s="180"/>
      <c r="H242" s="180"/>
      <c r="I242" s="87"/>
      <c r="J242" s="87" t="e">
        <f t="shared" si="49"/>
        <v>#REF!</v>
      </c>
      <c r="K242" s="87">
        <f t="shared" si="49"/>
        <v>2055.1999999999998</v>
      </c>
      <c r="L242" s="87">
        <f t="shared" si="49"/>
        <v>2055.1999999999998</v>
      </c>
      <c r="M242" s="87">
        <f t="shared" si="49"/>
        <v>2055.1999999999998</v>
      </c>
      <c r="N242" s="239"/>
      <c r="P242" s="104"/>
    </row>
    <row r="243" spans="1:19" s="237" customFormat="1" ht="25.5" customHeight="1" x14ac:dyDescent="0.25">
      <c r="A243" s="197" t="s">
        <v>204</v>
      </c>
      <c r="B243" s="85">
        <v>900</v>
      </c>
      <c r="C243" s="87" t="s">
        <v>63</v>
      </c>
      <c r="D243" s="87" t="s">
        <v>25</v>
      </c>
      <c r="E243" s="180" t="s">
        <v>31</v>
      </c>
      <c r="F243" s="180" t="s">
        <v>24</v>
      </c>
      <c r="G243" s="180"/>
      <c r="H243" s="180"/>
      <c r="I243" s="87"/>
      <c r="J243" s="87" t="e">
        <f t="shared" si="49"/>
        <v>#REF!</v>
      </c>
      <c r="K243" s="87">
        <f t="shared" si="49"/>
        <v>2055.1999999999998</v>
      </c>
      <c r="L243" s="87">
        <f t="shared" si="49"/>
        <v>2055.1999999999998</v>
      </c>
      <c r="M243" s="87">
        <f t="shared" si="49"/>
        <v>2055.1999999999998</v>
      </c>
      <c r="N243" s="239"/>
      <c r="P243" s="104"/>
    </row>
    <row r="244" spans="1:19" s="237" customFormat="1" ht="63" x14ac:dyDescent="0.25">
      <c r="A244" s="197" t="s">
        <v>4</v>
      </c>
      <c r="B244" s="85">
        <v>900</v>
      </c>
      <c r="C244" s="87" t="s">
        <v>63</v>
      </c>
      <c r="D244" s="87" t="s">
        <v>25</v>
      </c>
      <c r="E244" s="180" t="s">
        <v>31</v>
      </c>
      <c r="F244" s="180" t="s">
        <v>24</v>
      </c>
      <c r="G244" s="180" t="s">
        <v>22</v>
      </c>
      <c r="H244" s="180"/>
      <c r="I244" s="87"/>
      <c r="J244" s="87" t="e">
        <f>J245</f>
        <v>#REF!</v>
      </c>
      <c r="K244" s="87">
        <f>K245</f>
        <v>2055.1999999999998</v>
      </c>
      <c r="L244" s="87">
        <f>L245</f>
        <v>2055.1999999999998</v>
      </c>
      <c r="M244" s="87">
        <f>M245</f>
        <v>2055.1999999999998</v>
      </c>
      <c r="N244" s="239"/>
      <c r="P244" s="104"/>
    </row>
    <row r="245" spans="1:19" s="237" customFormat="1" ht="31.5" x14ac:dyDescent="0.25">
      <c r="A245" s="176" t="s">
        <v>90</v>
      </c>
      <c r="B245" s="85">
        <v>900</v>
      </c>
      <c r="C245" s="87" t="s">
        <v>63</v>
      </c>
      <c r="D245" s="87" t="s">
        <v>25</v>
      </c>
      <c r="E245" s="180" t="s">
        <v>31</v>
      </c>
      <c r="F245" s="180" t="s">
        <v>24</v>
      </c>
      <c r="G245" s="180" t="s">
        <v>22</v>
      </c>
      <c r="H245" s="180" t="s">
        <v>350</v>
      </c>
      <c r="I245" s="87"/>
      <c r="J245" s="87" t="e">
        <f>#REF!</f>
        <v>#REF!</v>
      </c>
      <c r="K245" s="258">
        <f>K247</f>
        <v>2055.1999999999998</v>
      </c>
      <c r="L245" s="258">
        <f>L247</f>
        <v>2055.1999999999998</v>
      </c>
      <c r="M245" s="258">
        <f>M247</f>
        <v>2055.1999999999998</v>
      </c>
      <c r="N245" s="239"/>
      <c r="P245" s="104"/>
    </row>
    <row r="246" spans="1:19" s="237" customFormat="1" ht="31.5" x14ac:dyDescent="0.25">
      <c r="A246" s="176" t="s">
        <v>240</v>
      </c>
      <c r="B246" s="85">
        <v>900</v>
      </c>
      <c r="C246" s="87" t="s">
        <v>63</v>
      </c>
      <c r="D246" s="87" t="s">
        <v>25</v>
      </c>
      <c r="E246" s="180" t="s">
        <v>31</v>
      </c>
      <c r="F246" s="180" t="s">
        <v>24</v>
      </c>
      <c r="G246" s="180" t="s">
        <v>22</v>
      </c>
      <c r="H246" s="180" t="s">
        <v>350</v>
      </c>
      <c r="I246" s="87" t="s">
        <v>220</v>
      </c>
      <c r="J246" s="87">
        <f>J247</f>
        <v>2055.1999999999998</v>
      </c>
      <c r="K246" s="87">
        <f>K247</f>
        <v>2055.1999999999998</v>
      </c>
      <c r="L246" s="87">
        <f>L247</f>
        <v>2055.1999999999998</v>
      </c>
      <c r="M246" s="87">
        <f>M247</f>
        <v>2055.1999999999998</v>
      </c>
      <c r="N246" s="239"/>
      <c r="P246" s="104"/>
    </row>
    <row r="247" spans="1:19" s="237" customFormat="1" x14ac:dyDescent="0.25">
      <c r="A247" s="176" t="s">
        <v>241</v>
      </c>
      <c r="B247" s="85">
        <v>900</v>
      </c>
      <c r="C247" s="87" t="s">
        <v>63</v>
      </c>
      <c r="D247" s="87" t="s">
        <v>25</v>
      </c>
      <c r="E247" s="180" t="s">
        <v>31</v>
      </c>
      <c r="F247" s="180" t="s">
        <v>24</v>
      </c>
      <c r="G247" s="180" t="s">
        <v>22</v>
      </c>
      <c r="H247" s="180" t="s">
        <v>350</v>
      </c>
      <c r="I247" s="87" t="s">
        <v>239</v>
      </c>
      <c r="J247" s="87">
        <v>2055.1999999999998</v>
      </c>
      <c r="K247" s="87">
        <v>2055.1999999999998</v>
      </c>
      <c r="L247" s="87">
        <v>2055.1999999999998</v>
      </c>
      <c r="M247" s="87">
        <v>2055.1999999999998</v>
      </c>
      <c r="N247" s="239"/>
      <c r="P247" s="104"/>
    </row>
    <row r="248" spans="1:19" s="237" customFormat="1" ht="24.75" customHeight="1" x14ac:dyDescent="0.25">
      <c r="A248" s="176" t="s">
        <v>43</v>
      </c>
      <c r="B248" s="85">
        <v>900</v>
      </c>
      <c r="C248" s="87" t="s">
        <v>39</v>
      </c>
      <c r="D248" s="87"/>
      <c r="E248" s="87"/>
      <c r="F248" s="87"/>
      <c r="G248" s="87"/>
      <c r="H248" s="87"/>
      <c r="I248" s="87"/>
      <c r="J248" s="141" t="e">
        <f>J249+J255+J268</f>
        <v>#REF!</v>
      </c>
      <c r="K248" s="258">
        <f>K249+K255+K268</f>
        <v>5043.0999999999995</v>
      </c>
      <c r="L248" s="87">
        <f>L249+L255+L268</f>
        <v>5043.0999999999995</v>
      </c>
      <c r="M248" s="87">
        <f>M249+M255+M268</f>
        <v>5043.0999999999995</v>
      </c>
      <c r="N248" s="239"/>
      <c r="P248" s="104"/>
    </row>
    <row r="249" spans="1:19" s="237" customFormat="1" ht="22.5" customHeight="1" x14ac:dyDescent="0.25">
      <c r="A249" s="176" t="s">
        <v>44</v>
      </c>
      <c r="B249" s="85">
        <v>900</v>
      </c>
      <c r="C249" s="87" t="s">
        <v>39</v>
      </c>
      <c r="D249" s="87" t="s">
        <v>22</v>
      </c>
      <c r="E249" s="87"/>
      <c r="F249" s="87"/>
      <c r="G249" s="87"/>
      <c r="H249" s="87"/>
      <c r="I249" s="87"/>
      <c r="J249" s="87">
        <f t="shared" ref="J249:M251" si="50">J250</f>
        <v>1296.2</v>
      </c>
      <c r="K249" s="141">
        <f t="shared" si="50"/>
        <v>1296.2</v>
      </c>
      <c r="L249" s="87">
        <f t="shared" si="50"/>
        <v>1296.2</v>
      </c>
      <c r="M249" s="87">
        <f t="shared" si="50"/>
        <v>1296.2</v>
      </c>
      <c r="N249" s="239"/>
      <c r="P249" s="104"/>
    </row>
    <row r="250" spans="1:19" s="237" customFormat="1" ht="31.5" x14ac:dyDescent="0.25">
      <c r="A250" s="378" t="s">
        <v>460</v>
      </c>
      <c r="B250" s="85">
        <v>900</v>
      </c>
      <c r="C250" s="87" t="s">
        <v>39</v>
      </c>
      <c r="D250" s="87" t="s">
        <v>22</v>
      </c>
      <c r="E250" s="180" t="s">
        <v>336</v>
      </c>
      <c r="F250" s="180"/>
      <c r="G250" s="180"/>
      <c r="H250" s="180"/>
      <c r="I250" s="87"/>
      <c r="J250" s="87">
        <f t="shared" si="50"/>
        <v>1296.2</v>
      </c>
      <c r="K250" s="141">
        <f t="shared" si="50"/>
        <v>1296.2</v>
      </c>
      <c r="L250" s="87">
        <f t="shared" si="50"/>
        <v>1296.2</v>
      </c>
      <c r="M250" s="87">
        <f t="shared" si="50"/>
        <v>1296.2</v>
      </c>
      <c r="N250" s="239"/>
      <c r="P250" s="363"/>
    </row>
    <row r="251" spans="1:19" s="237" customFormat="1" ht="47.25" x14ac:dyDescent="0.25">
      <c r="A251" s="378" t="s">
        <v>461</v>
      </c>
      <c r="B251" s="85">
        <v>900</v>
      </c>
      <c r="C251" s="87" t="s">
        <v>39</v>
      </c>
      <c r="D251" s="87" t="s">
        <v>22</v>
      </c>
      <c r="E251" s="180" t="s">
        <v>336</v>
      </c>
      <c r="F251" s="180" t="s">
        <v>24</v>
      </c>
      <c r="G251" s="180" t="s">
        <v>68</v>
      </c>
      <c r="H251" s="180"/>
      <c r="I251" s="87"/>
      <c r="J251" s="87">
        <f t="shared" si="50"/>
        <v>1296.2</v>
      </c>
      <c r="K251" s="141">
        <f t="shared" si="50"/>
        <v>1296.2</v>
      </c>
      <c r="L251" s="87">
        <f t="shared" si="50"/>
        <v>1296.2</v>
      </c>
      <c r="M251" s="87">
        <f t="shared" si="50"/>
        <v>1296.2</v>
      </c>
      <c r="N251" s="239"/>
      <c r="P251" s="104"/>
    </row>
    <row r="252" spans="1:19" s="237" customFormat="1" ht="31.5" x14ac:dyDescent="0.25">
      <c r="A252" s="176" t="s">
        <v>79</v>
      </c>
      <c r="B252" s="85">
        <v>900</v>
      </c>
      <c r="C252" s="87" t="s">
        <v>39</v>
      </c>
      <c r="D252" s="87" t="s">
        <v>22</v>
      </c>
      <c r="E252" s="180" t="s">
        <v>336</v>
      </c>
      <c r="F252" s="180" t="s">
        <v>24</v>
      </c>
      <c r="G252" s="180" t="s">
        <v>68</v>
      </c>
      <c r="H252" s="180" t="s">
        <v>383</v>
      </c>
      <c r="I252" s="87"/>
      <c r="J252" s="87">
        <f t="shared" ref="J252:M253" si="51">J253</f>
        <v>1296.2</v>
      </c>
      <c r="K252" s="141">
        <f t="shared" si="51"/>
        <v>1296.2</v>
      </c>
      <c r="L252" s="87">
        <f t="shared" si="51"/>
        <v>1296.2</v>
      </c>
      <c r="M252" s="87">
        <f t="shared" si="51"/>
        <v>1296.2</v>
      </c>
      <c r="N252" s="239"/>
      <c r="P252" s="104"/>
    </row>
    <row r="253" spans="1:19" s="237" customFormat="1" ht="23.25" customHeight="1" x14ac:dyDescent="0.25">
      <c r="A253" s="176" t="s">
        <v>207</v>
      </c>
      <c r="B253" s="85">
        <v>900</v>
      </c>
      <c r="C253" s="87" t="s">
        <v>39</v>
      </c>
      <c r="D253" s="87" t="s">
        <v>22</v>
      </c>
      <c r="E253" s="180" t="s">
        <v>336</v>
      </c>
      <c r="F253" s="180" t="s">
        <v>24</v>
      </c>
      <c r="G253" s="180" t="s">
        <v>68</v>
      </c>
      <c r="H253" s="180" t="s">
        <v>383</v>
      </c>
      <c r="I253" s="87" t="s">
        <v>200</v>
      </c>
      <c r="J253" s="87">
        <f t="shared" si="51"/>
        <v>1296.2</v>
      </c>
      <c r="K253" s="141">
        <f t="shared" si="51"/>
        <v>1296.2</v>
      </c>
      <c r="L253" s="87">
        <f t="shared" si="51"/>
        <v>1296.2</v>
      </c>
      <c r="M253" s="87">
        <f t="shared" si="51"/>
        <v>1296.2</v>
      </c>
      <c r="N253" s="239"/>
      <c r="P253" s="104"/>
    </row>
    <row r="254" spans="1:19" s="237" customFormat="1" ht="31.5" x14ac:dyDescent="0.25">
      <c r="A254" s="176" t="s">
        <v>208</v>
      </c>
      <c r="B254" s="85">
        <v>900</v>
      </c>
      <c r="C254" s="87" t="s">
        <v>39</v>
      </c>
      <c r="D254" s="87" t="s">
        <v>22</v>
      </c>
      <c r="E254" s="180" t="s">
        <v>336</v>
      </c>
      <c r="F254" s="180" t="s">
        <v>24</v>
      </c>
      <c r="G254" s="180" t="s">
        <v>68</v>
      </c>
      <c r="H254" s="180" t="s">
        <v>383</v>
      </c>
      <c r="I254" s="87" t="s">
        <v>206</v>
      </c>
      <c r="J254" s="87">
        <v>1296.2</v>
      </c>
      <c r="K254" s="385">
        <f>1296.2</f>
        <v>1296.2</v>
      </c>
      <c r="L254" s="87">
        <v>1296.2</v>
      </c>
      <c r="M254" s="87">
        <v>1296.2</v>
      </c>
      <c r="N254" s="239"/>
      <c r="P254" s="104"/>
      <c r="Q254" s="585"/>
      <c r="R254" s="585"/>
      <c r="S254" s="585"/>
    </row>
    <row r="255" spans="1:19" s="237" customFormat="1" ht="24.75" customHeight="1" x14ac:dyDescent="0.25">
      <c r="A255" s="183" t="s">
        <v>45</v>
      </c>
      <c r="B255" s="85">
        <v>900</v>
      </c>
      <c r="C255" s="87" t="s">
        <v>39</v>
      </c>
      <c r="D255" s="87" t="s">
        <v>36</v>
      </c>
      <c r="E255" s="87"/>
      <c r="F255" s="87"/>
      <c r="G255" s="87"/>
      <c r="H255" s="87"/>
      <c r="I255" s="87"/>
      <c r="J255" s="87">
        <f>J256+J262</f>
        <v>125</v>
      </c>
      <c r="K255" s="141">
        <f>K256+K262</f>
        <v>15</v>
      </c>
      <c r="L255" s="258">
        <f>L256+L262</f>
        <v>15</v>
      </c>
      <c r="M255" s="258">
        <f>M256+M262</f>
        <v>15</v>
      </c>
      <c r="N255" s="239"/>
      <c r="P255" s="104"/>
    </row>
    <row r="256" spans="1:19" s="237" customFormat="1" ht="47.25" x14ac:dyDescent="0.25">
      <c r="A256" s="378" t="s">
        <v>517</v>
      </c>
      <c r="B256" s="85">
        <v>900</v>
      </c>
      <c r="C256" s="86" t="s">
        <v>39</v>
      </c>
      <c r="D256" s="191" t="s">
        <v>36</v>
      </c>
      <c r="E256" s="133" t="s">
        <v>25</v>
      </c>
      <c r="F256" s="133"/>
      <c r="G256" s="133"/>
      <c r="H256" s="133"/>
      <c r="I256" s="175"/>
      <c r="J256" s="87">
        <f t="shared" ref="J256:M260" si="52">J257</f>
        <v>110</v>
      </c>
      <c r="K256" s="595">
        <f t="shared" si="52"/>
        <v>0</v>
      </c>
      <c r="L256" s="595">
        <f t="shared" si="52"/>
        <v>0</v>
      </c>
      <c r="M256" s="595">
        <f t="shared" si="52"/>
        <v>0</v>
      </c>
      <c r="N256" s="239"/>
      <c r="P256" s="359"/>
    </row>
    <row r="257" spans="1:16" s="237" customFormat="1" ht="47.25" x14ac:dyDescent="0.25">
      <c r="A257" s="378" t="s">
        <v>518</v>
      </c>
      <c r="B257" s="85">
        <v>900</v>
      </c>
      <c r="C257" s="86" t="s">
        <v>39</v>
      </c>
      <c r="D257" s="191" t="s">
        <v>36</v>
      </c>
      <c r="E257" s="133" t="s">
        <v>25</v>
      </c>
      <c r="F257" s="133" t="s">
        <v>24</v>
      </c>
      <c r="G257" s="133"/>
      <c r="H257" s="133"/>
      <c r="I257" s="175"/>
      <c r="J257" s="87">
        <f t="shared" si="52"/>
        <v>110</v>
      </c>
      <c r="K257" s="595">
        <f t="shared" si="52"/>
        <v>0</v>
      </c>
      <c r="L257" s="595">
        <f t="shared" si="52"/>
        <v>0</v>
      </c>
      <c r="M257" s="595">
        <f t="shared" si="52"/>
        <v>0</v>
      </c>
      <c r="N257" s="231"/>
      <c r="P257" s="359"/>
    </row>
    <row r="258" spans="1:16" s="237" customFormat="1" ht="31.5" x14ac:dyDescent="0.2">
      <c r="A258" s="183" t="s">
        <v>253</v>
      </c>
      <c r="B258" s="217">
        <v>900</v>
      </c>
      <c r="C258" s="144" t="s">
        <v>39</v>
      </c>
      <c r="D258" s="144" t="s">
        <v>36</v>
      </c>
      <c r="E258" s="133" t="s">
        <v>25</v>
      </c>
      <c r="F258" s="133" t="s">
        <v>24</v>
      </c>
      <c r="G258" s="133" t="s">
        <v>22</v>
      </c>
      <c r="H258" s="133"/>
      <c r="I258" s="144"/>
      <c r="J258" s="87">
        <f t="shared" si="52"/>
        <v>110</v>
      </c>
      <c r="K258" s="595">
        <f t="shared" si="52"/>
        <v>0</v>
      </c>
      <c r="L258" s="595">
        <f t="shared" si="52"/>
        <v>0</v>
      </c>
      <c r="M258" s="595">
        <f t="shared" si="52"/>
        <v>0</v>
      </c>
      <c r="N258" s="239"/>
      <c r="P258" s="104"/>
    </row>
    <row r="259" spans="1:16" s="237" customFormat="1" ht="35.25" customHeight="1" x14ac:dyDescent="0.2">
      <c r="A259" s="183" t="s">
        <v>155</v>
      </c>
      <c r="B259" s="260">
        <v>900</v>
      </c>
      <c r="C259" s="86" t="s">
        <v>39</v>
      </c>
      <c r="D259" s="86" t="s">
        <v>36</v>
      </c>
      <c r="E259" s="133" t="s">
        <v>25</v>
      </c>
      <c r="F259" s="133" t="s">
        <v>24</v>
      </c>
      <c r="G259" s="133" t="s">
        <v>22</v>
      </c>
      <c r="H259" s="133" t="s">
        <v>386</v>
      </c>
      <c r="I259" s="144"/>
      <c r="J259" s="87">
        <f t="shared" si="52"/>
        <v>110</v>
      </c>
      <c r="K259" s="595">
        <f t="shared" si="52"/>
        <v>0</v>
      </c>
      <c r="L259" s="595">
        <f t="shared" si="52"/>
        <v>0</v>
      </c>
      <c r="M259" s="595">
        <f t="shared" si="52"/>
        <v>0</v>
      </c>
      <c r="N259" s="239"/>
      <c r="P259" s="104"/>
    </row>
    <row r="260" spans="1:16" s="237" customFormat="1" ht="25.5" customHeight="1" x14ac:dyDescent="0.2">
      <c r="A260" s="183" t="s">
        <v>201</v>
      </c>
      <c r="B260" s="260">
        <v>900</v>
      </c>
      <c r="C260" s="86" t="s">
        <v>39</v>
      </c>
      <c r="D260" s="86" t="s">
        <v>36</v>
      </c>
      <c r="E260" s="133" t="s">
        <v>25</v>
      </c>
      <c r="F260" s="133" t="s">
        <v>24</v>
      </c>
      <c r="G260" s="133" t="s">
        <v>22</v>
      </c>
      <c r="H260" s="133" t="s">
        <v>386</v>
      </c>
      <c r="I260" s="144">
        <v>300</v>
      </c>
      <c r="J260" s="87">
        <f t="shared" si="52"/>
        <v>110</v>
      </c>
      <c r="K260" s="595">
        <f t="shared" si="52"/>
        <v>0</v>
      </c>
      <c r="L260" s="595">
        <f t="shared" si="52"/>
        <v>0</v>
      </c>
      <c r="M260" s="595">
        <f t="shared" si="52"/>
        <v>0</v>
      </c>
      <c r="N260" s="239"/>
      <c r="P260" s="104"/>
    </row>
    <row r="261" spans="1:16" s="237" customFormat="1" ht="32.25" customHeight="1" x14ac:dyDescent="0.2">
      <c r="A261" s="183" t="s">
        <v>209</v>
      </c>
      <c r="B261" s="260">
        <v>900</v>
      </c>
      <c r="C261" s="86" t="s">
        <v>39</v>
      </c>
      <c r="D261" s="86" t="s">
        <v>36</v>
      </c>
      <c r="E261" s="133" t="s">
        <v>25</v>
      </c>
      <c r="F261" s="133" t="s">
        <v>24</v>
      </c>
      <c r="G261" s="133" t="s">
        <v>22</v>
      </c>
      <c r="H261" s="133" t="s">
        <v>386</v>
      </c>
      <c r="I261" s="144">
        <v>320</v>
      </c>
      <c r="J261" s="87">
        <v>110</v>
      </c>
      <c r="K261" s="595">
        <v>0</v>
      </c>
      <c r="L261" s="595">
        <v>0</v>
      </c>
      <c r="M261" s="595">
        <v>0</v>
      </c>
      <c r="N261" s="239"/>
      <c r="P261" s="104"/>
    </row>
    <row r="262" spans="1:16" s="237" customFormat="1" ht="51.75" customHeight="1" x14ac:dyDescent="0.25">
      <c r="A262" s="176" t="s">
        <v>540</v>
      </c>
      <c r="B262" s="217">
        <v>900</v>
      </c>
      <c r="C262" s="86">
        <v>10</v>
      </c>
      <c r="D262" s="191" t="s">
        <v>36</v>
      </c>
      <c r="E262" s="133" t="s">
        <v>216</v>
      </c>
      <c r="F262" s="133"/>
      <c r="G262" s="133"/>
      <c r="H262" s="133"/>
      <c r="I262" s="87"/>
      <c r="J262" s="87">
        <f t="shared" ref="J262:M266" si="53">J263</f>
        <v>15</v>
      </c>
      <c r="K262" s="258">
        <f t="shared" si="53"/>
        <v>15</v>
      </c>
      <c r="L262" s="258">
        <f t="shared" si="53"/>
        <v>15</v>
      </c>
      <c r="M262" s="258">
        <f t="shared" si="53"/>
        <v>15</v>
      </c>
      <c r="N262" s="239"/>
      <c r="P262" s="104"/>
    </row>
    <row r="263" spans="1:16" s="237" customFormat="1" ht="47.25" x14ac:dyDescent="0.25">
      <c r="A263" s="176" t="s">
        <v>212</v>
      </c>
      <c r="B263" s="217">
        <v>900</v>
      </c>
      <c r="C263" s="86">
        <v>10</v>
      </c>
      <c r="D263" s="191" t="s">
        <v>36</v>
      </c>
      <c r="E263" s="133" t="s">
        <v>364</v>
      </c>
      <c r="F263" s="133" t="s">
        <v>24</v>
      </c>
      <c r="G263" s="133"/>
      <c r="H263" s="133"/>
      <c r="I263" s="87"/>
      <c r="J263" s="142">
        <f t="shared" si="53"/>
        <v>15</v>
      </c>
      <c r="K263" s="142">
        <f t="shared" si="53"/>
        <v>15</v>
      </c>
      <c r="L263" s="142">
        <f t="shared" si="53"/>
        <v>15</v>
      </c>
      <c r="M263" s="142">
        <f t="shared" si="53"/>
        <v>15</v>
      </c>
      <c r="N263" s="239"/>
      <c r="P263" s="104"/>
    </row>
    <row r="264" spans="1:16" s="237" customFormat="1" ht="47.25" x14ac:dyDescent="0.25">
      <c r="A264" s="176" t="s">
        <v>213</v>
      </c>
      <c r="B264" s="217">
        <v>900</v>
      </c>
      <c r="C264" s="86">
        <v>10</v>
      </c>
      <c r="D264" s="191" t="s">
        <v>36</v>
      </c>
      <c r="E264" s="133" t="s">
        <v>364</v>
      </c>
      <c r="F264" s="133" t="s">
        <v>24</v>
      </c>
      <c r="G264" s="133" t="s">
        <v>22</v>
      </c>
      <c r="H264" s="133"/>
      <c r="I264" s="87"/>
      <c r="J264" s="142">
        <f t="shared" si="53"/>
        <v>15</v>
      </c>
      <c r="K264" s="142">
        <f t="shared" si="53"/>
        <v>15</v>
      </c>
      <c r="L264" s="142">
        <f t="shared" si="53"/>
        <v>15</v>
      </c>
      <c r="M264" s="142">
        <f t="shared" si="53"/>
        <v>15</v>
      </c>
      <c r="N264" s="239"/>
      <c r="P264" s="104"/>
    </row>
    <row r="265" spans="1:16" s="237" customFormat="1" ht="28.5" customHeight="1" x14ac:dyDescent="0.25">
      <c r="A265" s="176" t="s">
        <v>214</v>
      </c>
      <c r="B265" s="217">
        <v>900</v>
      </c>
      <c r="C265" s="86">
        <v>10</v>
      </c>
      <c r="D265" s="191" t="s">
        <v>36</v>
      </c>
      <c r="E265" s="133" t="s">
        <v>364</v>
      </c>
      <c r="F265" s="133" t="s">
        <v>24</v>
      </c>
      <c r="G265" s="133" t="s">
        <v>22</v>
      </c>
      <c r="H265" s="133" t="s">
        <v>387</v>
      </c>
      <c r="I265" s="87"/>
      <c r="J265" s="142">
        <f t="shared" si="53"/>
        <v>15</v>
      </c>
      <c r="K265" s="142">
        <f t="shared" si="53"/>
        <v>15</v>
      </c>
      <c r="L265" s="142">
        <f t="shared" si="53"/>
        <v>15</v>
      </c>
      <c r="M265" s="142">
        <f t="shared" si="53"/>
        <v>15</v>
      </c>
      <c r="N265" s="239"/>
      <c r="P265" s="104"/>
    </row>
    <row r="266" spans="1:16" s="237" customFormat="1" ht="25.5" customHeight="1" x14ac:dyDescent="0.25">
      <c r="A266" s="183" t="s">
        <v>207</v>
      </c>
      <c r="B266" s="217">
        <v>900</v>
      </c>
      <c r="C266" s="86">
        <v>10</v>
      </c>
      <c r="D266" s="191" t="s">
        <v>36</v>
      </c>
      <c r="E266" s="133" t="s">
        <v>364</v>
      </c>
      <c r="F266" s="133" t="s">
        <v>24</v>
      </c>
      <c r="G266" s="133" t="s">
        <v>22</v>
      </c>
      <c r="H266" s="133" t="s">
        <v>387</v>
      </c>
      <c r="I266" s="87" t="s">
        <v>200</v>
      </c>
      <c r="J266" s="142">
        <f t="shared" si="53"/>
        <v>15</v>
      </c>
      <c r="K266" s="142">
        <f t="shared" si="53"/>
        <v>15</v>
      </c>
      <c r="L266" s="142">
        <f t="shared" si="53"/>
        <v>15</v>
      </c>
      <c r="M266" s="142">
        <f t="shared" si="53"/>
        <v>15</v>
      </c>
      <c r="N266" s="239"/>
      <c r="P266" s="104"/>
    </row>
    <row r="267" spans="1:16" s="237" customFormat="1" ht="31.5" x14ac:dyDescent="0.25">
      <c r="A267" s="176" t="s">
        <v>215</v>
      </c>
      <c r="B267" s="217">
        <v>900</v>
      </c>
      <c r="C267" s="86">
        <v>10</v>
      </c>
      <c r="D267" s="191" t="s">
        <v>36</v>
      </c>
      <c r="E267" s="133" t="s">
        <v>364</v>
      </c>
      <c r="F267" s="133" t="s">
        <v>24</v>
      </c>
      <c r="G267" s="133" t="s">
        <v>22</v>
      </c>
      <c r="H267" s="133" t="s">
        <v>387</v>
      </c>
      <c r="I267" s="87" t="s">
        <v>210</v>
      </c>
      <c r="J267" s="142">
        <v>15</v>
      </c>
      <c r="K267" s="142">
        <v>15</v>
      </c>
      <c r="L267" s="142">
        <v>15</v>
      </c>
      <c r="M267" s="142">
        <v>15</v>
      </c>
      <c r="N267" s="239"/>
      <c r="P267" s="104"/>
    </row>
    <row r="268" spans="1:16" s="237" customFormat="1" ht="24" customHeight="1" x14ac:dyDescent="0.25">
      <c r="A268" s="176" t="s">
        <v>61</v>
      </c>
      <c r="B268" s="217">
        <v>900</v>
      </c>
      <c r="C268" s="87" t="s">
        <v>39</v>
      </c>
      <c r="D268" s="87" t="s">
        <v>25</v>
      </c>
      <c r="E268" s="87"/>
      <c r="F268" s="87"/>
      <c r="G268" s="87"/>
      <c r="H268" s="87"/>
      <c r="I268" s="175"/>
      <c r="J268" s="153" t="e">
        <f t="shared" ref="J268:M272" si="54">J269</f>
        <v>#REF!</v>
      </c>
      <c r="K268" s="153">
        <f>K269+K276</f>
        <v>3731.8999999999996</v>
      </c>
      <c r="L268" s="153">
        <f>L269+L276</f>
        <v>3731.8999999999996</v>
      </c>
      <c r="M268" s="153">
        <f>M269+M276</f>
        <v>3731.8999999999996</v>
      </c>
      <c r="N268" s="153">
        <f>N269+N276</f>
        <v>0</v>
      </c>
      <c r="O268" s="153">
        <f>O269+O276</f>
        <v>0</v>
      </c>
      <c r="P268" s="104"/>
    </row>
    <row r="269" spans="1:16" s="237" customFormat="1" ht="47.25" x14ac:dyDescent="0.25">
      <c r="A269" s="176" t="s">
        <v>514</v>
      </c>
      <c r="B269" s="195" t="s">
        <v>13</v>
      </c>
      <c r="C269" s="87" t="s">
        <v>39</v>
      </c>
      <c r="D269" s="87" t="s">
        <v>25</v>
      </c>
      <c r="E269" s="133" t="s">
        <v>23</v>
      </c>
      <c r="F269" s="133"/>
      <c r="G269" s="133"/>
      <c r="H269" s="133"/>
      <c r="I269" s="87"/>
      <c r="J269" s="88" t="e">
        <f t="shared" si="54"/>
        <v>#REF!</v>
      </c>
      <c r="K269" s="88">
        <f t="shared" si="54"/>
        <v>1578.7</v>
      </c>
      <c r="L269" s="88">
        <f t="shared" si="54"/>
        <v>1578.7</v>
      </c>
      <c r="M269" s="88">
        <f t="shared" si="54"/>
        <v>1578.7</v>
      </c>
      <c r="N269" s="239"/>
      <c r="P269" s="104"/>
    </row>
    <row r="270" spans="1:16" s="237" customFormat="1" ht="78.75" x14ac:dyDescent="0.25">
      <c r="A270" s="178" t="s">
        <v>532</v>
      </c>
      <c r="B270" s="195" t="s">
        <v>13</v>
      </c>
      <c r="C270" s="87" t="s">
        <v>39</v>
      </c>
      <c r="D270" s="87" t="s">
        <v>25</v>
      </c>
      <c r="E270" s="133" t="s">
        <v>23</v>
      </c>
      <c r="F270" s="133" t="s">
        <v>27</v>
      </c>
      <c r="G270" s="133"/>
      <c r="H270" s="133"/>
      <c r="I270" s="87"/>
      <c r="J270" s="88" t="e">
        <f t="shared" si="54"/>
        <v>#REF!</v>
      </c>
      <c r="K270" s="88">
        <f t="shared" si="54"/>
        <v>1578.7</v>
      </c>
      <c r="L270" s="88">
        <f t="shared" si="54"/>
        <v>1578.7</v>
      </c>
      <c r="M270" s="88">
        <f t="shared" si="54"/>
        <v>1578.7</v>
      </c>
      <c r="N270" s="231"/>
      <c r="P270" s="104"/>
    </row>
    <row r="271" spans="1:16" s="237" customFormat="1" ht="61.5" customHeight="1" x14ac:dyDescent="0.25">
      <c r="A271" s="182" t="s">
        <v>113</v>
      </c>
      <c r="B271" s="195" t="s">
        <v>13</v>
      </c>
      <c r="C271" s="87" t="s">
        <v>39</v>
      </c>
      <c r="D271" s="87" t="s">
        <v>25</v>
      </c>
      <c r="E271" s="133" t="s">
        <v>23</v>
      </c>
      <c r="F271" s="133" t="s">
        <v>27</v>
      </c>
      <c r="G271" s="133" t="s">
        <v>22</v>
      </c>
      <c r="H271" s="133"/>
      <c r="I271" s="87"/>
      <c r="J271" s="88" t="e">
        <f t="shared" si="54"/>
        <v>#REF!</v>
      </c>
      <c r="K271" s="88">
        <f t="shared" si="54"/>
        <v>1578.7</v>
      </c>
      <c r="L271" s="88">
        <f t="shared" si="54"/>
        <v>1578.7</v>
      </c>
      <c r="M271" s="88">
        <f t="shared" si="54"/>
        <v>1578.7</v>
      </c>
      <c r="N271" s="239"/>
      <c r="P271" s="104"/>
    </row>
    <row r="272" spans="1:16" s="237" customFormat="1" ht="95.25" customHeight="1" x14ac:dyDescent="0.25">
      <c r="A272" s="79" t="s">
        <v>168</v>
      </c>
      <c r="B272" s="217">
        <v>900</v>
      </c>
      <c r="C272" s="86" t="s">
        <v>39</v>
      </c>
      <c r="D272" s="86" t="s">
        <v>25</v>
      </c>
      <c r="E272" s="133" t="s">
        <v>23</v>
      </c>
      <c r="F272" s="133" t="s">
        <v>27</v>
      </c>
      <c r="G272" s="133" t="s">
        <v>22</v>
      </c>
      <c r="H272" s="133" t="s">
        <v>388</v>
      </c>
      <c r="I272" s="87"/>
      <c r="J272" s="88" t="e">
        <f t="shared" si="54"/>
        <v>#REF!</v>
      </c>
      <c r="K272" s="88">
        <f t="shared" si="54"/>
        <v>1578.7</v>
      </c>
      <c r="L272" s="88">
        <f t="shared" si="54"/>
        <v>1578.7</v>
      </c>
      <c r="M272" s="88">
        <f t="shared" si="54"/>
        <v>1578.7</v>
      </c>
      <c r="N272" s="239"/>
      <c r="P272" s="104"/>
    </row>
    <row r="273" spans="1:16" s="237" customFormat="1" ht="30.75" customHeight="1" x14ac:dyDescent="0.25">
      <c r="A273" s="79" t="s">
        <v>207</v>
      </c>
      <c r="B273" s="217">
        <v>900</v>
      </c>
      <c r="C273" s="86" t="s">
        <v>39</v>
      </c>
      <c r="D273" s="86" t="s">
        <v>25</v>
      </c>
      <c r="E273" s="133" t="s">
        <v>23</v>
      </c>
      <c r="F273" s="133" t="s">
        <v>27</v>
      </c>
      <c r="G273" s="133" t="s">
        <v>22</v>
      </c>
      <c r="H273" s="133" t="s">
        <v>388</v>
      </c>
      <c r="I273" s="87" t="s">
        <v>200</v>
      </c>
      <c r="J273" s="143" t="e">
        <f>J274+J275</f>
        <v>#REF!</v>
      </c>
      <c r="K273" s="143">
        <f>K274+K275</f>
        <v>1578.7</v>
      </c>
      <c r="L273" s="143">
        <f>L274+L275</f>
        <v>1578.7</v>
      </c>
      <c r="M273" s="143">
        <f>M274+M275</f>
        <v>1578.7</v>
      </c>
      <c r="N273" s="239"/>
      <c r="P273" s="104"/>
    </row>
    <row r="274" spans="1:16" s="237" customFormat="1" ht="35.25" customHeight="1" x14ac:dyDescent="0.25">
      <c r="A274" s="79" t="s">
        <v>208</v>
      </c>
      <c r="B274" s="217">
        <v>900</v>
      </c>
      <c r="C274" s="86" t="s">
        <v>39</v>
      </c>
      <c r="D274" s="86" t="s">
        <v>25</v>
      </c>
      <c r="E274" s="133" t="s">
        <v>23</v>
      </c>
      <c r="F274" s="133" t="s">
        <v>27</v>
      </c>
      <c r="G274" s="133" t="s">
        <v>22</v>
      </c>
      <c r="H274" s="133" t="s">
        <v>388</v>
      </c>
      <c r="I274" s="87" t="s">
        <v>206</v>
      </c>
      <c r="J274" s="142" t="e">
        <f>#REF!</f>
        <v>#REF!</v>
      </c>
      <c r="K274" s="142">
        <v>950</v>
      </c>
      <c r="L274" s="142">
        <v>950</v>
      </c>
      <c r="M274" s="142">
        <v>950</v>
      </c>
      <c r="N274" s="239"/>
      <c r="P274" s="104"/>
    </row>
    <row r="275" spans="1:16" s="237" customFormat="1" ht="35.25" customHeight="1" x14ac:dyDescent="0.25">
      <c r="A275" s="79" t="s">
        <v>215</v>
      </c>
      <c r="B275" s="217">
        <v>900</v>
      </c>
      <c r="C275" s="86" t="s">
        <v>39</v>
      </c>
      <c r="D275" s="86" t="s">
        <v>25</v>
      </c>
      <c r="E275" s="133" t="s">
        <v>23</v>
      </c>
      <c r="F275" s="133" t="s">
        <v>27</v>
      </c>
      <c r="G275" s="133" t="s">
        <v>22</v>
      </c>
      <c r="H275" s="133" t="s">
        <v>388</v>
      </c>
      <c r="I275" s="87" t="s">
        <v>210</v>
      </c>
      <c r="J275" s="143" t="e">
        <f>#REF!</f>
        <v>#REF!</v>
      </c>
      <c r="K275" s="142">
        <v>628.70000000000005</v>
      </c>
      <c r="L275" s="142">
        <v>628.70000000000005</v>
      </c>
      <c r="M275" s="142">
        <v>628.70000000000005</v>
      </c>
      <c r="N275" s="239"/>
      <c r="P275" s="104"/>
    </row>
    <row r="276" spans="1:16" s="237" customFormat="1" ht="35.25" customHeight="1" x14ac:dyDescent="0.25">
      <c r="A276" s="79" t="s">
        <v>479</v>
      </c>
      <c r="B276" s="217">
        <v>900</v>
      </c>
      <c r="C276" s="86" t="s">
        <v>39</v>
      </c>
      <c r="D276" s="86" t="s">
        <v>25</v>
      </c>
      <c r="E276" s="133" t="s">
        <v>25</v>
      </c>
      <c r="F276" s="133"/>
      <c r="G276" s="133"/>
      <c r="H276" s="133"/>
      <c r="I276" s="87"/>
      <c r="J276" s="143"/>
      <c r="K276" s="593">
        <f>K277</f>
        <v>2153.1999999999998</v>
      </c>
      <c r="L276" s="593">
        <f t="shared" ref="L276:M280" si="55">L277</f>
        <v>2153.1999999999998</v>
      </c>
      <c r="M276" s="593">
        <f t="shared" si="55"/>
        <v>2153.1999999999998</v>
      </c>
      <c r="N276" s="239"/>
      <c r="P276" s="104"/>
    </row>
    <row r="277" spans="1:16" s="237" customFormat="1" ht="76.5" customHeight="1" x14ac:dyDescent="0.25">
      <c r="A277" s="79" t="s">
        <v>478</v>
      </c>
      <c r="B277" s="217">
        <v>900</v>
      </c>
      <c r="C277" s="86" t="s">
        <v>39</v>
      </c>
      <c r="D277" s="86" t="s">
        <v>25</v>
      </c>
      <c r="E277" s="133" t="s">
        <v>25</v>
      </c>
      <c r="F277" s="133" t="s">
        <v>27</v>
      </c>
      <c r="G277" s="133"/>
      <c r="H277" s="133"/>
      <c r="I277" s="87"/>
      <c r="J277" s="143"/>
      <c r="K277" s="593">
        <f>K278</f>
        <v>2153.1999999999998</v>
      </c>
      <c r="L277" s="593">
        <f t="shared" si="55"/>
        <v>2153.1999999999998</v>
      </c>
      <c r="M277" s="593">
        <f t="shared" si="55"/>
        <v>2153.1999999999998</v>
      </c>
      <c r="N277" s="239"/>
      <c r="P277" s="104"/>
    </row>
    <row r="278" spans="1:16" s="237" customFormat="1" ht="87.75" customHeight="1" x14ac:dyDescent="0.25">
      <c r="A278" s="79" t="s">
        <v>486</v>
      </c>
      <c r="B278" s="217">
        <v>900</v>
      </c>
      <c r="C278" s="86" t="s">
        <v>39</v>
      </c>
      <c r="D278" s="86" t="s">
        <v>25</v>
      </c>
      <c r="E278" s="133" t="s">
        <v>25</v>
      </c>
      <c r="F278" s="133" t="s">
        <v>27</v>
      </c>
      <c r="G278" s="133" t="s">
        <v>22</v>
      </c>
      <c r="H278" s="133"/>
      <c r="I278" s="87"/>
      <c r="J278" s="143"/>
      <c r="K278" s="593">
        <f>K279</f>
        <v>2153.1999999999998</v>
      </c>
      <c r="L278" s="593">
        <f t="shared" si="55"/>
        <v>2153.1999999999998</v>
      </c>
      <c r="M278" s="593">
        <f t="shared" si="55"/>
        <v>2153.1999999999998</v>
      </c>
      <c r="N278" s="239"/>
      <c r="P278" s="104"/>
    </row>
    <row r="279" spans="1:16" s="237" customFormat="1" ht="93" customHeight="1" x14ac:dyDescent="0.25">
      <c r="A279" s="79" t="s">
        <v>476</v>
      </c>
      <c r="B279" s="217">
        <v>900</v>
      </c>
      <c r="C279" s="86" t="s">
        <v>39</v>
      </c>
      <c r="D279" s="86" t="s">
        <v>25</v>
      </c>
      <c r="E279" s="133" t="s">
        <v>25</v>
      </c>
      <c r="F279" s="133" t="s">
        <v>27</v>
      </c>
      <c r="G279" s="133" t="s">
        <v>22</v>
      </c>
      <c r="H279" s="133" t="s">
        <v>484</v>
      </c>
      <c r="I279" s="87"/>
      <c r="J279" s="143"/>
      <c r="K279" s="593">
        <f>K280</f>
        <v>2153.1999999999998</v>
      </c>
      <c r="L279" s="593">
        <f t="shared" si="55"/>
        <v>2153.1999999999998</v>
      </c>
      <c r="M279" s="593">
        <f t="shared" si="55"/>
        <v>2153.1999999999998</v>
      </c>
      <c r="N279" s="239"/>
      <c r="P279" s="104"/>
    </row>
    <row r="280" spans="1:16" s="237" customFormat="1" ht="36" customHeight="1" x14ac:dyDescent="0.25">
      <c r="A280" s="415" t="s">
        <v>485</v>
      </c>
      <c r="B280" s="217">
        <v>900</v>
      </c>
      <c r="C280" s="86" t="s">
        <v>39</v>
      </c>
      <c r="D280" s="86" t="s">
        <v>25</v>
      </c>
      <c r="E280" s="133" t="s">
        <v>25</v>
      </c>
      <c r="F280" s="133" t="s">
        <v>27</v>
      </c>
      <c r="G280" s="133" t="s">
        <v>22</v>
      </c>
      <c r="H280" s="133" t="s">
        <v>484</v>
      </c>
      <c r="I280" s="87" t="s">
        <v>263</v>
      </c>
      <c r="J280" s="143"/>
      <c r="K280" s="593">
        <f>K281</f>
        <v>2153.1999999999998</v>
      </c>
      <c r="L280" s="593">
        <f t="shared" si="55"/>
        <v>2153.1999999999998</v>
      </c>
      <c r="M280" s="593">
        <f t="shared" si="55"/>
        <v>2153.1999999999998</v>
      </c>
      <c r="N280" s="239"/>
      <c r="P280" s="104"/>
    </row>
    <row r="281" spans="1:16" s="237" customFormat="1" ht="35.25" customHeight="1" x14ac:dyDescent="0.25">
      <c r="A281" s="415" t="s">
        <v>266</v>
      </c>
      <c r="B281" s="217">
        <v>900</v>
      </c>
      <c r="C281" s="86" t="s">
        <v>39</v>
      </c>
      <c r="D281" s="86" t="s">
        <v>25</v>
      </c>
      <c r="E281" s="133" t="s">
        <v>25</v>
      </c>
      <c r="F281" s="133" t="s">
        <v>27</v>
      </c>
      <c r="G281" s="133" t="s">
        <v>22</v>
      </c>
      <c r="H281" s="133" t="s">
        <v>484</v>
      </c>
      <c r="I281" s="87" t="s">
        <v>264</v>
      </c>
      <c r="J281" s="143"/>
      <c r="K281" s="593">
        <v>2153.1999999999998</v>
      </c>
      <c r="L281" s="593">
        <v>2153.1999999999998</v>
      </c>
      <c r="M281" s="593">
        <v>2153.1999999999998</v>
      </c>
      <c r="N281" s="239"/>
      <c r="P281" s="104"/>
    </row>
    <row r="282" spans="1:16" s="237" customFormat="1" x14ac:dyDescent="0.25">
      <c r="A282" s="176" t="s">
        <v>219</v>
      </c>
      <c r="B282" s="217">
        <v>900</v>
      </c>
      <c r="C282" s="87" t="s">
        <v>99</v>
      </c>
      <c r="D282" s="86"/>
      <c r="E282" s="235"/>
      <c r="F282" s="235"/>
      <c r="G282" s="235"/>
      <c r="H282" s="235"/>
      <c r="I282" s="87"/>
      <c r="J282" s="142">
        <f>J283</f>
        <v>1450</v>
      </c>
      <c r="K282" s="142">
        <f>K283</f>
        <v>1500</v>
      </c>
      <c r="L282" s="142">
        <f>L283</f>
        <v>1500</v>
      </c>
      <c r="M282" s="142">
        <f>M283</f>
        <v>1500</v>
      </c>
      <c r="N282" s="239"/>
      <c r="P282" s="104"/>
    </row>
    <row r="283" spans="1:16" s="233" customFormat="1" ht="21.75" customHeight="1" x14ac:dyDescent="0.25">
      <c r="A283" s="176" t="s">
        <v>130</v>
      </c>
      <c r="B283" s="217">
        <v>900</v>
      </c>
      <c r="C283" s="87" t="s">
        <v>99</v>
      </c>
      <c r="D283" s="87" t="s">
        <v>23</v>
      </c>
      <c r="E283" s="261"/>
      <c r="F283" s="261"/>
      <c r="G283" s="261"/>
      <c r="H283" s="261"/>
      <c r="I283" s="175"/>
      <c r="J283" s="142">
        <f t="shared" ref="J283:M286" si="56">J284</f>
        <v>1450</v>
      </c>
      <c r="K283" s="142">
        <f t="shared" si="56"/>
        <v>1500</v>
      </c>
      <c r="L283" s="142">
        <f t="shared" si="56"/>
        <v>1500</v>
      </c>
      <c r="M283" s="142">
        <f t="shared" si="56"/>
        <v>1500</v>
      </c>
      <c r="N283" s="239"/>
      <c r="P283" s="104"/>
    </row>
    <row r="284" spans="1:16" s="237" customFormat="1" ht="49.5" customHeight="1" x14ac:dyDescent="0.25">
      <c r="A284" s="176" t="s">
        <v>516</v>
      </c>
      <c r="B284" s="217">
        <v>900</v>
      </c>
      <c r="C284" s="87" t="s">
        <v>99</v>
      </c>
      <c r="D284" s="87" t="s">
        <v>23</v>
      </c>
      <c r="E284" s="133" t="s">
        <v>254</v>
      </c>
      <c r="F284" s="133"/>
      <c r="G284" s="133"/>
      <c r="H284" s="133"/>
      <c r="I284" s="87"/>
      <c r="J284" s="142">
        <f t="shared" si="56"/>
        <v>1450</v>
      </c>
      <c r="K284" s="142">
        <f t="shared" si="56"/>
        <v>1500</v>
      </c>
      <c r="L284" s="142">
        <f t="shared" si="56"/>
        <v>1500</v>
      </c>
      <c r="M284" s="142">
        <f t="shared" si="56"/>
        <v>1500</v>
      </c>
      <c r="N284" s="239"/>
      <c r="P284" s="104"/>
    </row>
    <row r="285" spans="1:16" s="237" customFormat="1" ht="43.5" customHeight="1" x14ac:dyDescent="0.25">
      <c r="A285" s="176" t="s">
        <v>224</v>
      </c>
      <c r="B285" s="217">
        <v>900</v>
      </c>
      <c r="C285" s="87" t="s">
        <v>99</v>
      </c>
      <c r="D285" s="87" t="s">
        <v>23</v>
      </c>
      <c r="E285" s="133" t="s">
        <v>36</v>
      </c>
      <c r="F285" s="133" t="s">
        <v>313</v>
      </c>
      <c r="G285" s="133" t="s">
        <v>23</v>
      </c>
      <c r="H285" s="133"/>
      <c r="I285" s="87"/>
      <c r="J285" s="142">
        <f>J286</f>
        <v>1450</v>
      </c>
      <c r="K285" s="142">
        <f>K286</f>
        <v>1500</v>
      </c>
      <c r="L285" s="142">
        <f>L286</f>
        <v>1500</v>
      </c>
      <c r="M285" s="142">
        <f>M286</f>
        <v>1500</v>
      </c>
      <c r="N285" s="239"/>
      <c r="P285" s="104"/>
    </row>
    <row r="286" spans="1:16" s="237" customFormat="1" ht="31.5" x14ac:dyDescent="0.25">
      <c r="A286" s="176" t="s">
        <v>131</v>
      </c>
      <c r="B286" s="217">
        <v>900</v>
      </c>
      <c r="C286" s="87" t="s">
        <v>99</v>
      </c>
      <c r="D286" s="87" t="s">
        <v>23</v>
      </c>
      <c r="E286" s="133" t="s">
        <v>36</v>
      </c>
      <c r="F286" s="133" t="s">
        <v>313</v>
      </c>
      <c r="G286" s="133" t="s">
        <v>23</v>
      </c>
      <c r="H286" s="133" t="s">
        <v>390</v>
      </c>
      <c r="I286" s="87"/>
      <c r="J286" s="142">
        <f t="shared" si="56"/>
        <v>1450</v>
      </c>
      <c r="K286" s="142">
        <f t="shared" si="56"/>
        <v>1500</v>
      </c>
      <c r="L286" s="142">
        <f t="shared" si="56"/>
        <v>1500</v>
      </c>
      <c r="M286" s="142">
        <f t="shared" si="56"/>
        <v>1500</v>
      </c>
      <c r="N286" s="615"/>
      <c r="P286" s="104"/>
    </row>
    <row r="287" spans="1:16" s="237" customFormat="1" ht="47.25" x14ac:dyDescent="0.25">
      <c r="A287" s="176" t="s">
        <v>222</v>
      </c>
      <c r="B287" s="217">
        <v>900</v>
      </c>
      <c r="C287" s="87" t="s">
        <v>99</v>
      </c>
      <c r="D287" s="87" t="s">
        <v>23</v>
      </c>
      <c r="E287" s="133" t="s">
        <v>36</v>
      </c>
      <c r="F287" s="133" t="s">
        <v>313</v>
      </c>
      <c r="G287" s="133" t="s">
        <v>23</v>
      </c>
      <c r="H287" s="133" t="s">
        <v>390</v>
      </c>
      <c r="I287" s="87" t="s">
        <v>220</v>
      </c>
      <c r="J287" s="142">
        <f>J288</f>
        <v>1450</v>
      </c>
      <c r="K287" s="142">
        <f>K288</f>
        <v>1500</v>
      </c>
      <c r="L287" s="142">
        <f>L288</f>
        <v>1500</v>
      </c>
      <c r="M287" s="142">
        <f>M288</f>
        <v>1500</v>
      </c>
      <c r="N287" s="615"/>
      <c r="P287" s="104"/>
    </row>
    <row r="288" spans="1:16" s="237" customFormat="1" ht="61.5" customHeight="1" x14ac:dyDescent="0.25">
      <c r="A288" s="176" t="s">
        <v>223</v>
      </c>
      <c r="B288" s="217">
        <v>900</v>
      </c>
      <c r="C288" s="87" t="s">
        <v>99</v>
      </c>
      <c r="D288" s="87" t="s">
        <v>23</v>
      </c>
      <c r="E288" s="133" t="s">
        <v>36</v>
      </c>
      <c r="F288" s="133" t="s">
        <v>313</v>
      </c>
      <c r="G288" s="133" t="s">
        <v>23</v>
      </c>
      <c r="H288" s="133" t="s">
        <v>390</v>
      </c>
      <c r="I288" s="87" t="s">
        <v>221</v>
      </c>
      <c r="J288" s="142">
        <v>1450</v>
      </c>
      <c r="K288" s="142">
        <v>1500</v>
      </c>
      <c r="L288" s="142">
        <v>1500</v>
      </c>
      <c r="M288" s="142">
        <v>1500</v>
      </c>
      <c r="N288" s="615"/>
      <c r="P288" s="104"/>
    </row>
    <row r="289" spans="1:16" s="237" customFormat="1" ht="48" x14ac:dyDescent="0.3">
      <c r="A289" s="176" t="s">
        <v>299</v>
      </c>
      <c r="B289" s="217">
        <v>901</v>
      </c>
      <c r="C289" s="175"/>
      <c r="D289" s="175"/>
      <c r="E289" s="205"/>
      <c r="F289" s="205"/>
      <c r="G289" s="205"/>
      <c r="H289" s="205"/>
      <c r="I289" s="175"/>
      <c r="J289" s="88" t="e">
        <f>J290+J320+J339+J346+J354</f>
        <v>#REF!</v>
      </c>
      <c r="K289" s="88">
        <f>K290+K320+K339+K346+K354</f>
        <v>7028.2</v>
      </c>
      <c r="L289" s="88">
        <f>L290+L320+L339+L346+L354</f>
        <v>5538.8</v>
      </c>
      <c r="M289" s="88">
        <f>M290+M320+M339+M346+M354</f>
        <v>5538.8</v>
      </c>
      <c r="N289" s="262"/>
      <c r="O289" s="263"/>
      <c r="P289" s="104"/>
    </row>
    <row r="290" spans="1:16" s="237" customFormat="1" x14ac:dyDescent="0.3">
      <c r="A290" s="176" t="s">
        <v>21</v>
      </c>
      <c r="B290" s="217">
        <v>901</v>
      </c>
      <c r="C290" s="87" t="s">
        <v>22</v>
      </c>
      <c r="D290" s="175"/>
      <c r="E290" s="205"/>
      <c r="F290" s="205"/>
      <c r="G290" s="205"/>
      <c r="H290" s="205"/>
      <c r="I290" s="175"/>
      <c r="J290" s="88" t="e">
        <f>J291+J310</f>
        <v>#REF!</v>
      </c>
      <c r="K290" s="88">
        <f>K291+K310</f>
        <v>3300</v>
      </c>
      <c r="L290" s="88">
        <f>L291+L310</f>
        <v>3275.6</v>
      </c>
      <c r="M290" s="88">
        <f>M291+M310</f>
        <v>3275.6</v>
      </c>
      <c r="N290" s="231"/>
      <c r="O290" s="263"/>
      <c r="P290" s="104"/>
    </row>
    <row r="291" spans="1:16" s="237" customFormat="1" ht="47.25" x14ac:dyDescent="0.25">
      <c r="A291" s="176" t="s">
        <v>55</v>
      </c>
      <c r="B291" s="217">
        <v>901</v>
      </c>
      <c r="C291" s="87" t="s">
        <v>22</v>
      </c>
      <c r="D291" s="87" t="s">
        <v>40</v>
      </c>
      <c r="E291" s="87"/>
      <c r="F291" s="87"/>
      <c r="G291" s="87"/>
      <c r="H291" s="87"/>
      <c r="I291" s="87"/>
      <c r="J291" s="88" t="e">
        <f>J292+J297</f>
        <v>#REF!</v>
      </c>
      <c r="K291" s="88">
        <f>K292+K297</f>
        <v>2994.2999999999997</v>
      </c>
      <c r="L291" s="88">
        <f>L292+L297</f>
        <v>2994.2999999999997</v>
      </c>
      <c r="M291" s="88">
        <f>M292+M297</f>
        <v>2994.2999999999997</v>
      </c>
      <c r="N291" s="239"/>
      <c r="P291" s="104"/>
    </row>
    <row r="292" spans="1:16" s="237" customFormat="1" ht="47.25" x14ac:dyDescent="0.25">
      <c r="A292" s="176" t="s">
        <v>513</v>
      </c>
      <c r="B292" s="217">
        <v>901</v>
      </c>
      <c r="C292" s="87" t="s">
        <v>22</v>
      </c>
      <c r="D292" s="87" t="s">
        <v>40</v>
      </c>
      <c r="E292" s="180" t="s">
        <v>22</v>
      </c>
      <c r="F292" s="133"/>
      <c r="G292" s="133"/>
      <c r="H292" s="133"/>
      <c r="I292" s="87"/>
      <c r="J292" s="88">
        <f t="shared" ref="J292:M295" si="57">J293</f>
        <v>2</v>
      </c>
      <c r="K292" s="88">
        <f t="shared" si="57"/>
        <v>2</v>
      </c>
      <c r="L292" s="88">
        <f t="shared" si="57"/>
        <v>2</v>
      </c>
      <c r="M292" s="88">
        <f t="shared" si="57"/>
        <v>2</v>
      </c>
      <c r="N292" s="239"/>
      <c r="P292" s="104"/>
    </row>
    <row r="293" spans="1:16" s="237" customFormat="1" ht="31.5" x14ac:dyDescent="0.25">
      <c r="A293" s="176" t="s">
        <v>126</v>
      </c>
      <c r="B293" s="217">
        <v>901</v>
      </c>
      <c r="C293" s="87" t="s">
        <v>22</v>
      </c>
      <c r="D293" s="87" t="s">
        <v>40</v>
      </c>
      <c r="E293" s="180" t="s">
        <v>22</v>
      </c>
      <c r="F293" s="133" t="s">
        <v>313</v>
      </c>
      <c r="G293" s="133" t="s">
        <v>22</v>
      </c>
      <c r="H293" s="133"/>
      <c r="I293" s="87"/>
      <c r="J293" s="88">
        <f t="shared" si="57"/>
        <v>2</v>
      </c>
      <c r="K293" s="88">
        <f t="shared" si="57"/>
        <v>2</v>
      </c>
      <c r="L293" s="88">
        <f t="shared" si="57"/>
        <v>2</v>
      </c>
      <c r="M293" s="88">
        <f t="shared" si="57"/>
        <v>2</v>
      </c>
      <c r="N293" s="615"/>
      <c r="P293" s="104"/>
    </row>
    <row r="294" spans="1:16" s="237" customFormat="1" ht="31.5" x14ac:dyDescent="0.25">
      <c r="A294" s="176" t="s">
        <v>129</v>
      </c>
      <c r="B294" s="217">
        <v>901</v>
      </c>
      <c r="C294" s="87" t="s">
        <v>22</v>
      </c>
      <c r="D294" s="87" t="s">
        <v>40</v>
      </c>
      <c r="E294" s="180" t="s">
        <v>22</v>
      </c>
      <c r="F294" s="133" t="s">
        <v>313</v>
      </c>
      <c r="G294" s="133" t="s">
        <v>22</v>
      </c>
      <c r="H294" s="133" t="s">
        <v>328</v>
      </c>
      <c r="I294" s="87"/>
      <c r="J294" s="88">
        <f t="shared" si="57"/>
        <v>2</v>
      </c>
      <c r="K294" s="88">
        <f t="shared" si="57"/>
        <v>2</v>
      </c>
      <c r="L294" s="88">
        <f t="shared" si="57"/>
        <v>2</v>
      </c>
      <c r="M294" s="88">
        <f t="shared" si="57"/>
        <v>2</v>
      </c>
      <c r="N294" s="615"/>
      <c r="P294" s="104"/>
    </row>
    <row r="295" spans="1:16" s="237" customFormat="1" ht="78.75" x14ac:dyDescent="0.25">
      <c r="A295" s="176" t="s">
        <v>198</v>
      </c>
      <c r="B295" s="217">
        <v>901</v>
      </c>
      <c r="C295" s="87" t="s">
        <v>22</v>
      </c>
      <c r="D295" s="87" t="s">
        <v>40</v>
      </c>
      <c r="E295" s="180" t="s">
        <v>22</v>
      </c>
      <c r="F295" s="133" t="s">
        <v>313</v>
      </c>
      <c r="G295" s="133" t="s">
        <v>22</v>
      </c>
      <c r="H295" s="133" t="s">
        <v>328</v>
      </c>
      <c r="I295" s="87" t="s">
        <v>183</v>
      </c>
      <c r="J295" s="88">
        <v>2</v>
      </c>
      <c r="K295" s="88">
        <v>2</v>
      </c>
      <c r="L295" s="88">
        <f t="shared" si="57"/>
        <v>2</v>
      </c>
      <c r="M295" s="88">
        <f t="shared" si="57"/>
        <v>2</v>
      </c>
      <c r="N295" s="615"/>
      <c r="P295" s="104"/>
    </row>
    <row r="296" spans="1:16" s="237" customFormat="1" ht="31.5" x14ac:dyDescent="0.25">
      <c r="A296" s="176" t="s">
        <v>196</v>
      </c>
      <c r="B296" s="217">
        <v>901</v>
      </c>
      <c r="C296" s="87" t="s">
        <v>22</v>
      </c>
      <c r="D296" s="87" t="s">
        <v>40</v>
      </c>
      <c r="E296" s="180" t="s">
        <v>22</v>
      </c>
      <c r="F296" s="133" t="s">
        <v>313</v>
      </c>
      <c r="G296" s="133" t="s">
        <v>22</v>
      </c>
      <c r="H296" s="133" t="s">
        <v>328</v>
      </c>
      <c r="I296" s="87" t="s">
        <v>181</v>
      </c>
      <c r="J296" s="88">
        <v>2</v>
      </c>
      <c r="K296" s="88">
        <v>2</v>
      </c>
      <c r="L296" s="88">
        <v>2</v>
      </c>
      <c r="M296" s="88">
        <v>2</v>
      </c>
      <c r="N296" s="615"/>
      <c r="P296" s="104"/>
    </row>
    <row r="297" spans="1:16" s="237" customFormat="1" ht="63" x14ac:dyDescent="0.25">
      <c r="A297" s="176" t="s">
        <v>413</v>
      </c>
      <c r="B297" s="217">
        <v>901</v>
      </c>
      <c r="C297" s="191" t="s">
        <v>22</v>
      </c>
      <c r="D297" s="191" t="s">
        <v>40</v>
      </c>
      <c r="E297" s="133" t="s">
        <v>47</v>
      </c>
      <c r="F297" s="133"/>
      <c r="G297" s="133"/>
      <c r="H297" s="133"/>
      <c r="I297" s="87"/>
      <c r="J297" s="88" t="e">
        <f t="shared" ref="J297:M298" si="58">J298</f>
        <v>#REF!</v>
      </c>
      <c r="K297" s="88">
        <f t="shared" si="58"/>
        <v>2992.2999999999997</v>
      </c>
      <c r="L297" s="88">
        <f t="shared" si="58"/>
        <v>2992.2999999999997</v>
      </c>
      <c r="M297" s="88">
        <f t="shared" si="58"/>
        <v>2992.2999999999997</v>
      </c>
      <c r="N297" s="239"/>
      <c r="P297" s="104"/>
    </row>
    <row r="298" spans="1:16" s="237" customFormat="1" ht="31.5" x14ac:dyDescent="0.25">
      <c r="A298" s="176" t="s">
        <v>114</v>
      </c>
      <c r="B298" s="217">
        <v>901</v>
      </c>
      <c r="C298" s="191" t="s">
        <v>22</v>
      </c>
      <c r="D298" s="191" t="s">
        <v>40</v>
      </c>
      <c r="E298" s="133" t="s">
        <v>47</v>
      </c>
      <c r="F298" s="133" t="s">
        <v>24</v>
      </c>
      <c r="G298" s="133"/>
      <c r="H298" s="133"/>
      <c r="I298" s="87"/>
      <c r="J298" s="88" t="e">
        <f t="shared" si="58"/>
        <v>#REF!</v>
      </c>
      <c r="K298" s="88">
        <f t="shared" si="58"/>
        <v>2992.2999999999997</v>
      </c>
      <c r="L298" s="88">
        <f t="shared" si="58"/>
        <v>2992.2999999999997</v>
      </c>
      <c r="M298" s="88">
        <f t="shared" si="58"/>
        <v>2992.2999999999997</v>
      </c>
      <c r="N298" s="239"/>
      <c r="P298" s="104"/>
    </row>
    <row r="299" spans="1:16" s="237" customFormat="1" ht="63" x14ac:dyDescent="0.25">
      <c r="A299" s="176" t="s">
        <v>225</v>
      </c>
      <c r="B299" s="217">
        <v>901</v>
      </c>
      <c r="C299" s="191" t="s">
        <v>22</v>
      </c>
      <c r="D299" s="191" t="s">
        <v>40</v>
      </c>
      <c r="E299" s="133" t="s">
        <v>47</v>
      </c>
      <c r="F299" s="133" t="s">
        <v>24</v>
      </c>
      <c r="G299" s="133" t="s">
        <v>22</v>
      </c>
      <c r="H299" s="133"/>
      <c r="I299" s="87"/>
      <c r="J299" s="88" t="e">
        <f>J300+J303</f>
        <v>#REF!</v>
      </c>
      <c r="K299" s="88">
        <f>K300+K303</f>
        <v>2992.2999999999997</v>
      </c>
      <c r="L299" s="88">
        <f>L300+L303</f>
        <v>2992.2999999999997</v>
      </c>
      <c r="M299" s="88">
        <f>M300+M303</f>
        <v>2992.2999999999997</v>
      </c>
      <c r="N299" s="239"/>
      <c r="P299" s="104"/>
    </row>
    <row r="300" spans="1:16" s="237" customFormat="1" ht="31.5" x14ac:dyDescent="0.25">
      <c r="A300" s="176" t="s">
        <v>160</v>
      </c>
      <c r="B300" s="217">
        <v>901</v>
      </c>
      <c r="C300" s="87" t="s">
        <v>22</v>
      </c>
      <c r="D300" s="191" t="s">
        <v>40</v>
      </c>
      <c r="E300" s="133" t="s">
        <v>47</v>
      </c>
      <c r="F300" s="133" t="s">
        <v>24</v>
      </c>
      <c r="G300" s="133" t="s">
        <v>22</v>
      </c>
      <c r="H300" s="133" t="s">
        <v>333</v>
      </c>
      <c r="I300" s="87"/>
      <c r="J300" s="88" t="e">
        <f t="shared" ref="J300:M301" si="59">J301</f>
        <v>#REF!</v>
      </c>
      <c r="K300" s="88">
        <f t="shared" si="59"/>
        <v>2863.6</v>
      </c>
      <c r="L300" s="88">
        <f t="shared" si="59"/>
        <v>2863.6</v>
      </c>
      <c r="M300" s="88">
        <f t="shared" si="59"/>
        <v>2863.6</v>
      </c>
      <c r="N300" s="239"/>
      <c r="P300" s="104"/>
    </row>
    <row r="301" spans="1:16" s="237" customFormat="1" ht="78.75" x14ac:dyDescent="0.25">
      <c r="A301" s="176" t="s">
        <v>190</v>
      </c>
      <c r="B301" s="217">
        <v>901</v>
      </c>
      <c r="C301" s="87" t="s">
        <v>22</v>
      </c>
      <c r="D301" s="191" t="s">
        <v>40</v>
      </c>
      <c r="E301" s="133" t="s">
        <v>47</v>
      </c>
      <c r="F301" s="133" t="s">
        <v>24</v>
      </c>
      <c r="G301" s="133" t="s">
        <v>22</v>
      </c>
      <c r="H301" s="133" t="s">
        <v>333</v>
      </c>
      <c r="I301" s="87" t="s">
        <v>183</v>
      </c>
      <c r="J301" s="88" t="e">
        <f t="shared" si="59"/>
        <v>#REF!</v>
      </c>
      <c r="K301" s="88">
        <f t="shared" si="59"/>
        <v>2863.6</v>
      </c>
      <c r="L301" s="88">
        <f t="shared" si="59"/>
        <v>2863.6</v>
      </c>
      <c r="M301" s="88">
        <f t="shared" si="59"/>
        <v>2863.6</v>
      </c>
      <c r="N301" s="239"/>
      <c r="P301" s="104"/>
    </row>
    <row r="302" spans="1:16" s="237" customFormat="1" ht="31.5" x14ac:dyDescent="0.25">
      <c r="A302" s="176" t="s">
        <v>196</v>
      </c>
      <c r="B302" s="217">
        <v>901</v>
      </c>
      <c r="C302" s="87" t="s">
        <v>22</v>
      </c>
      <c r="D302" s="191" t="s">
        <v>40</v>
      </c>
      <c r="E302" s="133" t="s">
        <v>47</v>
      </c>
      <c r="F302" s="133" t="s">
        <v>24</v>
      </c>
      <c r="G302" s="133" t="s">
        <v>22</v>
      </c>
      <c r="H302" s="133" t="s">
        <v>333</v>
      </c>
      <c r="I302" s="87" t="s">
        <v>181</v>
      </c>
      <c r="J302" s="88" t="e">
        <f>#REF!+#REF!</f>
        <v>#REF!</v>
      </c>
      <c r="K302" s="88">
        <v>2863.6</v>
      </c>
      <c r="L302" s="88">
        <v>2863.6</v>
      </c>
      <c r="M302" s="88">
        <v>2863.6</v>
      </c>
      <c r="N302" s="239"/>
      <c r="P302" s="104"/>
    </row>
    <row r="303" spans="1:16" s="237" customFormat="1" ht="31.5" x14ac:dyDescent="0.25">
      <c r="A303" s="176" t="s">
        <v>250</v>
      </c>
      <c r="B303" s="217">
        <v>901</v>
      </c>
      <c r="C303" s="87" t="s">
        <v>22</v>
      </c>
      <c r="D303" s="191" t="s">
        <v>40</v>
      </c>
      <c r="E303" s="133" t="s">
        <v>47</v>
      </c>
      <c r="F303" s="133" t="s">
        <v>24</v>
      </c>
      <c r="G303" s="133" t="s">
        <v>22</v>
      </c>
      <c r="H303" s="133" t="s">
        <v>334</v>
      </c>
      <c r="I303" s="87"/>
      <c r="J303" s="142">
        <f>J304+J306+J308</f>
        <v>128.69999999999999</v>
      </c>
      <c r="K303" s="142">
        <f>K304+K306+K308</f>
        <v>128.69999999999999</v>
      </c>
      <c r="L303" s="142">
        <f>L304+L306+L308</f>
        <v>128.69999999999999</v>
      </c>
      <c r="M303" s="142">
        <f>M304+M306+M308</f>
        <v>128.69999999999999</v>
      </c>
      <c r="N303" s="239"/>
      <c r="P303" s="104"/>
    </row>
    <row r="304" spans="1:16" s="237" customFormat="1" ht="62.25" customHeight="1" x14ac:dyDescent="0.25">
      <c r="A304" s="176" t="s">
        <v>190</v>
      </c>
      <c r="B304" s="217">
        <v>901</v>
      </c>
      <c r="C304" s="87" t="s">
        <v>22</v>
      </c>
      <c r="D304" s="191" t="s">
        <v>40</v>
      </c>
      <c r="E304" s="133" t="s">
        <v>47</v>
      </c>
      <c r="F304" s="133" t="s">
        <v>24</v>
      </c>
      <c r="G304" s="133" t="s">
        <v>22</v>
      </c>
      <c r="H304" s="133" t="s">
        <v>334</v>
      </c>
      <c r="I304" s="87" t="s">
        <v>183</v>
      </c>
      <c r="J304" s="142">
        <f>J305</f>
        <v>6.4</v>
      </c>
      <c r="K304" s="142">
        <f>K305</f>
        <v>6.4</v>
      </c>
      <c r="L304" s="142">
        <f>L305</f>
        <v>6.4</v>
      </c>
      <c r="M304" s="142">
        <f>M305</f>
        <v>6.4</v>
      </c>
      <c r="N304" s="239"/>
      <c r="P304" s="104"/>
    </row>
    <row r="305" spans="1:19" s="237" customFormat="1" ht="31.5" x14ac:dyDescent="0.25">
      <c r="A305" s="176" t="s">
        <v>196</v>
      </c>
      <c r="B305" s="217">
        <v>901</v>
      </c>
      <c r="C305" s="87" t="s">
        <v>22</v>
      </c>
      <c r="D305" s="191" t="s">
        <v>40</v>
      </c>
      <c r="E305" s="133" t="s">
        <v>47</v>
      </c>
      <c r="F305" s="133" t="s">
        <v>24</v>
      </c>
      <c r="G305" s="133" t="s">
        <v>22</v>
      </c>
      <c r="H305" s="133" t="s">
        <v>334</v>
      </c>
      <c r="I305" s="87" t="s">
        <v>181</v>
      </c>
      <c r="J305" s="142">
        <v>6.4</v>
      </c>
      <c r="K305" s="142">
        <v>6.4</v>
      </c>
      <c r="L305" s="142">
        <v>6.4</v>
      </c>
      <c r="M305" s="142">
        <v>6.4</v>
      </c>
      <c r="N305" s="239"/>
      <c r="P305" s="104"/>
    </row>
    <row r="306" spans="1:19" s="237" customFormat="1" ht="31.5" x14ac:dyDescent="0.25">
      <c r="A306" s="176" t="s">
        <v>226</v>
      </c>
      <c r="B306" s="217">
        <v>901</v>
      </c>
      <c r="C306" s="87" t="s">
        <v>22</v>
      </c>
      <c r="D306" s="191" t="s">
        <v>40</v>
      </c>
      <c r="E306" s="133" t="s">
        <v>47</v>
      </c>
      <c r="F306" s="133" t="s">
        <v>24</v>
      </c>
      <c r="G306" s="133" t="s">
        <v>22</v>
      </c>
      <c r="H306" s="133" t="s">
        <v>334</v>
      </c>
      <c r="I306" s="87" t="s">
        <v>186</v>
      </c>
      <c r="J306" s="143">
        <f>J307</f>
        <v>116.1</v>
      </c>
      <c r="K306" s="143">
        <f>K307</f>
        <v>116.1</v>
      </c>
      <c r="L306" s="143">
        <f>L307</f>
        <v>116.1</v>
      </c>
      <c r="M306" s="143">
        <f>M307</f>
        <v>116.1</v>
      </c>
      <c r="N306" s="239"/>
      <c r="P306" s="104"/>
    </row>
    <row r="307" spans="1:19" s="237" customFormat="1" ht="47.25" x14ac:dyDescent="0.25">
      <c r="A307" s="176" t="s">
        <v>227</v>
      </c>
      <c r="B307" s="217">
        <v>901</v>
      </c>
      <c r="C307" s="87" t="s">
        <v>22</v>
      </c>
      <c r="D307" s="191" t="s">
        <v>40</v>
      </c>
      <c r="E307" s="133" t="s">
        <v>47</v>
      </c>
      <c r="F307" s="133" t="s">
        <v>24</v>
      </c>
      <c r="G307" s="133" t="s">
        <v>22</v>
      </c>
      <c r="H307" s="133" t="s">
        <v>334</v>
      </c>
      <c r="I307" s="87" t="s">
        <v>187</v>
      </c>
      <c r="J307" s="142">
        <v>116.1</v>
      </c>
      <c r="K307" s="143">
        <v>116.1</v>
      </c>
      <c r="L307" s="143">
        <v>116.1</v>
      </c>
      <c r="M307" s="143">
        <v>116.1</v>
      </c>
      <c r="N307" s="239"/>
      <c r="P307" s="104"/>
    </row>
    <row r="308" spans="1:19" s="237" customFormat="1" x14ac:dyDescent="0.25">
      <c r="A308" s="176" t="s">
        <v>192</v>
      </c>
      <c r="B308" s="217">
        <v>901</v>
      </c>
      <c r="C308" s="87" t="s">
        <v>22</v>
      </c>
      <c r="D308" s="191" t="s">
        <v>40</v>
      </c>
      <c r="E308" s="133" t="s">
        <v>47</v>
      </c>
      <c r="F308" s="133" t="s">
        <v>24</v>
      </c>
      <c r="G308" s="133" t="s">
        <v>22</v>
      </c>
      <c r="H308" s="133" t="s">
        <v>334</v>
      </c>
      <c r="I308" s="87" t="s">
        <v>193</v>
      </c>
      <c r="J308" s="142">
        <v>6.1999999999999993</v>
      </c>
      <c r="K308" s="142">
        <v>6.1999999999999993</v>
      </c>
      <c r="L308" s="142">
        <f>L309</f>
        <v>6.2</v>
      </c>
      <c r="M308" s="142">
        <f>M309</f>
        <v>6.2</v>
      </c>
      <c r="N308" s="239"/>
      <c r="P308" s="104"/>
    </row>
    <row r="309" spans="1:19" s="237" customFormat="1" x14ac:dyDescent="0.25">
      <c r="A309" s="176" t="s">
        <v>195</v>
      </c>
      <c r="B309" s="217">
        <v>901</v>
      </c>
      <c r="C309" s="87" t="s">
        <v>22</v>
      </c>
      <c r="D309" s="191" t="s">
        <v>40</v>
      </c>
      <c r="E309" s="133" t="s">
        <v>47</v>
      </c>
      <c r="F309" s="133" t="s">
        <v>24</v>
      </c>
      <c r="G309" s="133" t="s">
        <v>22</v>
      </c>
      <c r="H309" s="133" t="s">
        <v>334</v>
      </c>
      <c r="I309" s="87" t="s">
        <v>194</v>
      </c>
      <c r="J309" s="142">
        <v>6.1999999999999993</v>
      </c>
      <c r="K309" s="142">
        <v>6.1999999999999993</v>
      </c>
      <c r="L309" s="142">
        <v>6.2</v>
      </c>
      <c r="M309" s="142">
        <v>6.2</v>
      </c>
      <c r="N309" s="239"/>
      <c r="P309" s="104"/>
    </row>
    <row r="310" spans="1:19" s="237" customFormat="1" ht="24" customHeight="1" x14ac:dyDescent="0.25">
      <c r="A310" s="176" t="s">
        <v>34</v>
      </c>
      <c r="B310" s="217">
        <v>901</v>
      </c>
      <c r="C310" s="87" t="s">
        <v>22</v>
      </c>
      <c r="D310" s="87" t="s">
        <v>35</v>
      </c>
      <c r="E310" s="87"/>
      <c r="F310" s="87"/>
      <c r="G310" s="87"/>
      <c r="H310" s="87"/>
      <c r="I310" s="87"/>
      <c r="J310" s="153" t="e">
        <f t="shared" ref="J310:M312" si="60">J311</f>
        <v>#REF!</v>
      </c>
      <c r="K310" s="153">
        <f t="shared" si="60"/>
        <v>305.70000000000005</v>
      </c>
      <c r="L310" s="153">
        <f t="shared" si="60"/>
        <v>281.3</v>
      </c>
      <c r="M310" s="153">
        <f t="shared" si="60"/>
        <v>281.3</v>
      </c>
      <c r="N310" s="239"/>
      <c r="P310" s="104"/>
    </row>
    <row r="311" spans="1:19" s="237" customFormat="1" ht="31.5" x14ac:dyDescent="0.25">
      <c r="A311" s="555" t="s">
        <v>460</v>
      </c>
      <c r="B311" s="217">
        <v>901</v>
      </c>
      <c r="C311" s="191" t="s">
        <v>22</v>
      </c>
      <c r="D311" s="87" t="s">
        <v>35</v>
      </c>
      <c r="E311" s="133" t="s">
        <v>336</v>
      </c>
      <c r="F311" s="133"/>
      <c r="G311" s="133"/>
      <c r="H311" s="133"/>
      <c r="I311" s="87"/>
      <c r="J311" s="88" t="e">
        <f t="shared" si="60"/>
        <v>#REF!</v>
      </c>
      <c r="K311" s="88">
        <f t="shared" si="60"/>
        <v>305.70000000000005</v>
      </c>
      <c r="L311" s="88">
        <f t="shared" si="60"/>
        <v>281.3</v>
      </c>
      <c r="M311" s="88">
        <f t="shared" si="60"/>
        <v>281.3</v>
      </c>
      <c r="N311" s="239"/>
      <c r="P311" s="363"/>
    </row>
    <row r="312" spans="1:19" s="237" customFormat="1" ht="47.25" x14ac:dyDescent="0.25">
      <c r="A312" s="555" t="s">
        <v>461</v>
      </c>
      <c r="B312" s="217">
        <v>901</v>
      </c>
      <c r="C312" s="191" t="s">
        <v>22</v>
      </c>
      <c r="D312" s="87" t="s">
        <v>35</v>
      </c>
      <c r="E312" s="133" t="s">
        <v>336</v>
      </c>
      <c r="F312" s="133" t="s">
        <v>24</v>
      </c>
      <c r="G312" s="133" t="s">
        <v>68</v>
      </c>
      <c r="H312" s="133"/>
      <c r="I312" s="87"/>
      <c r="J312" s="88" t="e">
        <f t="shared" si="60"/>
        <v>#REF!</v>
      </c>
      <c r="K312" s="88">
        <f t="shared" si="60"/>
        <v>305.70000000000005</v>
      </c>
      <c r="L312" s="88">
        <f t="shared" si="60"/>
        <v>281.3</v>
      </c>
      <c r="M312" s="88">
        <f t="shared" si="60"/>
        <v>281.3</v>
      </c>
      <c r="N312" s="239"/>
      <c r="P312" s="104"/>
    </row>
    <row r="313" spans="1:19" s="237" customFormat="1" ht="24.75" customHeight="1" x14ac:dyDescent="0.25">
      <c r="A313" s="176" t="s">
        <v>76</v>
      </c>
      <c r="B313" s="217">
        <v>901</v>
      </c>
      <c r="C313" s="87" t="s">
        <v>22</v>
      </c>
      <c r="D313" s="87" t="s">
        <v>35</v>
      </c>
      <c r="E313" s="133" t="s">
        <v>336</v>
      </c>
      <c r="F313" s="133" t="s">
        <v>24</v>
      </c>
      <c r="G313" s="133" t="s">
        <v>68</v>
      </c>
      <c r="H313" s="133" t="s">
        <v>351</v>
      </c>
      <c r="I313" s="87"/>
      <c r="J313" s="88" t="e">
        <f>J314+J316+#REF!</f>
        <v>#REF!</v>
      </c>
      <c r="K313" s="88">
        <f>K314+K316+K319</f>
        <v>305.70000000000005</v>
      </c>
      <c r="L313" s="88">
        <f>L314+L316</f>
        <v>281.3</v>
      </c>
      <c r="M313" s="88">
        <f>M314+M316</f>
        <v>281.3</v>
      </c>
      <c r="N313" s="239"/>
      <c r="P313" s="104"/>
    </row>
    <row r="314" spans="1:19" s="237" customFormat="1" ht="64.5" customHeight="1" x14ac:dyDescent="0.25">
      <c r="A314" s="176" t="s">
        <v>198</v>
      </c>
      <c r="B314" s="217">
        <v>901</v>
      </c>
      <c r="C314" s="87" t="s">
        <v>22</v>
      </c>
      <c r="D314" s="87" t="s">
        <v>35</v>
      </c>
      <c r="E314" s="133" t="s">
        <v>336</v>
      </c>
      <c r="F314" s="133" t="s">
        <v>24</v>
      </c>
      <c r="G314" s="133" t="s">
        <v>68</v>
      </c>
      <c r="H314" s="133" t="s">
        <v>351</v>
      </c>
      <c r="I314" s="87" t="s">
        <v>183</v>
      </c>
      <c r="J314" s="88" t="e">
        <f>J315</f>
        <v>#REF!</v>
      </c>
      <c r="K314" s="88">
        <f>K315</f>
        <v>278.10000000000002</v>
      </c>
      <c r="L314" s="88">
        <f>L315</f>
        <v>278.10000000000002</v>
      </c>
      <c r="M314" s="88">
        <f>M315</f>
        <v>278.10000000000002</v>
      </c>
      <c r="N314" s="239"/>
      <c r="P314" s="104"/>
    </row>
    <row r="315" spans="1:19" s="237" customFormat="1" ht="24.75" customHeight="1" x14ac:dyDescent="0.25">
      <c r="A315" s="176" t="s">
        <v>199</v>
      </c>
      <c r="B315" s="217">
        <v>901</v>
      </c>
      <c r="C315" s="87" t="s">
        <v>22</v>
      </c>
      <c r="D315" s="87" t="s">
        <v>35</v>
      </c>
      <c r="E315" s="133" t="s">
        <v>336</v>
      </c>
      <c r="F315" s="133" t="s">
        <v>24</v>
      </c>
      <c r="G315" s="133" t="s">
        <v>68</v>
      </c>
      <c r="H315" s="133" t="s">
        <v>351</v>
      </c>
      <c r="I315" s="87" t="s">
        <v>197</v>
      </c>
      <c r="J315" s="88" t="e">
        <f>#REF!+#REF!</f>
        <v>#REF!</v>
      </c>
      <c r="K315" s="88">
        <v>278.10000000000002</v>
      </c>
      <c r="L315" s="88">
        <v>278.10000000000002</v>
      </c>
      <c r="M315" s="88">
        <v>278.10000000000002</v>
      </c>
      <c r="N315" s="239"/>
      <c r="P315" s="104"/>
      <c r="Q315" s="584"/>
      <c r="R315" s="584"/>
      <c r="S315" s="584"/>
    </row>
    <row r="316" spans="1:19" s="237" customFormat="1" ht="31.5" x14ac:dyDescent="0.25">
      <c r="A316" s="198" t="s">
        <v>226</v>
      </c>
      <c r="B316" s="217">
        <v>901</v>
      </c>
      <c r="C316" s="87" t="s">
        <v>22</v>
      </c>
      <c r="D316" s="87" t="s">
        <v>35</v>
      </c>
      <c r="E316" s="133" t="s">
        <v>336</v>
      </c>
      <c r="F316" s="133" t="s">
        <v>24</v>
      </c>
      <c r="G316" s="133" t="s">
        <v>68</v>
      </c>
      <c r="H316" s="133" t="s">
        <v>351</v>
      </c>
      <c r="I316" s="87" t="s">
        <v>186</v>
      </c>
      <c r="J316" s="143">
        <f>J317</f>
        <v>3.2</v>
      </c>
      <c r="K316" s="143">
        <f>K317</f>
        <v>26.6</v>
      </c>
      <c r="L316" s="143">
        <f>L317</f>
        <v>3.2</v>
      </c>
      <c r="M316" s="143">
        <f>M317</f>
        <v>3.2</v>
      </c>
      <c r="N316" s="239"/>
      <c r="P316" s="104"/>
    </row>
    <row r="317" spans="1:19" s="237" customFormat="1" ht="47.25" x14ac:dyDescent="0.25">
      <c r="A317" s="198" t="s">
        <v>227</v>
      </c>
      <c r="B317" s="217">
        <v>901</v>
      </c>
      <c r="C317" s="87" t="s">
        <v>22</v>
      </c>
      <c r="D317" s="87" t="s">
        <v>35</v>
      </c>
      <c r="E317" s="133" t="s">
        <v>336</v>
      </c>
      <c r="F317" s="133" t="s">
        <v>24</v>
      </c>
      <c r="G317" s="133" t="s">
        <v>68</v>
      </c>
      <c r="H317" s="133" t="s">
        <v>351</v>
      </c>
      <c r="I317" s="87" t="s">
        <v>187</v>
      </c>
      <c r="J317" s="143">
        <v>3.2</v>
      </c>
      <c r="K317" s="143">
        <v>26.6</v>
      </c>
      <c r="L317" s="143">
        <v>3.2</v>
      </c>
      <c r="M317" s="143">
        <v>3.2</v>
      </c>
      <c r="N317" s="239"/>
      <c r="P317" s="104"/>
    </row>
    <row r="318" spans="1:19" s="237" customFormat="1" x14ac:dyDescent="0.25">
      <c r="A318" s="176" t="s">
        <v>192</v>
      </c>
      <c r="B318" s="217">
        <v>901</v>
      </c>
      <c r="C318" s="87" t="s">
        <v>22</v>
      </c>
      <c r="D318" s="87" t="s">
        <v>35</v>
      </c>
      <c r="E318" s="133" t="s">
        <v>336</v>
      </c>
      <c r="F318" s="133" t="s">
        <v>24</v>
      </c>
      <c r="G318" s="133" t="s">
        <v>68</v>
      </c>
      <c r="H318" s="133" t="s">
        <v>351</v>
      </c>
      <c r="I318" s="87" t="s">
        <v>193</v>
      </c>
      <c r="J318" s="143"/>
      <c r="K318" s="142">
        <f>K319</f>
        <v>1</v>
      </c>
      <c r="L318" s="143">
        <v>0</v>
      </c>
      <c r="M318" s="143">
        <v>0</v>
      </c>
      <c r="N318" s="239"/>
      <c r="P318" s="104"/>
    </row>
    <row r="319" spans="1:19" s="237" customFormat="1" x14ac:dyDescent="0.25">
      <c r="A319" s="176" t="s">
        <v>195</v>
      </c>
      <c r="B319" s="217">
        <v>901</v>
      </c>
      <c r="C319" s="87" t="s">
        <v>22</v>
      </c>
      <c r="D319" s="87" t="s">
        <v>35</v>
      </c>
      <c r="E319" s="133" t="s">
        <v>336</v>
      </c>
      <c r="F319" s="133" t="s">
        <v>24</v>
      </c>
      <c r="G319" s="133" t="s">
        <v>68</v>
      </c>
      <c r="H319" s="133" t="s">
        <v>351</v>
      </c>
      <c r="I319" s="87" t="s">
        <v>194</v>
      </c>
      <c r="J319" s="143"/>
      <c r="K319" s="142">
        <v>1</v>
      </c>
      <c r="L319" s="143">
        <v>0</v>
      </c>
      <c r="M319" s="143">
        <v>0</v>
      </c>
      <c r="N319" s="239"/>
      <c r="P319" s="104"/>
    </row>
    <row r="320" spans="1:19" s="237" customFormat="1" ht="31.5" x14ac:dyDescent="0.25">
      <c r="A320" s="176" t="s">
        <v>97</v>
      </c>
      <c r="B320" s="217">
        <v>901</v>
      </c>
      <c r="C320" s="87" t="s">
        <v>36</v>
      </c>
      <c r="D320" s="175"/>
      <c r="E320" s="87"/>
      <c r="F320" s="87"/>
      <c r="G320" s="87"/>
      <c r="H320" s="87"/>
      <c r="I320" s="175"/>
      <c r="J320" s="153" t="e">
        <f>J321</f>
        <v>#REF!</v>
      </c>
      <c r="K320" s="153">
        <f>K321</f>
        <v>1359.2</v>
      </c>
      <c r="L320" s="153">
        <f>L321</f>
        <v>1359.2</v>
      </c>
      <c r="M320" s="153">
        <f>M321</f>
        <v>1359.2</v>
      </c>
      <c r="N320" s="239"/>
      <c r="P320" s="104"/>
    </row>
    <row r="321" spans="1:16" s="237" customFormat="1" ht="68.25" customHeight="1" x14ac:dyDescent="0.25">
      <c r="A321" s="176" t="s">
        <v>310</v>
      </c>
      <c r="B321" s="217">
        <v>901</v>
      </c>
      <c r="C321" s="87" t="s">
        <v>36</v>
      </c>
      <c r="D321" s="191" t="s">
        <v>39</v>
      </c>
      <c r="E321" s="191"/>
      <c r="F321" s="191"/>
      <c r="G321" s="191"/>
      <c r="H321" s="87"/>
      <c r="I321" s="87"/>
      <c r="J321" s="88" t="e">
        <f t="shared" ref="J321:M323" si="61">J322</f>
        <v>#REF!</v>
      </c>
      <c r="K321" s="88">
        <f t="shared" si="61"/>
        <v>1359.2</v>
      </c>
      <c r="L321" s="88">
        <f t="shared" si="61"/>
        <v>1359.2</v>
      </c>
      <c r="M321" s="88">
        <f t="shared" si="61"/>
        <v>1359.2</v>
      </c>
      <c r="N321" s="250"/>
      <c r="P321" s="104"/>
    </row>
    <row r="322" spans="1:16" s="237" customFormat="1" ht="116.25" customHeight="1" x14ac:dyDescent="0.25">
      <c r="A322" s="196" t="s">
        <v>153</v>
      </c>
      <c r="B322" s="217">
        <v>901</v>
      </c>
      <c r="C322" s="87" t="s">
        <v>36</v>
      </c>
      <c r="D322" s="191" t="s">
        <v>39</v>
      </c>
      <c r="E322" s="133" t="s">
        <v>63</v>
      </c>
      <c r="F322" s="133"/>
      <c r="G322" s="133"/>
      <c r="H322" s="133"/>
      <c r="I322" s="175"/>
      <c r="J322" s="88" t="e">
        <f t="shared" si="61"/>
        <v>#REF!</v>
      </c>
      <c r="K322" s="88">
        <f>K323+K332+K336</f>
        <v>1359.2</v>
      </c>
      <c r="L322" s="88">
        <f>L323+L332+L336</f>
        <v>1359.2</v>
      </c>
      <c r="M322" s="88">
        <f>M323+M332+M336</f>
        <v>1359.2</v>
      </c>
      <c r="N322" s="88">
        <f>N323+N332+N336</f>
        <v>0</v>
      </c>
      <c r="O322" s="88">
        <f>O323+O332+O336</f>
        <v>0</v>
      </c>
      <c r="P322" s="104"/>
    </row>
    <row r="323" spans="1:16" s="237" customFormat="1" ht="72" customHeight="1" x14ac:dyDescent="0.25">
      <c r="A323" s="196" t="s">
        <v>147</v>
      </c>
      <c r="B323" s="217">
        <v>901</v>
      </c>
      <c r="C323" s="87" t="s">
        <v>36</v>
      </c>
      <c r="D323" s="191" t="s">
        <v>39</v>
      </c>
      <c r="E323" s="133" t="s">
        <v>63</v>
      </c>
      <c r="F323" s="133" t="s">
        <v>24</v>
      </c>
      <c r="G323" s="133"/>
      <c r="H323" s="133"/>
      <c r="I323" s="175"/>
      <c r="J323" s="88" t="e">
        <f t="shared" si="61"/>
        <v>#REF!</v>
      </c>
      <c r="K323" s="88">
        <f t="shared" si="61"/>
        <v>1340.2</v>
      </c>
      <c r="L323" s="88">
        <f t="shared" si="61"/>
        <v>1340.2</v>
      </c>
      <c r="M323" s="88">
        <f t="shared" si="61"/>
        <v>1340.2</v>
      </c>
      <c r="N323" s="259"/>
      <c r="P323" s="104"/>
    </row>
    <row r="324" spans="1:16" s="237" customFormat="1" ht="47.25" x14ac:dyDescent="0.25">
      <c r="A324" s="196" t="s">
        <v>257</v>
      </c>
      <c r="B324" s="217">
        <v>901</v>
      </c>
      <c r="C324" s="87" t="s">
        <v>36</v>
      </c>
      <c r="D324" s="191" t="s">
        <v>39</v>
      </c>
      <c r="E324" s="133" t="s">
        <v>63</v>
      </c>
      <c r="F324" s="133" t="s">
        <v>24</v>
      </c>
      <c r="G324" s="133" t="s">
        <v>22</v>
      </c>
      <c r="H324" s="133"/>
      <c r="I324" s="175"/>
      <c r="J324" s="88" t="e">
        <f>J325</f>
        <v>#REF!</v>
      </c>
      <c r="K324" s="88">
        <f>K325</f>
        <v>1340.2</v>
      </c>
      <c r="L324" s="88">
        <f>L325</f>
        <v>1340.2</v>
      </c>
      <c r="M324" s="88">
        <f>M325</f>
        <v>1340.2</v>
      </c>
      <c r="N324" s="259"/>
      <c r="P324" s="104"/>
    </row>
    <row r="325" spans="1:16" s="237" customFormat="1" ht="47.25" x14ac:dyDescent="0.25">
      <c r="A325" s="197" t="s">
        <v>93</v>
      </c>
      <c r="B325" s="217">
        <v>901</v>
      </c>
      <c r="C325" s="87" t="s">
        <v>36</v>
      </c>
      <c r="D325" s="191" t="s">
        <v>39</v>
      </c>
      <c r="E325" s="133" t="s">
        <v>63</v>
      </c>
      <c r="F325" s="133" t="s">
        <v>24</v>
      </c>
      <c r="G325" s="133" t="s">
        <v>22</v>
      </c>
      <c r="H325" s="133" t="s">
        <v>353</v>
      </c>
      <c r="I325" s="175"/>
      <c r="J325" s="88" t="e">
        <f>J327+J328+J331</f>
        <v>#REF!</v>
      </c>
      <c r="K325" s="88">
        <f>K327+K328+K331</f>
        <v>1340.2</v>
      </c>
      <c r="L325" s="88">
        <f>L327+L328+L331</f>
        <v>1340.2</v>
      </c>
      <c r="M325" s="88">
        <f>M327+M328+M331</f>
        <v>1340.2</v>
      </c>
      <c r="N325" s="259"/>
      <c r="P325" s="104"/>
    </row>
    <row r="326" spans="1:16" s="237" customFormat="1" ht="78.75" x14ac:dyDescent="0.25">
      <c r="A326" s="197" t="s">
        <v>198</v>
      </c>
      <c r="B326" s="217">
        <v>901</v>
      </c>
      <c r="C326" s="87" t="s">
        <v>36</v>
      </c>
      <c r="D326" s="191" t="s">
        <v>39</v>
      </c>
      <c r="E326" s="133" t="s">
        <v>63</v>
      </c>
      <c r="F326" s="133" t="s">
        <v>24</v>
      </c>
      <c r="G326" s="133" t="s">
        <v>22</v>
      </c>
      <c r="H326" s="133" t="s">
        <v>353</v>
      </c>
      <c r="I326" s="87" t="s">
        <v>183</v>
      </c>
      <c r="J326" s="88" t="e">
        <f>J327</f>
        <v>#REF!</v>
      </c>
      <c r="K326" s="88">
        <f>K327</f>
        <v>1290.0999999999999</v>
      </c>
      <c r="L326" s="88">
        <f>L327</f>
        <v>1290.0999999999999</v>
      </c>
      <c r="M326" s="88">
        <f>M327</f>
        <v>1290.0999999999999</v>
      </c>
      <c r="N326" s="259"/>
      <c r="P326" s="104"/>
    </row>
    <row r="327" spans="1:16" s="237" customFormat="1" ht="31.5" x14ac:dyDescent="0.25">
      <c r="A327" s="197" t="s">
        <v>229</v>
      </c>
      <c r="B327" s="217">
        <v>901</v>
      </c>
      <c r="C327" s="87" t="s">
        <v>36</v>
      </c>
      <c r="D327" s="191" t="s">
        <v>39</v>
      </c>
      <c r="E327" s="133" t="s">
        <v>63</v>
      </c>
      <c r="F327" s="133" t="s">
        <v>24</v>
      </c>
      <c r="G327" s="133" t="s">
        <v>22</v>
      </c>
      <c r="H327" s="133" t="s">
        <v>353</v>
      </c>
      <c r="I327" s="87" t="s">
        <v>197</v>
      </c>
      <c r="J327" s="264" t="e">
        <f>#REF!+#REF!+#REF!</f>
        <v>#REF!</v>
      </c>
      <c r="K327" s="88">
        <v>1290.0999999999999</v>
      </c>
      <c r="L327" s="88">
        <v>1290.0999999999999</v>
      </c>
      <c r="M327" s="88">
        <v>1290.0999999999999</v>
      </c>
      <c r="N327" s="259"/>
      <c r="P327" s="104"/>
    </row>
    <row r="328" spans="1:16" s="237" customFormat="1" ht="31.5" x14ac:dyDescent="0.25">
      <c r="A328" s="198" t="s">
        <v>188</v>
      </c>
      <c r="B328" s="217">
        <v>901</v>
      </c>
      <c r="C328" s="87" t="s">
        <v>36</v>
      </c>
      <c r="D328" s="191" t="s">
        <v>39</v>
      </c>
      <c r="E328" s="133" t="s">
        <v>63</v>
      </c>
      <c r="F328" s="133" t="s">
        <v>24</v>
      </c>
      <c r="G328" s="133" t="s">
        <v>22</v>
      </c>
      <c r="H328" s="133" t="s">
        <v>353</v>
      </c>
      <c r="I328" s="87" t="s">
        <v>186</v>
      </c>
      <c r="J328" s="142" t="e">
        <f>J329</f>
        <v>#REF!</v>
      </c>
      <c r="K328" s="143">
        <f>K329</f>
        <v>49.4</v>
      </c>
      <c r="L328" s="143">
        <f>L329</f>
        <v>49.4</v>
      </c>
      <c r="M328" s="143">
        <f>M329</f>
        <v>49.4</v>
      </c>
      <c r="N328" s="259"/>
      <c r="P328" s="104"/>
    </row>
    <row r="329" spans="1:16" s="237" customFormat="1" ht="47.25" x14ac:dyDescent="0.25">
      <c r="A329" s="198" t="s">
        <v>189</v>
      </c>
      <c r="B329" s="217"/>
      <c r="C329" s="87" t="s">
        <v>36</v>
      </c>
      <c r="D329" s="191" t="s">
        <v>39</v>
      </c>
      <c r="E329" s="133" t="s">
        <v>63</v>
      </c>
      <c r="F329" s="133" t="s">
        <v>24</v>
      </c>
      <c r="G329" s="133" t="s">
        <v>22</v>
      </c>
      <c r="H329" s="133" t="s">
        <v>353</v>
      </c>
      <c r="I329" s="87" t="s">
        <v>187</v>
      </c>
      <c r="J329" s="142" t="e">
        <f>#REF!</f>
        <v>#REF!</v>
      </c>
      <c r="K329" s="143">
        <f>49.4</f>
        <v>49.4</v>
      </c>
      <c r="L329" s="143">
        <v>49.4</v>
      </c>
      <c r="M329" s="143">
        <v>49.4</v>
      </c>
      <c r="N329" s="259"/>
      <c r="P329" s="104"/>
    </row>
    <row r="330" spans="1:16" s="237" customFormat="1" x14ac:dyDescent="0.25">
      <c r="A330" s="176" t="s">
        <v>228</v>
      </c>
      <c r="B330" s="217">
        <v>901</v>
      </c>
      <c r="C330" s="87" t="s">
        <v>36</v>
      </c>
      <c r="D330" s="191" t="s">
        <v>39</v>
      </c>
      <c r="E330" s="133" t="s">
        <v>63</v>
      </c>
      <c r="F330" s="133" t="s">
        <v>24</v>
      </c>
      <c r="G330" s="133" t="s">
        <v>22</v>
      </c>
      <c r="H330" s="133" t="s">
        <v>353</v>
      </c>
      <c r="I330" s="87" t="s">
        <v>193</v>
      </c>
      <c r="J330" s="143">
        <f>J331</f>
        <v>0.7</v>
      </c>
      <c r="K330" s="143">
        <f>K331</f>
        <v>0.7</v>
      </c>
      <c r="L330" s="143">
        <f>L331</f>
        <v>0.7</v>
      </c>
      <c r="M330" s="143">
        <f>M331</f>
        <v>0.7</v>
      </c>
      <c r="N330" s="259"/>
      <c r="P330" s="104"/>
    </row>
    <row r="331" spans="1:16" s="237" customFormat="1" x14ac:dyDescent="0.25">
      <c r="A331" s="176" t="s">
        <v>195</v>
      </c>
      <c r="B331" s="217">
        <v>901</v>
      </c>
      <c r="C331" s="87" t="s">
        <v>36</v>
      </c>
      <c r="D331" s="191" t="s">
        <v>39</v>
      </c>
      <c r="E331" s="133" t="s">
        <v>63</v>
      </c>
      <c r="F331" s="133" t="s">
        <v>24</v>
      </c>
      <c r="G331" s="133" t="s">
        <v>22</v>
      </c>
      <c r="H331" s="133" t="s">
        <v>353</v>
      </c>
      <c r="I331" s="87" t="s">
        <v>194</v>
      </c>
      <c r="J331" s="143">
        <v>0.7</v>
      </c>
      <c r="K331" s="143">
        <f>0.7</f>
        <v>0.7</v>
      </c>
      <c r="L331" s="149">
        <v>0.7</v>
      </c>
      <c r="M331" s="149">
        <v>0.7</v>
      </c>
      <c r="N331" s="259"/>
      <c r="P331" s="104"/>
    </row>
    <row r="332" spans="1:16" s="237" customFormat="1" ht="69.75" customHeight="1" x14ac:dyDescent="0.25">
      <c r="A332" s="176" t="s">
        <v>291</v>
      </c>
      <c r="B332" s="217">
        <v>901</v>
      </c>
      <c r="C332" s="86" t="s">
        <v>36</v>
      </c>
      <c r="D332" s="86" t="s">
        <v>39</v>
      </c>
      <c r="E332" s="133" t="s">
        <v>63</v>
      </c>
      <c r="F332" s="133" t="s">
        <v>24</v>
      </c>
      <c r="G332" s="133" t="s">
        <v>23</v>
      </c>
      <c r="H332" s="133"/>
      <c r="I332" s="87"/>
      <c r="J332" s="142">
        <v>4</v>
      </c>
      <c r="K332" s="142">
        <v>4</v>
      </c>
      <c r="L332" s="142">
        <v>4</v>
      </c>
      <c r="M332" s="142">
        <v>4</v>
      </c>
      <c r="N332" s="239"/>
      <c r="P332" s="104"/>
    </row>
    <row r="333" spans="1:16" s="237" customFormat="1" ht="50.25" customHeight="1" x14ac:dyDescent="0.25">
      <c r="A333" s="197" t="s">
        <v>93</v>
      </c>
      <c r="B333" s="217">
        <v>901</v>
      </c>
      <c r="C333" s="86" t="s">
        <v>36</v>
      </c>
      <c r="D333" s="86" t="s">
        <v>39</v>
      </c>
      <c r="E333" s="133" t="s">
        <v>63</v>
      </c>
      <c r="F333" s="133" t="s">
        <v>24</v>
      </c>
      <c r="G333" s="133" t="s">
        <v>23</v>
      </c>
      <c r="H333" s="133" t="s">
        <v>353</v>
      </c>
      <c r="I333" s="87"/>
      <c r="J333" s="142">
        <v>4</v>
      </c>
      <c r="K333" s="142">
        <v>4</v>
      </c>
      <c r="L333" s="142">
        <v>4</v>
      </c>
      <c r="M333" s="142">
        <v>4</v>
      </c>
      <c r="N333" s="239"/>
      <c r="P333" s="104"/>
    </row>
    <row r="334" spans="1:16" s="237" customFormat="1" ht="37.5" customHeight="1" x14ac:dyDescent="0.25">
      <c r="A334" s="198" t="s">
        <v>188</v>
      </c>
      <c r="B334" s="217">
        <v>901</v>
      </c>
      <c r="C334" s="86" t="s">
        <v>36</v>
      </c>
      <c r="D334" s="86" t="s">
        <v>39</v>
      </c>
      <c r="E334" s="133" t="s">
        <v>63</v>
      </c>
      <c r="F334" s="133" t="s">
        <v>24</v>
      </c>
      <c r="G334" s="133" t="s">
        <v>23</v>
      </c>
      <c r="H334" s="133" t="s">
        <v>353</v>
      </c>
      <c r="I334" s="87" t="s">
        <v>186</v>
      </c>
      <c r="J334" s="142">
        <v>4</v>
      </c>
      <c r="K334" s="142">
        <v>4</v>
      </c>
      <c r="L334" s="142">
        <v>4</v>
      </c>
      <c r="M334" s="142">
        <v>4</v>
      </c>
      <c r="N334" s="239"/>
      <c r="P334" s="104"/>
    </row>
    <row r="335" spans="1:16" s="237" customFormat="1" ht="36.75" customHeight="1" x14ac:dyDescent="0.25">
      <c r="A335" s="198" t="s">
        <v>189</v>
      </c>
      <c r="B335" s="217">
        <v>901</v>
      </c>
      <c r="C335" s="86" t="s">
        <v>36</v>
      </c>
      <c r="D335" s="86" t="s">
        <v>39</v>
      </c>
      <c r="E335" s="133" t="s">
        <v>63</v>
      </c>
      <c r="F335" s="133" t="s">
        <v>24</v>
      </c>
      <c r="G335" s="133" t="s">
        <v>23</v>
      </c>
      <c r="H335" s="133" t="s">
        <v>353</v>
      </c>
      <c r="I335" s="87" t="s">
        <v>187</v>
      </c>
      <c r="J335" s="142">
        <v>4</v>
      </c>
      <c r="K335" s="142">
        <v>4</v>
      </c>
      <c r="L335" s="142">
        <v>4</v>
      </c>
      <c r="M335" s="142">
        <v>4</v>
      </c>
      <c r="N335" s="239"/>
      <c r="P335" s="104"/>
    </row>
    <row r="336" spans="1:16" s="237" customFormat="1" ht="39.75" customHeight="1" x14ac:dyDescent="0.25">
      <c r="A336" s="178" t="s">
        <v>314</v>
      </c>
      <c r="B336" s="217">
        <v>901</v>
      </c>
      <c r="C336" s="86" t="s">
        <v>36</v>
      </c>
      <c r="D336" s="86" t="s">
        <v>39</v>
      </c>
      <c r="E336" s="133" t="s">
        <v>63</v>
      </c>
      <c r="F336" s="133" t="s">
        <v>24</v>
      </c>
      <c r="G336" s="133" t="s">
        <v>36</v>
      </c>
      <c r="H336" s="184"/>
      <c r="I336" s="87"/>
      <c r="J336" s="142">
        <v>15</v>
      </c>
      <c r="K336" s="142">
        <v>15</v>
      </c>
      <c r="L336" s="142">
        <v>15</v>
      </c>
      <c r="M336" s="142">
        <v>15</v>
      </c>
      <c r="N336" s="239"/>
      <c r="P336" s="104"/>
    </row>
    <row r="337" spans="1:16" s="237" customFormat="1" ht="36.75" customHeight="1" x14ac:dyDescent="0.25">
      <c r="A337" s="198" t="s">
        <v>188</v>
      </c>
      <c r="B337" s="217">
        <v>901</v>
      </c>
      <c r="C337" s="86" t="s">
        <v>36</v>
      </c>
      <c r="D337" s="86" t="s">
        <v>39</v>
      </c>
      <c r="E337" s="133" t="s">
        <v>63</v>
      </c>
      <c r="F337" s="133" t="s">
        <v>24</v>
      </c>
      <c r="G337" s="133" t="s">
        <v>36</v>
      </c>
      <c r="H337" s="133" t="s">
        <v>353</v>
      </c>
      <c r="I337" s="87" t="s">
        <v>186</v>
      </c>
      <c r="J337" s="142">
        <v>15</v>
      </c>
      <c r="K337" s="142">
        <v>15</v>
      </c>
      <c r="L337" s="142">
        <v>15</v>
      </c>
      <c r="M337" s="142">
        <v>15</v>
      </c>
      <c r="N337" s="239"/>
      <c r="P337" s="104"/>
    </row>
    <row r="338" spans="1:16" s="237" customFormat="1" ht="36.75" customHeight="1" x14ac:dyDescent="0.25">
      <c r="A338" s="198" t="s">
        <v>189</v>
      </c>
      <c r="B338" s="217">
        <v>901</v>
      </c>
      <c r="C338" s="86" t="s">
        <v>36</v>
      </c>
      <c r="D338" s="86" t="s">
        <v>39</v>
      </c>
      <c r="E338" s="133" t="s">
        <v>63</v>
      </c>
      <c r="F338" s="133" t="s">
        <v>24</v>
      </c>
      <c r="G338" s="133" t="s">
        <v>36</v>
      </c>
      <c r="H338" s="133" t="s">
        <v>353</v>
      </c>
      <c r="I338" s="87" t="s">
        <v>187</v>
      </c>
      <c r="J338" s="142">
        <v>15</v>
      </c>
      <c r="K338" s="142">
        <v>15</v>
      </c>
      <c r="L338" s="142">
        <v>15</v>
      </c>
      <c r="M338" s="142">
        <v>15</v>
      </c>
      <c r="N338" s="239"/>
      <c r="P338" s="104"/>
    </row>
    <row r="339" spans="1:16" s="233" customFormat="1" ht="23.25" customHeight="1" x14ac:dyDescent="0.25">
      <c r="A339" s="176" t="s">
        <v>37</v>
      </c>
      <c r="B339" s="217">
        <v>901</v>
      </c>
      <c r="C339" s="87" t="s">
        <v>25</v>
      </c>
      <c r="D339" s="87"/>
      <c r="E339" s="181"/>
      <c r="F339" s="181"/>
      <c r="G339" s="181"/>
      <c r="H339" s="181"/>
      <c r="I339" s="175"/>
      <c r="J339" s="142">
        <f t="shared" ref="J339:M344" si="62">J340</f>
        <v>846</v>
      </c>
      <c r="K339" s="142">
        <f t="shared" si="62"/>
        <v>851</v>
      </c>
      <c r="L339" s="142">
        <f t="shared" si="62"/>
        <v>851</v>
      </c>
      <c r="M339" s="142">
        <f t="shared" si="62"/>
        <v>851</v>
      </c>
      <c r="N339" s="239"/>
      <c r="P339" s="104"/>
    </row>
    <row r="340" spans="1:16" s="237" customFormat="1" ht="21.75" customHeight="1" x14ac:dyDescent="0.25">
      <c r="A340" s="176" t="s">
        <v>202</v>
      </c>
      <c r="B340" s="217">
        <v>901</v>
      </c>
      <c r="C340" s="87" t="s">
        <v>25</v>
      </c>
      <c r="D340" s="87" t="s">
        <v>28</v>
      </c>
      <c r="E340" s="181"/>
      <c r="F340" s="181"/>
      <c r="G340" s="181"/>
      <c r="H340" s="181"/>
      <c r="I340" s="87"/>
      <c r="J340" s="152">
        <f t="shared" si="62"/>
        <v>846</v>
      </c>
      <c r="K340" s="152">
        <f t="shared" si="62"/>
        <v>851</v>
      </c>
      <c r="L340" s="152">
        <f t="shared" si="62"/>
        <v>851</v>
      </c>
      <c r="M340" s="152">
        <f t="shared" si="62"/>
        <v>851</v>
      </c>
      <c r="N340" s="239"/>
      <c r="P340" s="104"/>
    </row>
    <row r="341" spans="1:16" s="237" customFormat="1" ht="31.5" x14ac:dyDescent="0.25">
      <c r="A341" s="378" t="s">
        <v>523</v>
      </c>
      <c r="B341" s="217">
        <v>901</v>
      </c>
      <c r="C341" s="87" t="s">
        <v>25</v>
      </c>
      <c r="D341" s="87" t="s">
        <v>28</v>
      </c>
      <c r="E341" s="180" t="s">
        <v>35</v>
      </c>
      <c r="F341" s="180"/>
      <c r="G341" s="180"/>
      <c r="H341" s="180"/>
      <c r="I341" s="175"/>
      <c r="J341" s="142">
        <f t="shared" si="62"/>
        <v>846</v>
      </c>
      <c r="K341" s="142">
        <f t="shared" si="62"/>
        <v>851</v>
      </c>
      <c r="L341" s="142">
        <f t="shared" si="62"/>
        <v>851</v>
      </c>
      <c r="M341" s="142">
        <f t="shared" si="62"/>
        <v>851</v>
      </c>
      <c r="N341" s="239"/>
      <c r="P341" s="374"/>
    </row>
    <row r="342" spans="1:16" s="237" customFormat="1" ht="31.5" x14ac:dyDescent="0.25">
      <c r="A342" s="378" t="s">
        <v>538</v>
      </c>
      <c r="B342" s="217">
        <v>901</v>
      </c>
      <c r="C342" s="87" t="s">
        <v>25</v>
      </c>
      <c r="D342" s="87" t="s">
        <v>28</v>
      </c>
      <c r="E342" s="180" t="s">
        <v>35</v>
      </c>
      <c r="F342" s="180" t="s">
        <v>313</v>
      </c>
      <c r="G342" s="180" t="s">
        <v>22</v>
      </c>
      <c r="H342" s="180"/>
      <c r="I342" s="87"/>
      <c r="J342" s="142">
        <f t="shared" si="62"/>
        <v>846</v>
      </c>
      <c r="K342" s="142">
        <f t="shared" si="62"/>
        <v>851</v>
      </c>
      <c r="L342" s="142">
        <f t="shared" si="62"/>
        <v>851</v>
      </c>
      <c r="M342" s="142">
        <f t="shared" si="62"/>
        <v>851</v>
      </c>
      <c r="N342" s="231"/>
      <c r="P342" s="104"/>
    </row>
    <row r="343" spans="1:16" s="237" customFormat="1" ht="77.25" customHeight="1" x14ac:dyDescent="0.25">
      <c r="A343" s="176" t="s">
        <v>232</v>
      </c>
      <c r="B343" s="217">
        <v>901</v>
      </c>
      <c r="C343" s="87" t="s">
        <v>25</v>
      </c>
      <c r="D343" s="87" t="s">
        <v>28</v>
      </c>
      <c r="E343" s="180" t="s">
        <v>35</v>
      </c>
      <c r="F343" s="180" t="s">
        <v>313</v>
      </c>
      <c r="G343" s="180" t="s">
        <v>22</v>
      </c>
      <c r="H343" s="180" t="s">
        <v>361</v>
      </c>
      <c r="I343" s="87"/>
      <c r="J343" s="142">
        <f t="shared" si="62"/>
        <v>846</v>
      </c>
      <c r="K343" s="142">
        <f t="shared" si="62"/>
        <v>851</v>
      </c>
      <c r="L343" s="142">
        <f t="shared" si="62"/>
        <v>851</v>
      </c>
      <c r="M343" s="142">
        <f t="shared" si="62"/>
        <v>851</v>
      </c>
      <c r="N343" s="620"/>
      <c r="P343" s="104"/>
    </row>
    <row r="344" spans="1:16" s="237" customFormat="1" ht="34.5" customHeight="1" x14ac:dyDescent="0.25">
      <c r="A344" s="176" t="s">
        <v>231</v>
      </c>
      <c r="B344" s="217">
        <v>901</v>
      </c>
      <c r="C344" s="87" t="s">
        <v>25</v>
      </c>
      <c r="D344" s="87" t="s">
        <v>28</v>
      </c>
      <c r="E344" s="180" t="s">
        <v>35</v>
      </c>
      <c r="F344" s="180" t="s">
        <v>313</v>
      </c>
      <c r="G344" s="180" t="s">
        <v>22</v>
      </c>
      <c r="H344" s="180" t="s">
        <v>361</v>
      </c>
      <c r="I344" s="87" t="s">
        <v>230</v>
      </c>
      <c r="J344" s="142">
        <f t="shared" si="62"/>
        <v>846</v>
      </c>
      <c r="K344" s="142">
        <f t="shared" si="62"/>
        <v>851</v>
      </c>
      <c r="L344" s="142">
        <f t="shared" si="62"/>
        <v>851</v>
      </c>
      <c r="M344" s="142">
        <f t="shared" si="62"/>
        <v>851</v>
      </c>
      <c r="N344" s="615"/>
      <c r="P344" s="104"/>
    </row>
    <row r="345" spans="1:16" s="237" customFormat="1" ht="24.75" customHeight="1" x14ac:dyDescent="0.25">
      <c r="A345" s="176" t="s">
        <v>112</v>
      </c>
      <c r="B345" s="217">
        <v>901</v>
      </c>
      <c r="C345" s="87" t="s">
        <v>25</v>
      </c>
      <c r="D345" s="87" t="s">
        <v>28</v>
      </c>
      <c r="E345" s="180" t="s">
        <v>35</v>
      </c>
      <c r="F345" s="180" t="s">
        <v>313</v>
      </c>
      <c r="G345" s="180" t="s">
        <v>22</v>
      </c>
      <c r="H345" s="180" t="s">
        <v>361</v>
      </c>
      <c r="I345" s="87" t="s">
        <v>121</v>
      </c>
      <c r="J345" s="142">
        <v>846</v>
      </c>
      <c r="K345" s="142">
        <v>851</v>
      </c>
      <c r="L345" s="142">
        <v>851</v>
      </c>
      <c r="M345" s="142">
        <v>851</v>
      </c>
      <c r="N345" s="615"/>
      <c r="P345" s="104"/>
    </row>
    <row r="346" spans="1:16" s="237" customFormat="1" ht="42" customHeight="1" x14ac:dyDescent="0.25">
      <c r="A346" s="176" t="s">
        <v>261</v>
      </c>
      <c r="B346" s="217">
        <v>901</v>
      </c>
      <c r="C346" s="87" t="s">
        <v>35</v>
      </c>
      <c r="D346" s="175"/>
      <c r="E346" s="254"/>
      <c r="F346" s="254"/>
      <c r="G346" s="254"/>
      <c r="H346" s="254"/>
      <c r="I346" s="175"/>
      <c r="J346" s="88">
        <f t="shared" ref="J346:M347" si="63">J347</f>
        <v>50</v>
      </c>
      <c r="K346" s="88">
        <f t="shared" si="63"/>
        <v>50</v>
      </c>
      <c r="L346" s="88">
        <f t="shared" si="63"/>
        <v>50</v>
      </c>
      <c r="M346" s="88">
        <f t="shared" si="63"/>
        <v>50</v>
      </c>
      <c r="N346" s="231"/>
      <c r="P346" s="104"/>
    </row>
    <row r="347" spans="1:16" s="237" customFormat="1" ht="31.5" x14ac:dyDescent="0.25">
      <c r="A347" s="176" t="s">
        <v>262</v>
      </c>
      <c r="B347" s="217">
        <v>901</v>
      </c>
      <c r="C347" s="87" t="s">
        <v>35</v>
      </c>
      <c r="D347" s="87" t="s">
        <v>22</v>
      </c>
      <c r="E347" s="87"/>
      <c r="F347" s="87"/>
      <c r="G347" s="87"/>
      <c r="H347" s="87"/>
      <c r="I347" s="175"/>
      <c r="J347" s="88">
        <f t="shared" si="63"/>
        <v>50</v>
      </c>
      <c r="K347" s="88">
        <f t="shared" si="63"/>
        <v>50</v>
      </c>
      <c r="L347" s="88">
        <f t="shared" si="63"/>
        <v>50</v>
      </c>
      <c r="M347" s="88">
        <f t="shared" si="63"/>
        <v>50</v>
      </c>
      <c r="N347" s="231"/>
      <c r="P347" s="104"/>
    </row>
    <row r="348" spans="1:16" s="237" customFormat="1" ht="63" x14ac:dyDescent="0.25">
      <c r="A348" s="176" t="s">
        <v>413</v>
      </c>
      <c r="B348" s="217">
        <v>901</v>
      </c>
      <c r="C348" s="87" t="s">
        <v>35</v>
      </c>
      <c r="D348" s="87" t="s">
        <v>22</v>
      </c>
      <c r="E348" s="133" t="s">
        <v>47</v>
      </c>
      <c r="F348" s="133"/>
      <c r="G348" s="133"/>
      <c r="H348" s="133"/>
      <c r="I348" s="175"/>
      <c r="J348" s="88">
        <f t="shared" ref="J348:M349" si="64">J349</f>
        <v>50</v>
      </c>
      <c r="K348" s="88">
        <f t="shared" si="64"/>
        <v>50</v>
      </c>
      <c r="L348" s="88">
        <f t="shared" si="64"/>
        <v>50</v>
      </c>
      <c r="M348" s="88">
        <f t="shared" si="64"/>
        <v>50</v>
      </c>
      <c r="N348" s="239"/>
      <c r="P348" s="104"/>
    </row>
    <row r="349" spans="1:16" s="237" customFormat="1" ht="31.5" x14ac:dyDescent="0.25">
      <c r="A349" s="176" t="s">
        <v>174</v>
      </c>
      <c r="B349" s="217">
        <v>901</v>
      </c>
      <c r="C349" s="87" t="s">
        <v>35</v>
      </c>
      <c r="D349" s="87" t="s">
        <v>22</v>
      </c>
      <c r="E349" s="133" t="s">
        <v>47</v>
      </c>
      <c r="F349" s="133" t="s">
        <v>26</v>
      </c>
      <c r="G349" s="133"/>
      <c r="H349" s="133"/>
      <c r="I349" s="175"/>
      <c r="J349" s="88">
        <f t="shared" si="64"/>
        <v>50</v>
      </c>
      <c r="K349" s="88">
        <f t="shared" si="64"/>
        <v>50</v>
      </c>
      <c r="L349" s="88">
        <f t="shared" si="64"/>
        <v>50</v>
      </c>
      <c r="M349" s="88">
        <f t="shared" si="64"/>
        <v>50</v>
      </c>
      <c r="N349" s="239"/>
      <c r="P349" s="104"/>
    </row>
    <row r="350" spans="1:16" s="237" customFormat="1" ht="46.5" customHeight="1" x14ac:dyDescent="0.25">
      <c r="A350" s="176" t="s">
        <v>124</v>
      </c>
      <c r="B350" s="217">
        <v>901</v>
      </c>
      <c r="C350" s="87" t="s">
        <v>35</v>
      </c>
      <c r="D350" s="87" t="s">
        <v>22</v>
      </c>
      <c r="E350" s="133" t="s">
        <v>47</v>
      </c>
      <c r="F350" s="133" t="s">
        <v>26</v>
      </c>
      <c r="G350" s="133" t="s">
        <v>22</v>
      </c>
      <c r="H350" s="133"/>
      <c r="I350" s="175"/>
      <c r="J350" s="88">
        <f t="shared" ref="J350:M352" si="65">J351</f>
        <v>50</v>
      </c>
      <c r="K350" s="88">
        <f t="shared" si="65"/>
        <v>50</v>
      </c>
      <c r="L350" s="88">
        <f t="shared" si="65"/>
        <v>50</v>
      </c>
      <c r="M350" s="88">
        <f t="shared" si="65"/>
        <v>50</v>
      </c>
      <c r="N350" s="239"/>
      <c r="P350" s="104"/>
    </row>
    <row r="351" spans="1:16" s="237" customFormat="1" x14ac:dyDescent="0.25">
      <c r="A351" s="183" t="s">
        <v>74</v>
      </c>
      <c r="B351" s="217">
        <v>901</v>
      </c>
      <c r="C351" s="87" t="s">
        <v>35</v>
      </c>
      <c r="D351" s="87" t="s">
        <v>22</v>
      </c>
      <c r="E351" s="133" t="s">
        <v>47</v>
      </c>
      <c r="F351" s="133" t="s">
        <v>26</v>
      </c>
      <c r="G351" s="133" t="s">
        <v>22</v>
      </c>
      <c r="H351" s="133" t="s">
        <v>391</v>
      </c>
      <c r="I351" s="175"/>
      <c r="J351" s="88">
        <f t="shared" si="65"/>
        <v>50</v>
      </c>
      <c r="K351" s="88">
        <f t="shared" si="65"/>
        <v>50</v>
      </c>
      <c r="L351" s="88">
        <f t="shared" si="65"/>
        <v>50</v>
      </c>
      <c r="M351" s="88">
        <f t="shared" si="65"/>
        <v>50</v>
      </c>
      <c r="N351" s="239"/>
      <c r="P351" s="104"/>
    </row>
    <row r="352" spans="1:16" s="237" customFormat="1" ht="31.5" x14ac:dyDescent="0.25">
      <c r="A352" s="183" t="s">
        <v>234</v>
      </c>
      <c r="B352" s="217">
        <v>901</v>
      </c>
      <c r="C352" s="87" t="s">
        <v>35</v>
      </c>
      <c r="D352" s="87" t="s">
        <v>22</v>
      </c>
      <c r="E352" s="133" t="s">
        <v>47</v>
      </c>
      <c r="F352" s="133" t="s">
        <v>26</v>
      </c>
      <c r="G352" s="133" t="s">
        <v>22</v>
      </c>
      <c r="H352" s="133" t="s">
        <v>391</v>
      </c>
      <c r="I352" s="87" t="s">
        <v>233</v>
      </c>
      <c r="J352" s="88">
        <f t="shared" si="65"/>
        <v>50</v>
      </c>
      <c r="K352" s="88">
        <f t="shared" si="65"/>
        <v>50</v>
      </c>
      <c r="L352" s="88">
        <f t="shared" si="65"/>
        <v>50</v>
      </c>
      <c r="M352" s="88">
        <f t="shared" si="65"/>
        <v>50</v>
      </c>
      <c r="N352" s="239"/>
      <c r="P352" s="104"/>
    </row>
    <row r="353" spans="1:16" s="237" customFormat="1" x14ac:dyDescent="0.25">
      <c r="A353" s="183" t="s">
        <v>75</v>
      </c>
      <c r="B353" s="217">
        <v>901</v>
      </c>
      <c r="C353" s="87" t="s">
        <v>35</v>
      </c>
      <c r="D353" s="87" t="s">
        <v>22</v>
      </c>
      <c r="E353" s="133" t="s">
        <v>47</v>
      </c>
      <c r="F353" s="133" t="s">
        <v>26</v>
      </c>
      <c r="G353" s="133" t="s">
        <v>22</v>
      </c>
      <c r="H353" s="133" t="s">
        <v>391</v>
      </c>
      <c r="I353" s="87" t="s">
        <v>72</v>
      </c>
      <c r="J353" s="142">
        <v>50</v>
      </c>
      <c r="K353" s="142">
        <v>50</v>
      </c>
      <c r="L353" s="244">
        <v>50</v>
      </c>
      <c r="M353" s="244">
        <v>50</v>
      </c>
      <c r="N353" s="239"/>
      <c r="P353" s="104"/>
    </row>
    <row r="354" spans="1:16" s="237" customFormat="1" ht="43.5" customHeight="1" x14ac:dyDescent="0.25">
      <c r="A354" s="176" t="s">
        <v>235</v>
      </c>
      <c r="B354" s="217">
        <v>901</v>
      </c>
      <c r="C354" s="87" t="s">
        <v>51</v>
      </c>
      <c r="D354" s="87" t="s">
        <v>68</v>
      </c>
      <c r="E354" s="87"/>
      <c r="F354" s="87"/>
      <c r="G354" s="87"/>
      <c r="H354" s="87"/>
      <c r="I354" s="87"/>
      <c r="J354" s="152" t="e">
        <f>J355+#REF!</f>
        <v>#REF!</v>
      </c>
      <c r="K354" s="152">
        <f>K355+K363</f>
        <v>1468</v>
      </c>
      <c r="L354" s="152">
        <f>L355</f>
        <v>3</v>
      </c>
      <c r="M354" s="152">
        <f>M355</f>
        <v>3</v>
      </c>
      <c r="N354" s="239"/>
      <c r="P354" s="104"/>
    </row>
    <row r="355" spans="1:16" s="237" customFormat="1" ht="47.25" x14ac:dyDescent="0.25">
      <c r="A355" s="176" t="s">
        <v>50</v>
      </c>
      <c r="B355" s="217">
        <v>901</v>
      </c>
      <c r="C355" s="87" t="s">
        <v>51</v>
      </c>
      <c r="D355" s="87" t="s">
        <v>22</v>
      </c>
      <c r="E355" s="87"/>
      <c r="F355" s="87"/>
      <c r="G355" s="87"/>
      <c r="H355" s="87"/>
      <c r="I355" s="175"/>
      <c r="J355" s="152">
        <f t="shared" ref="J355:M359" si="66">J356</f>
        <v>3</v>
      </c>
      <c r="K355" s="152">
        <f t="shared" si="66"/>
        <v>3</v>
      </c>
      <c r="L355" s="152">
        <f t="shared" si="66"/>
        <v>3</v>
      </c>
      <c r="M355" s="152">
        <f t="shared" si="66"/>
        <v>3</v>
      </c>
      <c r="N355" s="239"/>
      <c r="P355" s="104"/>
    </row>
    <row r="356" spans="1:16" s="237" customFormat="1" ht="60" customHeight="1" x14ac:dyDescent="0.25">
      <c r="A356" s="176" t="s">
        <v>152</v>
      </c>
      <c r="B356" s="217">
        <v>901</v>
      </c>
      <c r="C356" s="87" t="s">
        <v>51</v>
      </c>
      <c r="D356" s="87" t="s">
        <v>22</v>
      </c>
      <c r="E356" s="133" t="s">
        <v>47</v>
      </c>
      <c r="F356" s="133"/>
      <c r="G356" s="133"/>
      <c r="H356" s="133"/>
      <c r="I356" s="175"/>
      <c r="J356" s="152">
        <f t="shared" si="66"/>
        <v>3</v>
      </c>
      <c r="K356" s="152">
        <f t="shared" si="66"/>
        <v>3</v>
      </c>
      <c r="L356" s="152">
        <f t="shared" si="66"/>
        <v>3</v>
      </c>
      <c r="M356" s="152">
        <f t="shared" si="66"/>
        <v>3</v>
      </c>
      <c r="N356" s="239"/>
      <c r="P356" s="104"/>
    </row>
    <row r="357" spans="1:16" s="237" customFormat="1" ht="31.5" x14ac:dyDescent="0.25">
      <c r="A357" s="176" t="s">
        <v>175</v>
      </c>
      <c r="B357" s="217">
        <v>901</v>
      </c>
      <c r="C357" s="87" t="s">
        <v>51</v>
      </c>
      <c r="D357" s="87" t="s">
        <v>22</v>
      </c>
      <c r="E357" s="133" t="s">
        <v>47</v>
      </c>
      <c r="F357" s="133" t="s">
        <v>27</v>
      </c>
      <c r="G357" s="133"/>
      <c r="H357" s="133"/>
      <c r="I357" s="175"/>
      <c r="J357" s="156">
        <f t="shared" si="66"/>
        <v>3</v>
      </c>
      <c r="K357" s="156">
        <f t="shared" si="66"/>
        <v>3</v>
      </c>
      <c r="L357" s="156">
        <f t="shared" si="66"/>
        <v>3</v>
      </c>
      <c r="M357" s="156">
        <f t="shared" si="66"/>
        <v>3</v>
      </c>
      <c r="N357" s="239"/>
      <c r="P357" s="104"/>
    </row>
    <row r="358" spans="1:16" s="237" customFormat="1" ht="31.5" x14ac:dyDescent="0.25">
      <c r="A358" s="176" t="s">
        <v>176</v>
      </c>
      <c r="B358" s="217">
        <v>901</v>
      </c>
      <c r="C358" s="87" t="s">
        <v>51</v>
      </c>
      <c r="D358" s="87" t="s">
        <v>22</v>
      </c>
      <c r="E358" s="133" t="s">
        <v>47</v>
      </c>
      <c r="F358" s="133" t="s">
        <v>27</v>
      </c>
      <c r="G358" s="133" t="s">
        <v>22</v>
      </c>
      <c r="H358" s="133"/>
      <c r="I358" s="175"/>
      <c r="J358" s="156">
        <f t="shared" si="66"/>
        <v>3</v>
      </c>
      <c r="K358" s="156">
        <f t="shared" si="66"/>
        <v>3</v>
      </c>
      <c r="L358" s="156">
        <f t="shared" si="66"/>
        <v>3</v>
      </c>
      <c r="M358" s="156">
        <f t="shared" si="66"/>
        <v>3</v>
      </c>
      <c r="N358" s="239"/>
      <c r="P358" s="104"/>
    </row>
    <row r="359" spans="1:16" s="237" customFormat="1" ht="29.25" customHeight="1" x14ac:dyDescent="0.25">
      <c r="A359" s="199" t="s">
        <v>52</v>
      </c>
      <c r="B359" s="217">
        <v>901</v>
      </c>
      <c r="C359" s="87" t="s">
        <v>51</v>
      </c>
      <c r="D359" s="87" t="s">
        <v>22</v>
      </c>
      <c r="E359" s="133" t="s">
        <v>47</v>
      </c>
      <c r="F359" s="133" t="s">
        <v>27</v>
      </c>
      <c r="G359" s="133" t="s">
        <v>22</v>
      </c>
      <c r="H359" s="133" t="s">
        <v>392</v>
      </c>
      <c r="I359" s="175"/>
      <c r="J359" s="156">
        <f t="shared" si="66"/>
        <v>3</v>
      </c>
      <c r="K359" s="156">
        <f t="shared" si="66"/>
        <v>3</v>
      </c>
      <c r="L359" s="156">
        <f t="shared" si="66"/>
        <v>3</v>
      </c>
      <c r="M359" s="156">
        <f t="shared" si="66"/>
        <v>3</v>
      </c>
      <c r="N359" s="239"/>
      <c r="P359" s="104"/>
    </row>
    <row r="360" spans="1:16" s="237" customFormat="1" ht="23.25" customHeight="1" x14ac:dyDescent="0.25">
      <c r="A360" s="199" t="s">
        <v>238</v>
      </c>
      <c r="B360" s="217">
        <v>901</v>
      </c>
      <c r="C360" s="87" t="s">
        <v>51</v>
      </c>
      <c r="D360" s="87" t="s">
        <v>22</v>
      </c>
      <c r="E360" s="133" t="s">
        <v>47</v>
      </c>
      <c r="F360" s="133" t="s">
        <v>27</v>
      </c>
      <c r="G360" s="133" t="s">
        <v>22</v>
      </c>
      <c r="H360" s="133" t="s">
        <v>392</v>
      </c>
      <c r="I360" s="87" t="s">
        <v>230</v>
      </c>
      <c r="J360" s="156">
        <f>J361</f>
        <v>3</v>
      </c>
      <c r="K360" s="156">
        <f>K361</f>
        <v>3</v>
      </c>
      <c r="L360" s="156">
        <f>L361</f>
        <v>3</v>
      </c>
      <c r="M360" s="156">
        <f>M361</f>
        <v>3</v>
      </c>
      <c r="N360" s="239"/>
      <c r="P360" s="104"/>
    </row>
    <row r="361" spans="1:16" s="237" customFormat="1" ht="24" customHeight="1" x14ac:dyDescent="0.25">
      <c r="A361" s="176" t="s">
        <v>237</v>
      </c>
      <c r="B361" s="217">
        <v>901</v>
      </c>
      <c r="C361" s="87" t="s">
        <v>51</v>
      </c>
      <c r="D361" s="87" t="s">
        <v>22</v>
      </c>
      <c r="E361" s="133" t="s">
        <v>47</v>
      </c>
      <c r="F361" s="133" t="s">
        <v>27</v>
      </c>
      <c r="G361" s="133" t="s">
        <v>22</v>
      </c>
      <c r="H361" s="133" t="s">
        <v>392</v>
      </c>
      <c r="I361" s="87" t="s">
        <v>236</v>
      </c>
      <c r="J361" s="156">
        <v>3</v>
      </c>
      <c r="K361" s="156">
        <v>3</v>
      </c>
      <c r="L361" s="156">
        <v>3</v>
      </c>
      <c r="M361" s="156">
        <v>3</v>
      </c>
      <c r="N361" s="239"/>
      <c r="P361" s="104"/>
    </row>
    <row r="362" spans="1:16" s="237" customFormat="1" ht="40.5" customHeight="1" x14ac:dyDescent="0.25">
      <c r="A362" s="386" t="s">
        <v>416</v>
      </c>
      <c r="B362" s="217">
        <v>901</v>
      </c>
      <c r="C362" s="87" t="s">
        <v>51</v>
      </c>
      <c r="D362" s="87" t="s">
        <v>36</v>
      </c>
      <c r="E362" s="133"/>
      <c r="F362" s="133"/>
      <c r="G362" s="133"/>
      <c r="H362" s="133"/>
      <c r="I362" s="87"/>
      <c r="J362" s="156"/>
      <c r="K362" s="597">
        <f t="shared" ref="K362:K367" si="67">K363</f>
        <v>1465</v>
      </c>
      <c r="L362" s="597">
        <f t="shared" ref="L362:M367" si="68">L363</f>
        <v>0</v>
      </c>
      <c r="M362" s="597">
        <f t="shared" si="68"/>
        <v>0</v>
      </c>
      <c r="N362" s="239"/>
      <c r="P362" s="104"/>
    </row>
    <row r="363" spans="1:16" s="237" customFormat="1" ht="70.5" customHeight="1" x14ac:dyDescent="0.25">
      <c r="A363" s="378" t="s">
        <v>413</v>
      </c>
      <c r="B363" s="217">
        <v>901</v>
      </c>
      <c r="C363" s="87" t="s">
        <v>51</v>
      </c>
      <c r="D363" s="87" t="s">
        <v>36</v>
      </c>
      <c r="E363" s="133" t="s">
        <v>47</v>
      </c>
      <c r="F363" s="133" t="s">
        <v>313</v>
      </c>
      <c r="G363" s="133"/>
      <c r="H363" s="133"/>
      <c r="I363" s="87"/>
      <c r="J363" s="156"/>
      <c r="K363" s="597">
        <f t="shared" si="67"/>
        <v>1465</v>
      </c>
      <c r="L363" s="597">
        <f t="shared" si="68"/>
        <v>0</v>
      </c>
      <c r="M363" s="597">
        <f t="shared" si="68"/>
        <v>0</v>
      </c>
      <c r="N363" s="239"/>
      <c r="P363" s="104"/>
    </row>
    <row r="364" spans="1:16" s="237" customFormat="1" ht="39.75" customHeight="1" x14ac:dyDescent="0.25">
      <c r="A364" s="378" t="s">
        <v>175</v>
      </c>
      <c r="B364" s="217">
        <v>901</v>
      </c>
      <c r="C364" s="87" t="s">
        <v>51</v>
      </c>
      <c r="D364" s="87" t="s">
        <v>36</v>
      </c>
      <c r="E364" s="133" t="s">
        <v>47</v>
      </c>
      <c r="F364" s="133" t="s">
        <v>27</v>
      </c>
      <c r="G364" s="133"/>
      <c r="H364" s="133"/>
      <c r="I364" s="87"/>
      <c r="J364" s="156"/>
      <c r="K364" s="597">
        <f t="shared" si="67"/>
        <v>1465</v>
      </c>
      <c r="L364" s="597">
        <f t="shared" si="68"/>
        <v>0</v>
      </c>
      <c r="M364" s="597">
        <f t="shared" si="68"/>
        <v>0</v>
      </c>
      <c r="N364" s="239"/>
      <c r="P364" s="104"/>
    </row>
    <row r="365" spans="1:16" s="237" customFormat="1" ht="39.75" customHeight="1" x14ac:dyDescent="0.25">
      <c r="A365" s="378" t="s">
        <v>417</v>
      </c>
      <c r="B365" s="217">
        <v>901</v>
      </c>
      <c r="C365" s="87" t="s">
        <v>51</v>
      </c>
      <c r="D365" s="87" t="s">
        <v>36</v>
      </c>
      <c r="E365" s="133" t="s">
        <v>47</v>
      </c>
      <c r="F365" s="133" t="s">
        <v>27</v>
      </c>
      <c r="G365" s="133" t="s">
        <v>23</v>
      </c>
      <c r="H365" s="133"/>
      <c r="I365" s="87"/>
      <c r="J365" s="156"/>
      <c r="K365" s="597">
        <f t="shared" si="67"/>
        <v>1465</v>
      </c>
      <c r="L365" s="597">
        <f t="shared" si="68"/>
        <v>0</v>
      </c>
      <c r="M365" s="597">
        <f t="shared" si="68"/>
        <v>0</v>
      </c>
      <c r="N365" s="239"/>
      <c r="P365" s="104"/>
    </row>
    <row r="366" spans="1:16" s="237" customFormat="1" ht="50.25" customHeight="1" x14ac:dyDescent="0.25">
      <c r="A366" s="378" t="s">
        <v>418</v>
      </c>
      <c r="B366" s="217">
        <v>901</v>
      </c>
      <c r="C366" s="87" t="s">
        <v>51</v>
      </c>
      <c r="D366" s="87" t="s">
        <v>36</v>
      </c>
      <c r="E366" s="133" t="s">
        <v>47</v>
      </c>
      <c r="F366" s="133" t="s">
        <v>27</v>
      </c>
      <c r="G366" s="133" t="s">
        <v>23</v>
      </c>
      <c r="H366" s="133" t="s">
        <v>419</v>
      </c>
      <c r="I366" s="87"/>
      <c r="J366" s="156"/>
      <c r="K366" s="597">
        <f t="shared" si="67"/>
        <v>1465</v>
      </c>
      <c r="L366" s="597">
        <f t="shared" si="68"/>
        <v>0</v>
      </c>
      <c r="M366" s="597">
        <f t="shared" si="68"/>
        <v>0</v>
      </c>
      <c r="N366" s="239"/>
      <c r="P366" s="104"/>
    </row>
    <row r="367" spans="1:16" s="237" customFormat="1" ht="39.75" customHeight="1" x14ac:dyDescent="0.25">
      <c r="A367" s="199" t="s">
        <v>238</v>
      </c>
      <c r="B367" s="217">
        <v>901</v>
      </c>
      <c r="C367" s="87" t="s">
        <v>51</v>
      </c>
      <c r="D367" s="87" t="s">
        <v>36</v>
      </c>
      <c r="E367" s="133" t="s">
        <v>47</v>
      </c>
      <c r="F367" s="133" t="s">
        <v>27</v>
      </c>
      <c r="G367" s="133" t="s">
        <v>23</v>
      </c>
      <c r="H367" s="133" t="s">
        <v>419</v>
      </c>
      <c r="I367" s="87" t="s">
        <v>230</v>
      </c>
      <c r="J367" s="156"/>
      <c r="K367" s="597">
        <f t="shared" si="67"/>
        <v>1465</v>
      </c>
      <c r="L367" s="597">
        <f t="shared" si="68"/>
        <v>0</v>
      </c>
      <c r="M367" s="597">
        <f t="shared" si="68"/>
        <v>0</v>
      </c>
      <c r="N367" s="239"/>
      <c r="P367" s="104"/>
    </row>
    <row r="368" spans="1:16" s="237" customFormat="1" ht="24" customHeight="1" x14ac:dyDescent="0.25">
      <c r="A368" s="378" t="s">
        <v>420</v>
      </c>
      <c r="B368" s="217">
        <v>901</v>
      </c>
      <c r="C368" s="87" t="s">
        <v>51</v>
      </c>
      <c r="D368" s="87" t="s">
        <v>36</v>
      </c>
      <c r="E368" s="133" t="s">
        <v>47</v>
      </c>
      <c r="F368" s="133" t="s">
        <v>27</v>
      </c>
      <c r="G368" s="133" t="s">
        <v>23</v>
      </c>
      <c r="H368" s="133" t="s">
        <v>419</v>
      </c>
      <c r="I368" s="87" t="s">
        <v>421</v>
      </c>
      <c r="J368" s="156"/>
      <c r="K368" s="597">
        <v>1465</v>
      </c>
      <c r="L368" s="597">
        <v>0</v>
      </c>
      <c r="M368" s="597">
        <v>0</v>
      </c>
      <c r="N368" s="239"/>
      <c r="P368" s="104"/>
    </row>
    <row r="369" spans="1:16" s="233" customFormat="1" ht="47.25" x14ac:dyDescent="0.25">
      <c r="A369" s="178" t="s">
        <v>10</v>
      </c>
      <c r="B369" s="217">
        <v>926</v>
      </c>
      <c r="C369" s="87"/>
      <c r="D369" s="87"/>
      <c r="E369" s="190"/>
      <c r="F369" s="190"/>
      <c r="G369" s="190"/>
      <c r="H369" s="190"/>
      <c r="I369" s="87"/>
      <c r="J369" s="265" t="e">
        <f>J370+J408+J487+J535+J544+J523</f>
        <v>#REF!</v>
      </c>
      <c r="K369" s="265">
        <f>K370+K408+K487+K535+K544+K523</f>
        <v>106273.20000000001</v>
      </c>
      <c r="L369" s="265">
        <f>L370+L408+L487+L535+L544+L523</f>
        <v>78615.200000000012</v>
      </c>
      <c r="M369" s="265">
        <f>M370+M408+M487+M535+M544+M523</f>
        <v>75800.300000000017</v>
      </c>
      <c r="N369" s="239"/>
      <c r="P369" s="104"/>
    </row>
    <row r="370" spans="1:16" s="233" customFormat="1" x14ac:dyDescent="0.25">
      <c r="A370" s="178" t="s">
        <v>21</v>
      </c>
      <c r="B370" s="217">
        <v>926</v>
      </c>
      <c r="C370" s="87" t="s">
        <v>22</v>
      </c>
      <c r="D370" s="87"/>
      <c r="E370" s="190"/>
      <c r="F370" s="190"/>
      <c r="G370" s="190"/>
      <c r="H370" s="190"/>
      <c r="I370" s="87"/>
      <c r="J370" s="265" t="e">
        <f>J371+J393</f>
        <v>#REF!</v>
      </c>
      <c r="K370" s="265">
        <f>K371+K393</f>
        <v>5469.6</v>
      </c>
      <c r="L370" s="265">
        <f>L371+L393</f>
        <v>5471.9</v>
      </c>
      <c r="M370" s="265">
        <f>M371+M393</f>
        <v>5474.3</v>
      </c>
      <c r="N370" s="239"/>
      <c r="P370" s="104"/>
    </row>
    <row r="371" spans="1:16" s="237" customFormat="1" ht="63" x14ac:dyDescent="0.25">
      <c r="A371" s="176" t="s">
        <v>185</v>
      </c>
      <c r="B371" s="217">
        <v>926</v>
      </c>
      <c r="C371" s="87" t="s">
        <v>22</v>
      </c>
      <c r="D371" s="87" t="s">
        <v>25</v>
      </c>
      <c r="E371" s="190"/>
      <c r="F371" s="190"/>
      <c r="G371" s="190"/>
      <c r="H371" s="190"/>
      <c r="I371" s="87"/>
      <c r="J371" s="265" t="e">
        <f>J372+J377+J383</f>
        <v>#REF!</v>
      </c>
      <c r="K371" s="265">
        <f>K372+K377+K383</f>
        <v>2031.6999999999998</v>
      </c>
      <c r="L371" s="265">
        <f>L372+L377+L383</f>
        <v>2034</v>
      </c>
      <c r="M371" s="265">
        <f>M372+M377+M383</f>
        <v>2036.3999999999999</v>
      </c>
      <c r="N371" s="239"/>
      <c r="P371" s="104"/>
    </row>
    <row r="372" spans="1:16" s="237" customFormat="1" ht="47.25" x14ac:dyDescent="0.25">
      <c r="A372" s="176" t="s">
        <v>513</v>
      </c>
      <c r="B372" s="143">
        <v>926</v>
      </c>
      <c r="C372" s="87" t="s">
        <v>22</v>
      </c>
      <c r="D372" s="87" t="s">
        <v>25</v>
      </c>
      <c r="E372" s="180" t="s">
        <v>22</v>
      </c>
      <c r="F372" s="180"/>
      <c r="G372" s="180"/>
      <c r="H372" s="180"/>
      <c r="I372" s="87"/>
      <c r="J372" s="265">
        <f t="shared" ref="J372:M375" si="69">J373</f>
        <v>3</v>
      </c>
      <c r="K372" s="265">
        <f t="shared" si="69"/>
        <v>3</v>
      </c>
      <c r="L372" s="265">
        <f t="shared" si="69"/>
        <v>3</v>
      </c>
      <c r="M372" s="265">
        <f t="shared" si="69"/>
        <v>3</v>
      </c>
      <c r="N372" s="239"/>
      <c r="P372" s="104"/>
    </row>
    <row r="373" spans="1:16" s="237" customFormat="1" ht="31.5" x14ac:dyDescent="0.25">
      <c r="A373" s="176" t="s">
        <v>126</v>
      </c>
      <c r="B373" s="143">
        <v>926</v>
      </c>
      <c r="C373" s="87" t="s">
        <v>22</v>
      </c>
      <c r="D373" s="87" t="s">
        <v>25</v>
      </c>
      <c r="E373" s="180" t="s">
        <v>22</v>
      </c>
      <c r="F373" s="177">
        <v>0</v>
      </c>
      <c r="G373" s="177" t="s">
        <v>22</v>
      </c>
      <c r="H373" s="177"/>
      <c r="I373" s="87"/>
      <c r="J373" s="265">
        <f t="shared" si="69"/>
        <v>3</v>
      </c>
      <c r="K373" s="265">
        <f t="shared" si="69"/>
        <v>3</v>
      </c>
      <c r="L373" s="265">
        <f t="shared" si="69"/>
        <v>3</v>
      </c>
      <c r="M373" s="265">
        <f t="shared" si="69"/>
        <v>3</v>
      </c>
      <c r="N373" s="615"/>
      <c r="P373" s="104"/>
    </row>
    <row r="374" spans="1:16" s="237" customFormat="1" ht="31.5" x14ac:dyDescent="0.25">
      <c r="A374" s="176" t="s">
        <v>129</v>
      </c>
      <c r="B374" s="143">
        <v>926</v>
      </c>
      <c r="C374" s="87" t="s">
        <v>22</v>
      </c>
      <c r="D374" s="87" t="s">
        <v>25</v>
      </c>
      <c r="E374" s="180" t="s">
        <v>22</v>
      </c>
      <c r="F374" s="177" t="s">
        <v>313</v>
      </c>
      <c r="G374" s="177" t="s">
        <v>22</v>
      </c>
      <c r="H374" s="177" t="s">
        <v>328</v>
      </c>
      <c r="I374" s="87"/>
      <c r="J374" s="265">
        <f t="shared" si="69"/>
        <v>3</v>
      </c>
      <c r="K374" s="265">
        <f t="shared" si="69"/>
        <v>3</v>
      </c>
      <c r="L374" s="265">
        <f t="shared" si="69"/>
        <v>3</v>
      </c>
      <c r="M374" s="265">
        <f t="shared" si="69"/>
        <v>3</v>
      </c>
      <c r="N374" s="615"/>
      <c r="P374" s="104"/>
    </row>
    <row r="375" spans="1:16" s="237" customFormat="1" ht="78.75" x14ac:dyDescent="0.25">
      <c r="A375" s="176" t="s">
        <v>190</v>
      </c>
      <c r="B375" s="143">
        <v>926</v>
      </c>
      <c r="C375" s="87" t="s">
        <v>22</v>
      </c>
      <c r="D375" s="87" t="s">
        <v>25</v>
      </c>
      <c r="E375" s="180" t="s">
        <v>22</v>
      </c>
      <c r="F375" s="177" t="s">
        <v>313</v>
      </c>
      <c r="G375" s="177" t="s">
        <v>22</v>
      </c>
      <c r="H375" s="177" t="s">
        <v>328</v>
      </c>
      <c r="I375" s="87" t="s">
        <v>183</v>
      </c>
      <c r="J375" s="265">
        <f t="shared" si="69"/>
        <v>3</v>
      </c>
      <c r="K375" s="265">
        <f t="shared" si="69"/>
        <v>3</v>
      </c>
      <c r="L375" s="265">
        <f t="shared" si="69"/>
        <v>3</v>
      </c>
      <c r="M375" s="265">
        <f t="shared" si="69"/>
        <v>3</v>
      </c>
      <c r="N375" s="615"/>
      <c r="P375" s="104"/>
    </row>
    <row r="376" spans="1:16" s="237" customFormat="1" ht="31.5" x14ac:dyDescent="0.25">
      <c r="A376" s="176" t="s">
        <v>196</v>
      </c>
      <c r="B376" s="143">
        <v>926</v>
      </c>
      <c r="C376" s="87" t="s">
        <v>22</v>
      </c>
      <c r="D376" s="87" t="s">
        <v>25</v>
      </c>
      <c r="E376" s="180" t="s">
        <v>22</v>
      </c>
      <c r="F376" s="177" t="s">
        <v>313</v>
      </c>
      <c r="G376" s="177" t="s">
        <v>22</v>
      </c>
      <c r="H376" s="177" t="s">
        <v>328</v>
      </c>
      <c r="I376" s="87" t="s">
        <v>181</v>
      </c>
      <c r="J376" s="265">
        <v>3</v>
      </c>
      <c r="K376" s="265">
        <v>3</v>
      </c>
      <c r="L376" s="265">
        <v>3</v>
      </c>
      <c r="M376" s="265">
        <v>3</v>
      </c>
      <c r="N376" s="615"/>
      <c r="P376" s="104"/>
    </row>
    <row r="377" spans="1:16" s="237" customFormat="1" ht="48.75" customHeight="1" x14ac:dyDescent="0.25">
      <c r="A377" s="176" t="s">
        <v>514</v>
      </c>
      <c r="B377" s="217">
        <v>926</v>
      </c>
      <c r="C377" s="86" t="s">
        <v>22</v>
      </c>
      <c r="D377" s="86" t="s">
        <v>25</v>
      </c>
      <c r="E377" s="180" t="s">
        <v>23</v>
      </c>
      <c r="F377" s="181"/>
      <c r="G377" s="177"/>
      <c r="H377" s="177"/>
      <c r="I377" s="87"/>
      <c r="J377" s="265" t="e">
        <f t="shared" ref="J377:M379" si="70">J378</f>
        <v>#REF!</v>
      </c>
      <c r="K377" s="265">
        <f t="shared" si="70"/>
        <v>59.1</v>
      </c>
      <c r="L377" s="265">
        <f t="shared" si="70"/>
        <v>62.4</v>
      </c>
      <c r="M377" s="265">
        <f t="shared" si="70"/>
        <v>64.8</v>
      </c>
      <c r="N377" s="239"/>
      <c r="P377" s="104"/>
    </row>
    <row r="378" spans="1:16" s="237" customFormat="1" ht="78.75" x14ac:dyDescent="0.25">
      <c r="A378" s="178" t="s">
        <v>533</v>
      </c>
      <c r="B378" s="217">
        <v>926</v>
      </c>
      <c r="C378" s="86" t="s">
        <v>22</v>
      </c>
      <c r="D378" s="86" t="s">
        <v>25</v>
      </c>
      <c r="E378" s="180" t="s">
        <v>23</v>
      </c>
      <c r="F378" s="177">
        <v>3</v>
      </c>
      <c r="G378" s="177"/>
      <c r="H378" s="177"/>
      <c r="I378" s="87"/>
      <c r="J378" s="88" t="e">
        <f t="shared" si="70"/>
        <v>#REF!</v>
      </c>
      <c r="K378" s="88">
        <f t="shared" si="70"/>
        <v>59.1</v>
      </c>
      <c r="L378" s="88">
        <f t="shared" si="70"/>
        <v>62.4</v>
      </c>
      <c r="M378" s="88">
        <f t="shared" si="70"/>
        <v>64.8</v>
      </c>
      <c r="N378" s="231"/>
      <c r="P378" s="104"/>
    </row>
    <row r="379" spans="1:16" s="237" customFormat="1" ht="48.75" customHeight="1" x14ac:dyDescent="0.25">
      <c r="A379" s="182" t="s">
        <v>0</v>
      </c>
      <c r="B379" s="217">
        <v>926</v>
      </c>
      <c r="C379" s="86" t="s">
        <v>22</v>
      </c>
      <c r="D379" s="86" t="s">
        <v>25</v>
      </c>
      <c r="E379" s="180" t="s">
        <v>23</v>
      </c>
      <c r="F379" s="177" t="s">
        <v>27</v>
      </c>
      <c r="G379" s="177" t="s">
        <v>23</v>
      </c>
      <c r="H379" s="177"/>
      <c r="I379" s="87"/>
      <c r="J379" s="88" t="e">
        <f t="shared" si="70"/>
        <v>#REF!</v>
      </c>
      <c r="K379" s="88">
        <f t="shared" si="70"/>
        <v>59.1</v>
      </c>
      <c r="L379" s="88">
        <f t="shared" si="70"/>
        <v>62.4</v>
      </c>
      <c r="M379" s="88">
        <f t="shared" si="70"/>
        <v>64.8</v>
      </c>
      <c r="N379" s="239"/>
      <c r="P379" s="104"/>
    </row>
    <row r="380" spans="1:16" s="237" customFormat="1" ht="67.5" customHeight="1" x14ac:dyDescent="0.25">
      <c r="A380" s="89" t="s">
        <v>169</v>
      </c>
      <c r="B380" s="217">
        <v>926</v>
      </c>
      <c r="C380" s="86" t="s">
        <v>22</v>
      </c>
      <c r="D380" s="86" t="s">
        <v>25</v>
      </c>
      <c r="E380" s="180" t="s">
        <v>23</v>
      </c>
      <c r="F380" s="177" t="s">
        <v>27</v>
      </c>
      <c r="G380" s="177" t="s">
        <v>23</v>
      </c>
      <c r="H380" s="177" t="s">
        <v>329</v>
      </c>
      <c r="I380" s="87"/>
      <c r="J380" s="88" t="e">
        <f t="shared" ref="J380:M381" si="71">J381</f>
        <v>#REF!</v>
      </c>
      <c r="K380" s="88">
        <f t="shared" si="71"/>
        <v>59.1</v>
      </c>
      <c r="L380" s="88">
        <f t="shared" si="71"/>
        <v>62.4</v>
      </c>
      <c r="M380" s="88">
        <f t="shared" si="71"/>
        <v>64.8</v>
      </c>
      <c r="N380" s="239"/>
      <c r="P380" s="104"/>
    </row>
    <row r="381" spans="1:16" s="237" customFormat="1" ht="62.25" customHeight="1" x14ac:dyDescent="0.25">
      <c r="A381" s="176" t="s">
        <v>190</v>
      </c>
      <c r="B381" s="217">
        <v>926</v>
      </c>
      <c r="C381" s="86" t="s">
        <v>22</v>
      </c>
      <c r="D381" s="86" t="s">
        <v>25</v>
      </c>
      <c r="E381" s="180" t="s">
        <v>23</v>
      </c>
      <c r="F381" s="177" t="s">
        <v>27</v>
      </c>
      <c r="G381" s="177" t="s">
        <v>23</v>
      </c>
      <c r="H381" s="177" t="s">
        <v>329</v>
      </c>
      <c r="I381" s="87" t="s">
        <v>183</v>
      </c>
      <c r="J381" s="88" t="e">
        <f t="shared" si="71"/>
        <v>#REF!</v>
      </c>
      <c r="K381" s="88">
        <f t="shared" si="71"/>
        <v>59.1</v>
      </c>
      <c r="L381" s="88">
        <f t="shared" si="71"/>
        <v>62.4</v>
      </c>
      <c r="M381" s="88">
        <f t="shared" si="71"/>
        <v>64.8</v>
      </c>
      <c r="N381" s="239"/>
      <c r="P381" s="104"/>
    </row>
    <row r="382" spans="1:16" s="237" customFormat="1" ht="33" customHeight="1" x14ac:dyDescent="0.25">
      <c r="A382" s="176" t="s">
        <v>196</v>
      </c>
      <c r="B382" s="217">
        <v>926</v>
      </c>
      <c r="C382" s="86" t="s">
        <v>22</v>
      </c>
      <c r="D382" s="86" t="s">
        <v>25</v>
      </c>
      <c r="E382" s="180" t="s">
        <v>23</v>
      </c>
      <c r="F382" s="177" t="s">
        <v>27</v>
      </c>
      <c r="G382" s="177" t="s">
        <v>23</v>
      </c>
      <c r="H382" s="177" t="s">
        <v>329</v>
      </c>
      <c r="I382" s="87" t="s">
        <v>181</v>
      </c>
      <c r="J382" s="88" t="e">
        <f>#REF!+#REF!</f>
        <v>#REF!</v>
      </c>
      <c r="K382" s="88">
        <v>59.1</v>
      </c>
      <c r="L382" s="88">
        <v>62.4</v>
      </c>
      <c r="M382" s="88">
        <v>64.8</v>
      </c>
      <c r="N382" s="239"/>
      <c r="P382" s="104"/>
    </row>
    <row r="383" spans="1:16" s="237" customFormat="1" ht="47.25" x14ac:dyDescent="0.25">
      <c r="A383" s="176" t="s">
        <v>270</v>
      </c>
      <c r="B383" s="217">
        <v>926</v>
      </c>
      <c r="C383" s="87" t="s">
        <v>22</v>
      </c>
      <c r="D383" s="87" t="s">
        <v>25</v>
      </c>
      <c r="E383" s="180">
        <v>65</v>
      </c>
      <c r="F383" s="181"/>
      <c r="G383" s="181"/>
      <c r="H383" s="181"/>
      <c r="I383" s="87"/>
      <c r="J383" s="265" t="e">
        <f>J384</f>
        <v>#REF!</v>
      </c>
      <c r="K383" s="265">
        <f>K384</f>
        <v>1969.6</v>
      </c>
      <c r="L383" s="265">
        <f>L384</f>
        <v>1968.6</v>
      </c>
      <c r="M383" s="265">
        <f>M384</f>
        <v>1968.6</v>
      </c>
      <c r="N383" s="239"/>
      <c r="P383" s="104"/>
    </row>
    <row r="384" spans="1:16" s="237" customFormat="1" ht="47.25" x14ac:dyDescent="0.25">
      <c r="A384" s="176" t="s">
        <v>271</v>
      </c>
      <c r="B384" s="217">
        <v>926</v>
      </c>
      <c r="C384" s="87" t="s">
        <v>22</v>
      </c>
      <c r="D384" s="87" t="s">
        <v>25</v>
      </c>
      <c r="E384" s="180">
        <v>65</v>
      </c>
      <c r="F384" s="180">
        <v>2</v>
      </c>
      <c r="G384" s="180"/>
      <c r="H384" s="180"/>
      <c r="I384" s="87"/>
      <c r="J384" s="265" t="e">
        <f>J385+J388</f>
        <v>#REF!</v>
      </c>
      <c r="K384" s="265">
        <f>K385+K388+K392</f>
        <v>1969.6</v>
      </c>
      <c r="L384" s="265">
        <f>L385+L388</f>
        <v>1968.6</v>
      </c>
      <c r="M384" s="265">
        <f>M385+M388</f>
        <v>1968.6</v>
      </c>
      <c r="N384" s="239"/>
      <c r="P384" s="104"/>
    </row>
    <row r="385" spans="1:16" s="237" customFormat="1" ht="31.5" x14ac:dyDescent="0.25">
      <c r="A385" s="176" t="s">
        <v>160</v>
      </c>
      <c r="B385" s="217">
        <v>926</v>
      </c>
      <c r="C385" s="87" t="s">
        <v>22</v>
      </c>
      <c r="D385" s="87" t="s">
        <v>25</v>
      </c>
      <c r="E385" s="180">
        <v>65</v>
      </c>
      <c r="F385" s="180" t="s">
        <v>26</v>
      </c>
      <c r="G385" s="180" t="s">
        <v>68</v>
      </c>
      <c r="H385" s="180" t="s">
        <v>333</v>
      </c>
      <c r="I385" s="87"/>
      <c r="J385" s="142" t="e">
        <f t="shared" ref="J385:M386" si="72">J386</f>
        <v>#REF!</v>
      </c>
      <c r="K385" s="142">
        <f t="shared" si="72"/>
        <v>1914.6</v>
      </c>
      <c r="L385" s="142">
        <f t="shared" si="72"/>
        <v>1914.6</v>
      </c>
      <c r="M385" s="142">
        <f t="shared" si="72"/>
        <v>1914.6</v>
      </c>
      <c r="N385" s="239"/>
      <c r="P385" s="104"/>
    </row>
    <row r="386" spans="1:16" s="237" customFormat="1" ht="78.75" x14ac:dyDescent="0.25">
      <c r="A386" s="176" t="s">
        <v>182</v>
      </c>
      <c r="B386" s="217">
        <v>926</v>
      </c>
      <c r="C386" s="87" t="s">
        <v>22</v>
      </c>
      <c r="D386" s="87" t="s">
        <v>25</v>
      </c>
      <c r="E386" s="180">
        <v>65</v>
      </c>
      <c r="F386" s="180" t="s">
        <v>26</v>
      </c>
      <c r="G386" s="180" t="s">
        <v>68</v>
      </c>
      <c r="H386" s="180" t="s">
        <v>333</v>
      </c>
      <c r="I386" s="87" t="s">
        <v>183</v>
      </c>
      <c r="J386" s="142" t="e">
        <f t="shared" si="72"/>
        <v>#REF!</v>
      </c>
      <c r="K386" s="142">
        <f t="shared" si="72"/>
        <v>1914.6</v>
      </c>
      <c r="L386" s="142">
        <f t="shared" si="72"/>
        <v>1914.6</v>
      </c>
      <c r="M386" s="142">
        <f t="shared" si="72"/>
        <v>1914.6</v>
      </c>
      <c r="N386" s="239"/>
      <c r="P386" s="104"/>
    </row>
    <row r="387" spans="1:16" s="237" customFormat="1" ht="30" customHeight="1" x14ac:dyDescent="0.25">
      <c r="A387" s="176" t="s">
        <v>184</v>
      </c>
      <c r="B387" s="217">
        <v>926</v>
      </c>
      <c r="C387" s="87" t="s">
        <v>22</v>
      </c>
      <c r="D387" s="87" t="s">
        <v>25</v>
      </c>
      <c r="E387" s="180">
        <v>65</v>
      </c>
      <c r="F387" s="180" t="s">
        <v>26</v>
      </c>
      <c r="G387" s="180" t="s">
        <v>68</v>
      </c>
      <c r="H387" s="180" t="s">
        <v>333</v>
      </c>
      <c r="I387" s="87" t="s">
        <v>181</v>
      </c>
      <c r="J387" s="142" t="e">
        <f>#REF!+#REF!</f>
        <v>#REF!</v>
      </c>
      <c r="K387" s="142">
        <v>1914.6</v>
      </c>
      <c r="L387" s="142">
        <v>1914.6</v>
      </c>
      <c r="M387" s="142">
        <v>1914.6</v>
      </c>
      <c r="N387" s="239"/>
      <c r="P387" s="104"/>
    </row>
    <row r="388" spans="1:16" s="237" customFormat="1" ht="30.75" customHeight="1" x14ac:dyDescent="0.25">
      <c r="A388" s="188" t="s">
        <v>161</v>
      </c>
      <c r="B388" s="217">
        <v>926</v>
      </c>
      <c r="C388" s="87" t="s">
        <v>22</v>
      </c>
      <c r="D388" s="87" t="s">
        <v>25</v>
      </c>
      <c r="E388" s="180">
        <v>65</v>
      </c>
      <c r="F388" s="180" t="s">
        <v>26</v>
      </c>
      <c r="G388" s="180" t="s">
        <v>68</v>
      </c>
      <c r="H388" s="180" t="s">
        <v>334</v>
      </c>
      <c r="I388" s="87"/>
      <c r="J388" s="142" t="e">
        <f>J389+#REF!</f>
        <v>#REF!</v>
      </c>
      <c r="K388" s="142">
        <f t="shared" ref="K388:M389" si="73">K389</f>
        <v>54</v>
      </c>
      <c r="L388" s="142">
        <f t="shared" si="73"/>
        <v>54</v>
      </c>
      <c r="M388" s="142">
        <f t="shared" si="73"/>
        <v>54</v>
      </c>
      <c r="N388" s="239"/>
      <c r="P388" s="104"/>
    </row>
    <row r="389" spans="1:16" s="237" customFormat="1" ht="31.5" x14ac:dyDescent="0.25">
      <c r="A389" s="198" t="s">
        <v>226</v>
      </c>
      <c r="B389" s="217">
        <v>926</v>
      </c>
      <c r="C389" s="87" t="s">
        <v>22</v>
      </c>
      <c r="D389" s="87" t="s">
        <v>25</v>
      </c>
      <c r="E389" s="180">
        <v>65</v>
      </c>
      <c r="F389" s="180" t="s">
        <v>26</v>
      </c>
      <c r="G389" s="180" t="s">
        <v>68</v>
      </c>
      <c r="H389" s="180" t="s">
        <v>334</v>
      </c>
      <c r="I389" s="87" t="s">
        <v>186</v>
      </c>
      <c r="J389" s="142">
        <f>J390</f>
        <v>54</v>
      </c>
      <c r="K389" s="142">
        <f t="shared" si="73"/>
        <v>54</v>
      </c>
      <c r="L389" s="142">
        <f t="shared" si="73"/>
        <v>54</v>
      </c>
      <c r="M389" s="142">
        <f t="shared" si="73"/>
        <v>54</v>
      </c>
      <c r="N389" s="239"/>
      <c r="P389" s="104"/>
    </row>
    <row r="390" spans="1:16" s="237" customFormat="1" ht="47.25" x14ac:dyDescent="0.25">
      <c r="A390" s="198" t="s">
        <v>227</v>
      </c>
      <c r="B390" s="217">
        <v>926</v>
      </c>
      <c r="C390" s="87" t="s">
        <v>22</v>
      </c>
      <c r="D390" s="87" t="s">
        <v>25</v>
      </c>
      <c r="E390" s="180">
        <v>65</v>
      </c>
      <c r="F390" s="180" t="s">
        <v>26</v>
      </c>
      <c r="G390" s="180" t="s">
        <v>68</v>
      </c>
      <c r="H390" s="180" t="s">
        <v>334</v>
      </c>
      <c r="I390" s="87" t="s">
        <v>187</v>
      </c>
      <c r="J390" s="142">
        <v>54</v>
      </c>
      <c r="K390" s="142">
        <f>54</f>
        <v>54</v>
      </c>
      <c r="L390" s="142">
        <v>54</v>
      </c>
      <c r="M390" s="142">
        <v>54</v>
      </c>
      <c r="N390" s="239"/>
      <c r="P390" s="104"/>
    </row>
    <row r="391" spans="1:16" s="237" customFormat="1" x14ac:dyDescent="0.25">
      <c r="A391" s="176" t="s">
        <v>192</v>
      </c>
      <c r="B391" s="217">
        <v>926</v>
      </c>
      <c r="C391" s="87" t="s">
        <v>22</v>
      </c>
      <c r="D391" s="87" t="s">
        <v>25</v>
      </c>
      <c r="E391" s="180">
        <v>65</v>
      </c>
      <c r="F391" s="180" t="s">
        <v>26</v>
      </c>
      <c r="G391" s="180" t="s">
        <v>68</v>
      </c>
      <c r="H391" s="180" t="s">
        <v>334</v>
      </c>
      <c r="I391" s="87" t="s">
        <v>193</v>
      </c>
      <c r="J391" s="142"/>
      <c r="K391" s="142">
        <v>10</v>
      </c>
      <c r="L391" s="142">
        <v>0</v>
      </c>
      <c r="M391" s="142">
        <v>0</v>
      </c>
      <c r="N391" s="239"/>
      <c r="P391" s="104"/>
    </row>
    <row r="392" spans="1:16" s="237" customFormat="1" x14ac:dyDescent="0.25">
      <c r="A392" s="176" t="s">
        <v>195</v>
      </c>
      <c r="B392" s="217">
        <v>926</v>
      </c>
      <c r="C392" s="87" t="s">
        <v>22</v>
      </c>
      <c r="D392" s="87" t="s">
        <v>25</v>
      </c>
      <c r="E392" s="180">
        <v>65</v>
      </c>
      <c r="F392" s="180" t="s">
        <v>26</v>
      </c>
      <c r="G392" s="180" t="s">
        <v>68</v>
      </c>
      <c r="H392" s="180" t="s">
        <v>334</v>
      </c>
      <c r="I392" s="87" t="s">
        <v>194</v>
      </c>
      <c r="J392" s="142"/>
      <c r="K392" s="142">
        <v>1</v>
      </c>
      <c r="L392" s="142">
        <v>0</v>
      </c>
      <c r="M392" s="142">
        <v>0</v>
      </c>
      <c r="N392" s="239"/>
      <c r="P392" s="104"/>
    </row>
    <row r="393" spans="1:16" s="237" customFormat="1" ht="24" customHeight="1" x14ac:dyDescent="0.25">
      <c r="A393" s="199" t="s">
        <v>34</v>
      </c>
      <c r="B393" s="217">
        <v>926</v>
      </c>
      <c r="C393" s="191" t="s">
        <v>22</v>
      </c>
      <c r="D393" s="87" t="s">
        <v>35</v>
      </c>
      <c r="E393" s="191"/>
      <c r="F393" s="191"/>
      <c r="G393" s="191"/>
      <c r="H393" s="191"/>
      <c r="I393" s="87"/>
      <c r="J393" s="88" t="e">
        <f>J394+J399</f>
        <v>#REF!</v>
      </c>
      <c r="K393" s="88">
        <f>K394+K399</f>
        <v>3437.9</v>
      </c>
      <c r="L393" s="88">
        <f>L394+L399</f>
        <v>3437.9</v>
      </c>
      <c r="M393" s="88">
        <f>M394+M399</f>
        <v>3437.9</v>
      </c>
      <c r="N393" s="251"/>
      <c r="P393" s="104"/>
    </row>
    <row r="394" spans="1:16" s="237" customFormat="1" ht="63" x14ac:dyDescent="0.25">
      <c r="A394" s="176" t="s">
        <v>527</v>
      </c>
      <c r="B394" s="217">
        <v>926</v>
      </c>
      <c r="C394" s="191" t="s">
        <v>22</v>
      </c>
      <c r="D394" s="87" t="s">
        <v>35</v>
      </c>
      <c r="E394" s="133" t="s">
        <v>345</v>
      </c>
      <c r="F394" s="133"/>
      <c r="G394" s="133"/>
      <c r="H394" s="133"/>
      <c r="I394" s="87"/>
      <c r="J394" s="142">
        <f t="shared" ref="J394:M397" si="74">J395</f>
        <v>2</v>
      </c>
      <c r="K394" s="142">
        <f t="shared" si="74"/>
        <v>2</v>
      </c>
      <c r="L394" s="142">
        <f t="shared" si="74"/>
        <v>2</v>
      </c>
      <c r="M394" s="142">
        <f t="shared" si="74"/>
        <v>2</v>
      </c>
      <c r="N394" s="239"/>
      <c r="P394" s="104"/>
    </row>
    <row r="395" spans="1:16" s="237" customFormat="1" ht="69.75" customHeight="1" x14ac:dyDescent="0.25">
      <c r="A395" s="176" t="s">
        <v>278</v>
      </c>
      <c r="B395" s="217">
        <v>926</v>
      </c>
      <c r="C395" s="191" t="s">
        <v>22</v>
      </c>
      <c r="D395" s="87" t="s">
        <v>35</v>
      </c>
      <c r="E395" s="133" t="s">
        <v>345</v>
      </c>
      <c r="F395" s="133" t="s">
        <v>313</v>
      </c>
      <c r="G395" s="133" t="s">
        <v>22</v>
      </c>
      <c r="H395" s="133"/>
      <c r="I395" s="87"/>
      <c r="J395" s="142">
        <f t="shared" si="74"/>
        <v>2</v>
      </c>
      <c r="K395" s="142">
        <f t="shared" si="74"/>
        <v>2</v>
      </c>
      <c r="L395" s="142">
        <f t="shared" si="74"/>
        <v>2</v>
      </c>
      <c r="M395" s="142">
        <f t="shared" si="74"/>
        <v>2</v>
      </c>
      <c r="N395" s="239"/>
      <c r="P395" s="104"/>
    </row>
    <row r="396" spans="1:16" s="237" customFormat="1" ht="24" customHeight="1" x14ac:dyDescent="0.25">
      <c r="A396" s="176" t="s">
        <v>142</v>
      </c>
      <c r="B396" s="217">
        <v>926</v>
      </c>
      <c r="C396" s="191" t="s">
        <v>22</v>
      </c>
      <c r="D396" s="87" t="s">
        <v>35</v>
      </c>
      <c r="E396" s="133" t="s">
        <v>345</v>
      </c>
      <c r="F396" s="133" t="s">
        <v>313</v>
      </c>
      <c r="G396" s="133" t="s">
        <v>22</v>
      </c>
      <c r="H396" s="133" t="s">
        <v>346</v>
      </c>
      <c r="I396" s="87"/>
      <c r="J396" s="142">
        <f t="shared" si="74"/>
        <v>2</v>
      </c>
      <c r="K396" s="142">
        <f t="shared" si="74"/>
        <v>2</v>
      </c>
      <c r="L396" s="142">
        <f t="shared" si="74"/>
        <v>2</v>
      </c>
      <c r="M396" s="142">
        <f t="shared" si="74"/>
        <v>2</v>
      </c>
      <c r="N396" s="239"/>
      <c r="P396" s="104"/>
    </row>
    <row r="397" spans="1:16" s="237" customFormat="1" ht="31.5" x14ac:dyDescent="0.25">
      <c r="A397" s="198" t="s">
        <v>226</v>
      </c>
      <c r="B397" s="217">
        <v>926</v>
      </c>
      <c r="C397" s="191" t="s">
        <v>22</v>
      </c>
      <c r="D397" s="87" t="s">
        <v>35</v>
      </c>
      <c r="E397" s="133" t="s">
        <v>345</v>
      </c>
      <c r="F397" s="133" t="s">
        <v>313</v>
      </c>
      <c r="G397" s="133" t="s">
        <v>22</v>
      </c>
      <c r="H397" s="133" t="s">
        <v>346</v>
      </c>
      <c r="I397" s="87" t="s">
        <v>186</v>
      </c>
      <c r="J397" s="142">
        <f t="shared" si="74"/>
        <v>2</v>
      </c>
      <c r="K397" s="142">
        <f t="shared" si="74"/>
        <v>2</v>
      </c>
      <c r="L397" s="142">
        <f t="shared" si="74"/>
        <v>2</v>
      </c>
      <c r="M397" s="142">
        <f t="shared" si="74"/>
        <v>2</v>
      </c>
      <c r="N397" s="239"/>
      <c r="P397" s="104"/>
    </row>
    <row r="398" spans="1:16" s="237" customFormat="1" ht="47.25" x14ac:dyDescent="0.25">
      <c r="A398" s="198" t="s">
        <v>227</v>
      </c>
      <c r="B398" s="217">
        <v>926</v>
      </c>
      <c r="C398" s="191" t="s">
        <v>22</v>
      </c>
      <c r="D398" s="87" t="s">
        <v>35</v>
      </c>
      <c r="E398" s="133" t="s">
        <v>345</v>
      </c>
      <c r="F398" s="133" t="s">
        <v>313</v>
      </c>
      <c r="G398" s="133" t="s">
        <v>22</v>
      </c>
      <c r="H398" s="133" t="s">
        <v>346</v>
      </c>
      <c r="I398" s="87" t="s">
        <v>187</v>
      </c>
      <c r="J398" s="142">
        <v>2</v>
      </c>
      <c r="K398" s="142">
        <v>2</v>
      </c>
      <c r="L398" s="142">
        <v>2</v>
      </c>
      <c r="M398" s="142">
        <v>2</v>
      </c>
      <c r="N398" s="239"/>
      <c r="P398" s="104"/>
    </row>
    <row r="399" spans="1:16" s="237" customFormat="1" ht="31.5" x14ac:dyDescent="0.25">
      <c r="A399" s="555" t="s">
        <v>460</v>
      </c>
      <c r="B399" s="217">
        <v>926</v>
      </c>
      <c r="C399" s="191" t="s">
        <v>22</v>
      </c>
      <c r="D399" s="87" t="s">
        <v>35</v>
      </c>
      <c r="E399" s="133" t="s">
        <v>336</v>
      </c>
      <c r="F399" s="248"/>
      <c r="G399" s="248"/>
      <c r="H399" s="248"/>
      <c r="I399" s="87"/>
      <c r="J399" s="88" t="e">
        <f t="shared" ref="J399:M400" si="75">J400</f>
        <v>#REF!</v>
      </c>
      <c r="K399" s="88">
        <f t="shared" si="75"/>
        <v>3435.9</v>
      </c>
      <c r="L399" s="88">
        <f t="shared" si="75"/>
        <v>3435.9</v>
      </c>
      <c r="M399" s="88">
        <f t="shared" si="75"/>
        <v>3435.9</v>
      </c>
      <c r="N399" s="266"/>
      <c r="P399" s="363"/>
    </row>
    <row r="400" spans="1:16" s="237" customFormat="1" ht="47.25" x14ac:dyDescent="0.25">
      <c r="A400" s="555" t="s">
        <v>461</v>
      </c>
      <c r="B400" s="217">
        <v>926</v>
      </c>
      <c r="C400" s="191" t="s">
        <v>22</v>
      </c>
      <c r="D400" s="87" t="s">
        <v>35</v>
      </c>
      <c r="E400" s="133" t="s">
        <v>336</v>
      </c>
      <c r="F400" s="133" t="s">
        <v>24</v>
      </c>
      <c r="G400" s="133" t="s">
        <v>68</v>
      </c>
      <c r="H400" s="248"/>
      <c r="I400" s="87"/>
      <c r="J400" s="88" t="e">
        <f t="shared" si="75"/>
        <v>#REF!</v>
      </c>
      <c r="K400" s="88">
        <f t="shared" si="75"/>
        <v>3435.9</v>
      </c>
      <c r="L400" s="88">
        <f t="shared" si="75"/>
        <v>3435.9</v>
      </c>
      <c r="M400" s="88">
        <f t="shared" si="75"/>
        <v>3435.9</v>
      </c>
      <c r="N400" s="245"/>
      <c r="P400" s="104"/>
    </row>
    <row r="401" spans="1:16" s="237" customFormat="1" ht="21" customHeight="1" x14ac:dyDescent="0.25">
      <c r="A401" s="193" t="s">
        <v>5</v>
      </c>
      <c r="B401" s="217">
        <v>926</v>
      </c>
      <c r="C401" s="191" t="s">
        <v>22</v>
      </c>
      <c r="D401" s="87" t="s">
        <v>35</v>
      </c>
      <c r="E401" s="133" t="s">
        <v>336</v>
      </c>
      <c r="F401" s="133" t="s">
        <v>24</v>
      </c>
      <c r="G401" s="133" t="s">
        <v>68</v>
      </c>
      <c r="H401" s="133" t="s">
        <v>352</v>
      </c>
      <c r="I401" s="87"/>
      <c r="J401" s="88" t="e">
        <f>J402+J404+J406</f>
        <v>#REF!</v>
      </c>
      <c r="K401" s="88">
        <f>K402+K404+K406</f>
        <v>3435.9</v>
      </c>
      <c r="L401" s="88">
        <f>L402+L404+L406</f>
        <v>3435.9</v>
      </c>
      <c r="M401" s="88">
        <f>M402+M404+M406</f>
        <v>3435.9</v>
      </c>
      <c r="N401" s="245"/>
      <c r="P401" s="104"/>
    </row>
    <row r="402" spans="1:16" s="237" customFormat="1" ht="21" customHeight="1" x14ac:dyDescent="0.25">
      <c r="A402" s="193" t="s">
        <v>190</v>
      </c>
      <c r="B402" s="217">
        <v>926</v>
      </c>
      <c r="C402" s="191" t="s">
        <v>22</v>
      </c>
      <c r="D402" s="87" t="s">
        <v>35</v>
      </c>
      <c r="E402" s="133" t="s">
        <v>336</v>
      </c>
      <c r="F402" s="133" t="s">
        <v>24</v>
      </c>
      <c r="G402" s="133" t="s">
        <v>68</v>
      </c>
      <c r="H402" s="133" t="s">
        <v>352</v>
      </c>
      <c r="I402" s="87" t="s">
        <v>183</v>
      </c>
      <c r="J402" s="88" t="e">
        <f>J403</f>
        <v>#REF!</v>
      </c>
      <c r="K402" s="88">
        <f>K403</f>
        <v>3340.4</v>
      </c>
      <c r="L402" s="88">
        <f>L403</f>
        <v>3340.4</v>
      </c>
      <c r="M402" s="88">
        <f>M403</f>
        <v>3340.4</v>
      </c>
      <c r="N402" s="245"/>
      <c r="P402" s="104"/>
    </row>
    <row r="403" spans="1:16" s="237" customFormat="1" ht="21" customHeight="1" x14ac:dyDescent="0.25">
      <c r="A403" s="193" t="s">
        <v>199</v>
      </c>
      <c r="B403" s="217">
        <v>926</v>
      </c>
      <c r="C403" s="191" t="s">
        <v>22</v>
      </c>
      <c r="D403" s="87" t="s">
        <v>35</v>
      </c>
      <c r="E403" s="133" t="s">
        <v>336</v>
      </c>
      <c r="F403" s="133" t="s">
        <v>24</v>
      </c>
      <c r="G403" s="133" t="s">
        <v>68</v>
      </c>
      <c r="H403" s="133" t="s">
        <v>352</v>
      </c>
      <c r="I403" s="87" t="s">
        <v>197</v>
      </c>
      <c r="J403" s="88" t="e">
        <f>#REF!+#REF!+#REF!</f>
        <v>#REF!</v>
      </c>
      <c r="K403" s="88">
        <v>3340.4</v>
      </c>
      <c r="L403" s="88">
        <v>3340.4</v>
      </c>
      <c r="M403" s="88">
        <v>3340.4</v>
      </c>
      <c r="N403" s="245"/>
      <c r="P403" s="104"/>
    </row>
    <row r="404" spans="1:16" s="237" customFormat="1" ht="31.5" x14ac:dyDescent="0.25">
      <c r="A404" s="198" t="s">
        <v>226</v>
      </c>
      <c r="B404" s="217">
        <v>926</v>
      </c>
      <c r="C404" s="191" t="s">
        <v>22</v>
      </c>
      <c r="D404" s="87" t="s">
        <v>35</v>
      </c>
      <c r="E404" s="133" t="s">
        <v>336</v>
      </c>
      <c r="F404" s="133" t="s">
        <v>24</v>
      </c>
      <c r="G404" s="133" t="s">
        <v>68</v>
      </c>
      <c r="H404" s="133" t="s">
        <v>352</v>
      </c>
      <c r="I404" s="87" t="s">
        <v>186</v>
      </c>
      <c r="J404" s="142">
        <f>J405</f>
        <v>647.5</v>
      </c>
      <c r="K404" s="142">
        <f>K405</f>
        <v>87.5</v>
      </c>
      <c r="L404" s="142">
        <f>L405</f>
        <v>87.5</v>
      </c>
      <c r="M404" s="142">
        <f>M405</f>
        <v>87.5</v>
      </c>
      <c r="N404" s="245"/>
      <c r="P404" s="104"/>
    </row>
    <row r="405" spans="1:16" s="237" customFormat="1" ht="47.25" x14ac:dyDescent="0.25">
      <c r="A405" s="198" t="s">
        <v>227</v>
      </c>
      <c r="B405" s="217">
        <v>926</v>
      </c>
      <c r="C405" s="191" t="s">
        <v>22</v>
      </c>
      <c r="D405" s="87" t="s">
        <v>35</v>
      </c>
      <c r="E405" s="133" t="s">
        <v>336</v>
      </c>
      <c r="F405" s="133" t="s">
        <v>24</v>
      </c>
      <c r="G405" s="133" t="s">
        <v>68</v>
      </c>
      <c r="H405" s="133" t="s">
        <v>352</v>
      </c>
      <c r="I405" s="87" t="s">
        <v>187</v>
      </c>
      <c r="J405" s="142">
        <v>647.5</v>
      </c>
      <c r="K405" s="142">
        <v>87.5</v>
      </c>
      <c r="L405" s="142">
        <v>87.5</v>
      </c>
      <c r="M405" s="142">
        <v>87.5</v>
      </c>
      <c r="N405" s="245"/>
      <c r="P405" s="104"/>
    </row>
    <row r="406" spans="1:16" s="237" customFormat="1" x14ac:dyDescent="0.25">
      <c r="A406" s="176" t="s">
        <v>228</v>
      </c>
      <c r="B406" s="217">
        <v>926</v>
      </c>
      <c r="C406" s="191" t="s">
        <v>22</v>
      </c>
      <c r="D406" s="87" t="s">
        <v>35</v>
      </c>
      <c r="E406" s="133" t="s">
        <v>336</v>
      </c>
      <c r="F406" s="133" t="s">
        <v>24</v>
      </c>
      <c r="G406" s="133" t="s">
        <v>68</v>
      </c>
      <c r="H406" s="133" t="s">
        <v>352</v>
      </c>
      <c r="I406" s="87" t="s">
        <v>193</v>
      </c>
      <c r="J406" s="142">
        <f>J407</f>
        <v>20.8</v>
      </c>
      <c r="K406" s="142">
        <f>K407</f>
        <v>8</v>
      </c>
      <c r="L406" s="142">
        <f>L407</f>
        <v>8</v>
      </c>
      <c r="M406" s="142">
        <f>M407</f>
        <v>8</v>
      </c>
      <c r="N406" s="245"/>
      <c r="P406" s="104"/>
    </row>
    <row r="407" spans="1:16" s="237" customFormat="1" x14ac:dyDescent="0.25">
      <c r="A407" s="176" t="s">
        <v>195</v>
      </c>
      <c r="B407" s="217">
        <v>926</v>
      </c>
      <c r="C407" s="191" t="s">
        <v>22</v>
      </c>
      <c r="D407" s="87" t="s">
        <v>35</v>
      </c>
      <c r="E407" s="133" t="s">
        <v>336</v>
      </c>
      <c r="F407" s="133" t="s">
        <v>24</v>
      </c>
      <c r="G407" s="133" t="s">
        <v>68</v>
      </c>
      <c r="H407" s="133" t="s">
        <v>352</v>
      </c>
      <c r="I407" s="87" t="s">
        <v>194</v>
      </c>
      <c r="J407" s="142">
        <v>20.8</v>
      </c>
      <c r="K407" s="142">
        <v>8</v>
      </c>
      <c r="L407" s="142">
        <v>8</v>
      </c>
      <c r="M407" s="142">
        <v>8</v>
      </c>
      <c r="N407" s="245"/>
      <c r="P407" s="104"/>
    </row>
    <row r="408" spans="1:16" s="237" customFormat="1" ht="23.25" customHeight="1" x14ac:dyDescent="0.25">
      <c r="A408" s="176" t="s">
        <v>56</v>
      </c>
      <c r="B408" s="217">
        <v>926</v>
      </c>
      <c r="C408" s="87" t="s">
        <v>41</v>
      </c>
      <c r="D408" s="87"/>
      <c r="E408" s="190"/>
      <c r="F408" s="190"/>
      <c r="G408" s="190"/>
      <c r="H408" s="190"/>
      <c r="I408" s="87"/>
      <c r="J408" s="265" t="e">
        <f>J409+J419+J450+J463+J469</f>
        <v>#REF!</v>
      </c>
      <c r="K408" s="265">
        <f>K409+K419+K450+K463+K469</f>
        <v>78515.499999999985</v>
      </c>
      <c r="L408" s="265">
        <f>L409+L419+L450+L463+L469</f>
        <v>60288.600000000006</v>
      </c>
      <c r="M408" s="265">
        <f>M409+M419+M450+M463+M469</f>
        <v>55406.8</v>
      </c>
      <c r="N408" s="251"/>
      <c r="P408" s="104"/>
    </row>
    <row r="409" spans="1:16" s="229" customFormat="1" ht="23.25" customHeight="1" x14ac:dyDescent="0.3">
      <c r="A409" s="176" t="s">
        <v>73</v>
      </c>
      <c r="B409" s="217">
        <v>926</v>
      </c>
      <c r="C409" s="87" t="s">
        <v>41</v>
      </c>
      <c r="D409" s="87" t="s">
        <v>22</v>
      </c>
      <c r="E409" s="87"/>
      <c r="F409" s="87"/>
      <c r="G409" s="87"/>
      <c r="H409" s="87"/>
      <c r="I409" s="87"/>
      <c r="J409" s="88">
        <f t="shared" ref="J409:M411" si="76">J410</f>
        <v>5343.2</v>
      </c>
      <c r="K409" s="88">
        <f t="shared" si="76"/>
        <v>9189.6999999999989</v>
      </c>
      <c r="L409" s="88">
        <f t="shared" si="76"/>
        <v>7864.4000000000005</v>
      </c>
      <c r="M409" s="88">
        <f t="shared" si="76"/>
        <v>7198.7</v>
      </c>
      <c r="N409" s="251"/>
      <c r="P409" s="104"/>
    </row>
    <row r="410" spans="1:16" s="229" customFormat="1" ht="45" customHeight="1" x14ac:dyDescent="0.3">
      <c r="A410" s="176" t="s">
        <v>295</v>
      </c>
      <c r="B410" s="217">
        <v>926</v>
      </c>
      <c r="C410" s="87" t="s">
        <v>41</v>
      </c>
      <c r="D410" s="87" t="s">
        <v>22</v>
      </c>
      <c r="E410" s="180" t="s">
        <v>23</v>
      </c>
      <c r="F410" s="180"/>
      <c r="G410" s="180"/>
      <c r="H410" s="180"/>
      <c r="I410" s="175"/>
      <c r="J410" s="88">
        <f t="shared" si="76"/>
        <v>5343.2</v>
      </c>
      <c r="K410" s="88">
        <f t="shared" si="76"/>
        <v>9189.6999999999989</v>
      </c>
      <c r="L410" s="88">
        <f t="shared" si="76"/>
        <v>7864.4000000000005</v>
      </c>
      <c r="M410" s="88">
        <f t="shared" si="76"/>
        <v>7198.7</v>
      </c>
      <c r="N410" s="239"/>
      <c r="P410" s="104"/>
    </row>
    <row r="411" spans="1:16" s="229" customFormat="1" ht="65.25" customHeight="1" x14ac:dyDescent="0.3">
      <c r="A411" s="176" t="s">
        <v>300</v>
      </c>
      <c r="B411" s="217">
        <v>926</v>
      </c>
      <c r="C411" s="87" t="s">
        <v>41</v>
      </c>
      <c r="D411" s="87" t="s">
        <v>22</v>
      </c>
      <c r="E411" s="180" t="s">
        <v>23</v>
      </c>
      <c r="F411" s="180" t="s">
        <v>24</v>
      </c>
      <c r="G411" s="180"/>
      <c r="H411" s="180"/>
      <c r="I411" s="175"/>
      <c r="J411" s="88">
        <f t="shared" si="76"/>
        <v>5343.2</v>
      </c>
      <c r="K411" s="88">
        <f t="shared" si="76"/>
        <v>9189.6999999999989</v>
      </c>
      <c r="L411" s="88">
        <f t="shared" si="76"/>
        <v>7864.4000000000005</v>
      </c>
      <c r="M411" s="88">
        <f t="shared" si="76"/>
        <v>7198.7</v>
      </c>
      <c r="N411" s="231"/>
      <c r="P411" s="104"/>
    </row>
    <row r="412" spans="1:16" s="229" customFormat="1" ht="30" customHeight="1" x14ac:dyDescent="0.3">
      <c r="A412" s="178" t="s">
        <v>117</v>
      </c>
      <c r="B412" s="217">
        <v>926</v>
      </c>
      <c r="C412" s="87" t="s">
        <v>41</v>
      </c>
      <c r="D412" s="87" t="s">
        <v>22</v>
      </c>
      <c r="E412" s="180" t="s">
        <v>23</v>
      </c>
      <c r="F412" s="180" t="s">
        <v>24</v>
      </c>
      <c r="G412" s="180" t="s">
        <v>22</v>
      </c>
      <c r="H412" s="180"/>
      <c r="I412" s="175"/>
      <c r="J412" s="88">
        <f>J415+J418</f>
        <v>5343.2</v>
      </c>
      <c r="K412" s="88">
        <f>K415+K418</f>
        <v>9189.6999999999989</v>
      </c>
      <c r="L412" s="88">
        <f>L415+L418</f>
        <v>7864.4000000000005</v>
      </c>
      <c r="M412" s="88">
        <f>M415+M418</f>
        <v>7198.7</v>
      </c>
      <c r="N412" s="239"/>
      <c r="P412" s="104"/>
    </row>
    <row r="413" spans="1:16" s="229" customFormat="1" ht="21" customHeight="1" x14ac:dyDescent="0.3">
      <c r="A413" s="176" t="s">
        <v>83</v>
      </c>
      <c r="B413" s="217">
        <v>926</v>
      </c>
      <c r="C413" s="87" t="s">
        <v>41</v>
      </c>
      <c r="D413" s="87" t="s">
        <v>22</v>
      </c>
      <c r="E413" s="180" t="s">
        <v>23</v>
      </c>
      <c r="F413" s="180" t="s">
        <v>24</v>
      </c>
      <c r="G413" s="180" t="s">
        <v>22</v>
      </c>
      <c r="H413" s="180" t="s">
        <v>367</v>
      </c>
      <c r="I413" s="87"/>
      <c r="J413" s="88">
        <f t="shared" ref="J413:M414" si="77">J414</f>
        <v>748.8</v>
      </c>
      <c r="K413" s="88">
        <f t="shared" si="77"/>
        <v>1748.8</v>
      </c>
      <c r="L413" s="88">
        <f t="shared" si="77"/>
        <v>1748.8</v>
      </c>
      <c r="M413" s="88">
        <f t="shared" si="77"/>
        <v>1748.8</v>
      </c>
      <c r="N413" s="239"/>
      <c r="P413" s="104"/>
    </row>
    <row r="414" spans="1:16" s="229" customFormat="1" ht="32.25" x14ac:dyDescent="0.3">
      <c r="A414" s="176" t="s">
        <v>240</v>
      </c>
      <c r="B414" s="217">
        <v>926</v>
      </c>
      <c r="C414" s="87" t="s">
        <v>41</v>
      </c>
      <c r="D414" s="87" t="s">
        <v>22</v>
      </c>
      <c r="E414" s="180" t="s">
        <v>23</v>
      </c>
      <c r="F414" s="180" t="s">
        <v>24</v>
      </c>
      <c r="G414" s="180" t="s">
        <v>22</v>
      </c>
      <c r="H414" s="180" t="s">
        <v>367</v>
      </c>
      <c r="I414" s="87" t="s">
        <v>220</v>
      </c>
      <c r="J414" s="88">
        <f t="shared" si="77"/>
        <v>748.8</v>
      </c>
      <c r="K414" s="88">
        <f t="shared" si="77"/>
        <v>1748.8</v>
      </c>
      <c r="L414" s="88">
        <f t="shared" si="77"/>
        <v>1748.8</v>
      </c>
      <c r="M414" s="88">
        <f t="shared" si="77"/>
        <v>1748.8</v>
      </c>
      <c r="N414" s="239"/>
      <c r="P414" s="104"/>
    </row>
    <row r="415" spans="1:16" s="229" customFormat="1" x14ac:dyDescent="0.3">
      <c r="A415" s="176" t="s">
        <v>241</v>
      </c>
      <c r="B415" s="217">
        <v>926</v>
      </c>
      <c r="C415" s="87" t="s">
        <v>41</v>
      </c>
      <c r="D415" s="87" t="s">
        <v>22</v>
      </c>
      <c r="E415" s="180" t="s">
        <v>23</v>
      </c>
      <c r="F415" s="180" t="s">
        <v>24</v>
      </c>
      <c r="G415" s="180" t="s">
        <v>22</v>
      </c>
      <c r="H415" s="180" t="s">
        <v>367</v>
      </c>
      <c r="I415" s="87" t="s">
        <v>239</v>
      </c>
      <c r="J415" s="88">
        <f>1785.8-47.4+10.4-1000</f>
        <v>748.8</v>
      </c>
      <c r="K415" s="88">
        <f>748.8+1000</f>
        <v>1748.8</v>
      </c>
      <c r="L415" s="267">
        <f>748.8+1000</f>
        <v>1748.8</v>
      </c>
      <c r="M415" s="267">
        <v>1748.8</v>
      </c>
      <c r="N415" s="239"/>
      <c r="P415" s="104"/>
    </row>
    <row r="416" spans="1:16" s="229" customFormat="1" ht="69" customHeight="1" x14ac:dyDescent="0.3">
      <c r="A416" s="200" t="s">
        <v>316</v>
      </c>
      <c r="B416" s="217">
        <v>926</v>
      </c>
      <c r="C416" s="87" t="s">
        <v>41</v>
      </c>
      <c r="D416" s="87" t="s">
        <v>22</v>
      </c>
      <c r="E416" s="180" t="s">
        <v>23</v>
      </c>
      <c r="F416" s="180" t="s">
        <v>24</v>
      </c>
      <c r="G416" s="180" t="s">
        <v>22</v>
      </c>
      <c r="H416" s="180" t="s">
        <v>368</v>
      </c>
      <c r="I416" s="175"/>
      <c r="J416" s="88">
        <f t="shared" ref="J416:M417" si="78">J417</f>
        <v>4594.3999999999996</v>
      </c>
      <c r="K416" s="88">
        <f t="shared" si="78"/>
        <v>7440.9</v>
      </c>
      <c r="L416" s="88">
        <f>L417</f>
        <v>6115.6</v>
      </c>
      <c r="M416" s="88">
        <f>M417</f>
        <v>5449.9</v>
      </c>
      <c r="N416" s="239"/>
      <c r="P416" s="104"/>
    </row>
    <row r="417" spans="1:16" s="229" customFormat="1" ht="45.75" customHeight="1" x14ac:dyDescent="0.3">
      <c r="A417" s="204" t="s">
        <v>240</v>
      </c>
      <c r="B417" s="217">
        <v>926</v>
      </c>
      <c r="C417" s="87" t="s">
        <v>41</v>
      </c>
      <c r="D417" s="87" t="s">
        <v>22</v>
      </c>
      <c r="E417" s="180" t="s">
        <v>23</v>
      </c>
      <c r="F417" s="180" t="s">
        <v>24</v>
      </c>
      <c r="G417" s="180" t="s">
        <v>22</v>
      </c>
      <c r="H417" s="180" t="s">
        <v>368</v>
      </c>
      <c r="I417" s="87" t="s">
        <v>220</v>
      </c>
      <c r="J417" s="88">
        <f t="shared" si="78"/>
        <v>4594.3999999999996</v>
      </c>
      <c r="K417" s="88">
        <f t="shared" si="78"/>
        <v>7440.9</v>
      </c>
      <c r="L417" s="88">
        <f t="shared" si="78"/>
        <v>6115.6</v>
      </c>
      <c r="M417" s="88">
        <f t="shared" si="78"/>
        <v>5449.9</v>
      </c>
      <c r="N417" s="239"/>
      <c r="P417" s="104"/>
    </row>
    <row r="418" spans="1:16" s="229" customFormat="1" x14ac:dyDescent="0.3">
      <c r="A418" s="176" t="s">
        <v>241</v>
      </c>
      <c r="B418" s="217">
        <v>926</v>
      </c>
      <c r="C418" s="87" t="s">
        <v>41</v>
      </c>
      <c r="D418" s="87" t="s">
        <v>22</v>
      </c>
      <c r="E418" s="180" t="s">
        <v>23</v>
      </c>
      <c r="F418" s="180" t="s">
        <v>24</v>
      </c>
      <c r="G418" s="180" t="s">
        <v>22</v>
      </c>
      <c r="H418" s="180" t="s">
        <v>368</v>
      </c>
      <c r="I418" s="87" t="s">
        <v>239</v>
      </c>
      <c r="J418" s="264">
        <v>4594.3999999999996</v>
      </c>
      <c r="K418" s="88">
        <v>7440.9</v>
      </c>
      <c r="L418" s="88">
        <v>6115.6</v>
      </c>
      <c r="M418" s="88">
        <v>5449.9</v>
      </c>
      <c r="N418" s="239"/>
      <c r="P418" s="104"/>
    </row>
    <row r="419" spans="1:16" s="229" customFormat="1" ht="26.25" customHeight="1" x14ac:dyDescent="0.3">
      <c r="A419" s="176" t="s">
        <v>57</v>
      </c>
      <c r="B419" s="217">
        <v>926</v>
      </c>
      <c r="C419" s="87" t="s">
        <v>41</v>
      </c>
      <c r="D419" s="87" t="s">
        <v>23</v>
      </c>
      <c r="E419" s="87"/>
      <c r="F419" s="87"/>
      <c r="G419" s="87"/>
      <c r="H419" s="87"/>
      <c r="I419" s="87"/>
      <c r="J419" s="88">
        <f t="shared" ref="J419:M421" si="79">J420</f>
        <v>42874.8</v>
      </c>
      <c r="K419" s="88">
        <f t="shared" si="79"/>
        <v>57467</v>
      </c>
      <c r="L419" s="88">
        <f t="shared" si="79"/>
        <v>47682.1</v>
      </c>
      <c r="M419" s="88">
        <f t="shared" si="79"/>
        <v>43527.5</v>
      </c>
      <c r="N419" s="251"/>
      <c r="P419" s="104"/>
    </row>
    <row r="420" spans="1:16" s="229" customFormat="1" ht="46.5" customHeight="1" x14ac:dyDescent="0.3">
      <c r="A420" s="176" t="s">
        <v>514</v>
      </c>
      <c r="B420" s="217">
        <v>926</v>
      </c>
      <c r="C420" s="87" t="s">
        <v>41</v>
      </c>
      <c r="D420" s="87" t="s">
        <v>23</v>
      </c>
      <c r="E420" s="180" t="s">
        <v>23</v>
      </c>
      <c r="F420" s="180"/>
      <c r="G420" s="180"/>
      <c r="H420" s="180"/>
      <c r="I420" s="87"/>
      <c r="J420" s="88">
        <f t="shared" si="79"/>
        <v>42874.8</v>
      </c>
      <c r="K420" s="88">
        <f t="shared" si="79"/>
        <v>57467</v>
      </c>
      <c r="L420" s="88">
        <f t="shared" si="79"/>
        <v>47682.1</v>
      </c>
      <c r="M420" s="88">
        <f t="shared" si="79"/>
        <v>43527.5</v>
      </c>
      <c r="N420" s="239"/>
      <c r="P420" s="104"/>
    </row>
    <row r="421" spans="1:16" s="229" customFormat="1" ht="63.75" x14ac:dyDescent="0.3">
      <c r="A421" s="176" t="s">
        <v>515</v>
      </c>
      <c r="B421" s="217">
        <v>926</v>
      </c>
      <c r="C421" s="87" t="s">
        <v>41</v>
      </c>
      <c r="D421" s="87" t="s">
        <v>23</v>
      </c>
      <c r="E421" s="180" t="s">
        <v>23</v>
      </c>
      <c r="F421" s="180" t="s">
        <v>24</v>
      </c>
      <c r="G421" s="180"/>
      <c r="H421" s="180"/>
      <c r="I421" s="87"/>
      <c r="J421" s="88">
        <f t="shared" si="79"/>
        <v>42874.8</v>
      </c>
      <c r="K421" s="88">
        <f t="shared" si="79"/>
        <v>57467</v>
      </c>
      <c r="L421" s="88">
        <f t="shared" si="79"/>
        <v>47682.1</v>
      </c>
      <c r="M421" s="88">
        <f t="shared" si="79"/>
        <v>43527.5</v>
      </c>
      <c r="N421" s="231"/>
      <c r="P421" s="104"/>
    </row>
    <row r="422" spans="1:16" s="229" customFormat="1" ht="33" customHeight="1" x14ac:dyDescent="0.3">
      <c r="A422" s="178" t="s">
        <v>81</v>
      </c>
      <c r="B422" s="217">
        <v>926</v>
      </c>
      <c r="C422" s="87" t="s">
        <v>41</v>
      </c>
      <c r="D422" s="87" t="s">
        <v>23</v>
      </c>
      <c r="E422" s="180" t="s">
        <v>23</v>
      </c>
      <c r="F422" s="180">
        <v>1</v>
      </c>
      <c r="G422" s="180" t="s">
        <v>23</v>
      </c>
      <c r="H422" s="180"/>
      <c r="I422" s="87"/>
      <c r="J422" s="88">
        <f>J438+J441+J425+J446+J437</f>
        <v>42874.8</v>
      </c>
      <c r="K422" s="88">
        <f>K438+K441+K425+K446+K437+K426+K449+K429+K432</f>
        <v>57467</v>
      </c>
      <c r="L422" s="88">
        <f>L438+L441+L425+L446+L437+L426+L449+L429+L432</f>
        <v>47682.1</v>
      </c>
      <c r="M422" s="88">
        <f>M438+M441+M425+M446+M437+M426+M449+M429+M432</f>
        <v>43527.5</v>
      </c>
      <c r="N422" s="239"/>
      <c r="P422" s="104"/>
    </row>
    <row r="423" spans="1:16" s="229" customFormat="1" ht="79.5" x14ac:dyDescent="0.3">
      <c r="A423" s="178" t="s">
        <v>289</v>
      </c>
      <c r="B423" s="217">
        <v>926</v>
      </c>
      <c r="C423" s="87" t="s">
        <v>41</v>
      </c>
      <c r="D423" s="87" t="s">
        <v>23</v>
      </c>
      <c r="E423" s="180" t="s">
        <v>23</v>
      </c>
      <c r="F423" s="180" t="s">
        <v>24</v>
      </c>
      <c r="G423" s="180" t="s">
        <v>23</v>
      </c>
      <c r="H423" s="180" t="s">
        <v>369</v>
      </c>
      <c r="I423" s="87"/>
      <c r="J423" s="88">
        <f t="shared" ref="J423:M424" si="80">J424</f>
        <v>100</v>
      </c>
      <c r="K423" s="88">
        <f t="shared" si="80"/>
        <v>100</v>
      </c>
      <c r="L423" s="88">
        <f t="shared" si="80"/>
        <v>100</v>
      </c>
      <c r="M423" s="88">
        <f t="shared" si="80"/>
        <v>100</v>
      </c>
      <c r="N423" s="252"/>
      <c r="P423" s="104"/>
    </row>
    <row r="424" spans="1:16" s="229" customFormat="1" ht="31.5" x14ac:dyDescent="0.3">
      <c r="A424" s="204" t="s">
        <v>240</v>
      </c>
      <c r="B424" s="217">
        <v>926</v>
      </c>
      <c r="C424" s="87" t="s">
        <v>41</v>
      </c>
      <c r="D424" s="87" t="s">
        <v>23</v>
      </c>
      <c r="E424" s="180" t="s">
        <v>23</v>
      </c>
      <c r="F424" s="180" t="s">
        <v>24</v>
      </c>
      <c r="G424" s="180" t="s">
        <v>23</v>
      </c>
      <c r="H424" s="180" t="s">
        <v>369</v>
      </c>
      <c r="I424" s="87" t="s">
        <v>220</v>
      </c>
      <c r="J424" s="88">
        <f t="shared" si="80"/>
        <v>100</v>
      </c>
      <c r="K424" s="88">
        <f t="shared" si="80"/>
        <v>100</v>
      </c>
      <c r="L424" s="88">
        <f t="shared" si="80"/>
        <v>100</v>
      </c>
      <c r="M424" s="88">
        <f t="shared" si="80"/>
        <v>100</v>
      </c>
      <c r="N424" s="239"/>
      <c r="P424" s="104"/>
    </row>
    <row r="425" spans="1:16" s="229" customFormat="1" ht="33" customHeight="1" x14ac:dyDescent="0.3">
      <c r="A425" s="176" t="s">
        <v>241</v>
      </c>
      <c r="B425" s="217">
        <v>926</v>
      </c>
      <c r="C425" s="87" t="s">
        <v>41</v>
      </c>
      <c r="D425" s="87" t="s">
        <v>23</v>
      </c>
      <c r="E425" s="180" t="s">
        <v>23</v>
      </c>
      <c r="F425" s="180" t="s">
        <v>24</v>
      </c>
      <c r="G425" s="180" t="s">
        <v>23</v>
      </c>
      <c r="H425" s="180" t="s">
        <v>369</v>
      </c>
      <c r="I425" s="87" t="s">
        <v>239</v>
      </c>
      <c r="J425" s="88">
        <v>100</v>
      </c>
      <c r="K425" s="88">
        <v>100</v>
      </c>
      <c r="L425" s="88">
        <v>100</v>
      </c>
      <c r="M425" s="88">
        <v>100</v>
      </c>
      <c r="N425" s="239"/>
      <c r="P425" s="104"/>
    </row>
    <row r="426" spans="1:16" s="229" customFormat="1" ht="33" customHeight="1" x14ac:dyDescent="0.3">
      <c r="A426" s="176" t="s">
        <v>488</v>
      </c>
      <c r="B426" s="217">
        <v>926</v>
      </c>
      <c r="C426" s="87" t="s">
        <v>41</v>
      </c>
      <c r="D426" s="87" t="s">
        <v>23</v>
      </c>
      <c r="E426" s="180" t="s">
        <v>23</v>
      </c>
      <c r="F426" s="180" t="s">
        <v>24</v>
      </c>
      <c r="G426" s="180" t="s">
        <v>23</v>
      </c>
      <c r="H426" s="180" t="s">
        <v>487</v>
      </c>
      <c r="I426" s="87"/>
      <c r="J426" s="88"/>
      <c r="K426" s="588">
        <f>K427</f>
        <v>0</v>
      </c>
      <c r="L426" s="588">
        <f t="shared" ref="K426:M427" si="81">L427</f>
        <v>0</v>
      </c>
      <c r="M426" s="588">
        <f t="shared" si="81"/>
        <v>0</v>
      </c>
      <c r="N426" s="239"/>
      <c r="P426" s="104"/>
    </row>
    <row r="427" spans="1:16" s="229" customFormat="1" ht="33" customHeight="1" x14ac:dyDescent="0.3">
      <c r="A427" s="204" t="s">
        <v>240</v>
      </c>
      <c r="B427" s="217">
        <v>926</v>
      </c>
      <c r="C427" s="87" t="s">
        <v>41</v>
      </c>
      <c r="D427" s="87" t="s">
        <v>23</v>
      </c>
      <c r="E427" s="180" t="s">
        <v>23</v>
      </c>
      <c r="F427" s="180" t="s">
        <v>24</v>
      </c>
      <c r="G427" s="180" t="s">
        <v>23</v>
      </c>
      <c r="H427" s="180" t="s">
        <v>487</v>
      </c>
      <c r="I427" s="87" t="s">
        <v>220</v>
      </c>
      <c r="J427" s="88"/>
      <c r="K427" s="588">
        <f t="shared" si="81"/>
        <v>0</v>
      </c>
      <c r="L427" s="588">
        <f t="shared" si="81"/>
        <v>0</v>
      </c>
      <c r="M427" s="588">
        <f t="shared" si="81"/>
        <v>0</v>
      </c>
      <c r="N427" s="239"/>
      <c r="P427" s="104"/>
    </row>
    <row r="428" spans="1:16" s="229" customFormat="1" ht="33" customHeight="1" x14ac:dyDescent="0.3">
      <c r="A428" s="176" t="s">
        <v>241</v>
      </c>
      <c r="B428" s="217">
        <v>926</v>
      </c>
      <c r="C428" s="87" t="s">
        <v>41</v>
      </c>
      <c r="D428" s="87" t="s">
        <v>23</v>
      </c>
      <c r="E428" s="180" t="s">
        <v>23</v>
      </c>
      <c r="F428" s="180" t="s">
        <v>24</v>
      </c>
      <c r="G428" s="180" t="s">
        <v>23</v>
      </c>
      <c r="H428" s="180" t="s">
        <v>487</v>
      </c>
      <c r="I428" s="87" t="s">
        <v>239</v>
      </c>
      <c r="J428" s="88"/>
      <c r="K428" s="588">
        <v>0</v>
      </c>
      <c r="L428" s="588">
        <v>0</v>
      </c>
      <c r="M428" s="588">
        <v>0</v>
      </c>
      <c r="N428" s="239"/>
      <c r="P428" s="104"/>
    </row>
    <row r="429" spans="1:16" s="229" customFormat="1" ht="96.75" customHeight="1" x14ac:dyDescent="0.3">
      <c r="A429" s="579" t="s">
        <v>503</v>
      </c>
      <c r="B429" s="217">
        <v>926</v>
      </c>
      <c r="C429" s="87" t="s">
        <v>41</v>
      </c>
      <c r="D429" s="87" t="s">
        <v>23</v>
      </c>
      <c r="E429" s="180" t="s">
        <v>23</v>
      </c>
      <c r="F429" s="180" t="s">
        <v>24</v>
      </c>
      <c r="G429" s="180" t="s">
        <v>23</v>
      </c>
      <c r="H429" s="180" t="s">
        <v>499</v>
      </c>
      <c r="I429" s="87"/>
      <c r="J429" s="88"/>
      <c r="K429" s="88">
        <f t="shared" ref="K429:M430" si="82">K430</f>
        <v>36</v>
      </c>
      <c r="L429" s="88">
        <f t="shared" si="82"/>
        <v>36</v>
      </c>
      <c r="M429" s="88">
        <f t="shared" si="82"/>
        <v>36</v>
      </c>
      <c r="N429" s="239"/>
      <c r="P429" s="104"/>
    </row>
    <row r="430" spans="1:16" s="229" customFormat="1" ht="33" customHeight="1" x14ac:dyDescent="0.3">
      <c r="A430" s="204" t="s">
        <v>240</v>
      </c>
      <c r="B430" s="217">
        <v>926</v>
      </c>
      <c r="C430" s="87" t="s">
        <v>41</v>
      </c>
      <c r="D430" s="87" t="s">
        <v>23</v>
      </c>
      <c r="E430" s="180" t="s">
        <v>23</v>
      </c>
      <c r="F430" s="180" t="s">
        <v>24</v>
      </c>
      <c r="G430" s="180" t="s">
        <v>23</v>
      </c>
      <c r="H430" s="180" t="s">
        <v>499</v>
      </c>
      <c r="I430" s="87" t="s">
        <v>220</v>
      </c>
      <c r="J430" s="88"/>
      <c r="K430" s="88">
        <f t="shared" si="82"/>
        <v>36</v>
      </c>
      <c r="L430" s="88">
        <f t="shared" si="82"/>
        <v>36</v>
      </c>
      <c r="M430" s="88">
        <f t="shared" si="82"/>
        <v>36</v>
      </c>
      <c r="N430" s="239"/>
      <c r="P430" s="104"/>
    </row>
    <row r="431" spans="1:16" s="229" customFormat="1" ht="33" customHeight="1" x14ac:dyDescent="0.3">
      <c r="A431" s="176" t="s">
        <v>241</v>
      </c>
      <c r="B431" s="217">
        <v>926</v>
      </c>
      <c r="C431" s="87" t="s">
        <v>41</v>
      </c>
      <c r="D431" s="87" t="s">
        <v>23</v>
      </c>
      <c r="E431" s="180" t="s">
        <v>23</v>
      </c>
      <c r="F431" s="180" t="s">
        <v>24</v>
      </c>
      <c r="G431" s="180" t="s">
        <v>23</v>
      </c>
      <c r="H431" s="180" t="s">
        <v>499</v>
      </c>
      <c r="I431" s="87" t="s">
        <v>239</v>
      </c>
      <c r="J431" s="88"/>
      <c r="K431" s="88">
        <v>36</v>
      </c>
      <c r="L431" s="88">
        <v>36</v>
      </c>
      <c r="M431" s="88">
        <v>36</v>
      </c>
      <c r="N431" s="239"/>
      <c r="P431" s="104"/>
    </row>
    <row r="432" spans="1:16" s="229" customFormat="1" ht="98.25" customHeight="1" x14ac:dyDescent="0.3">
      <c r="A432" s="579" t="s">
        <v>504</v>
      </c>
      <c r="B432" s="217">
        <v>926</v>
      </c>
      <c r="C432" s="87" t="s">
        <v>41</v>
      </c>
      <c r="D432" s="87" t="s">
        <v>23</v>
      </c>
      <c r="E432" s="180" t="s">
        <v>23</v>
      </c>
      <c r="F432" s="180" t="s">
        <v>24</v>
      </c>
      <c r="G432" s="180" t="s">
        <v>23</v>
      </c>
      <c r="H432" s="180" t="s">
        <v>500</v>
      </c>
      <c r="I432" s="87"/>
      <c r="J432" s="88"/>
      <c r="K432" s="88">
        <f t="shared" ref="K432:M433" si="83">K433</f>
        <v>36</v>
      </c>
      <c r="L432" s="88">
        <f t="shared" si="83"/>
        <v>36</v>
      </c>
      <c r="M432" s="88">
        <f t="shared" si="83"/>
        <v>36</v>
      </c>
      <c r="N432" s="239"/>
      <c r="P432" s="104"/>
    </row>
    <row r="433" spans="1:16" s="229" customFormat="1" ht="33" customHeight="1" x14ac:dyDescent="0.3">
      <c r="A433" s="204" t="s">
        <v>240</v>
      </c>
      <c r="B433" s="217">
        <v>926</v>
      </c>
      <c r="C433" s="87" t="s">
        <v>41</v>
      </c>
      <c r="D433" s="87" t="s">
        <v>23</v>
      </c>
      <c r="E433" s="180" t="s">
        <v>23</v>
      </c>
      <c r="F433" s="180" t="s">
        <v>24</v>
      </c>
      <c r="G433" s="180" t="s">
        <v>23</v>
      </c>
      <c r="H433" s="180" t="s">
        <v>500</v>
      </c>
      <c r="I433" s="87" t="s">
        <v>220</v>
      </c>
      <c r="J433" s="88"/>
      <c r="K433" s="88">
        <f t="shared" si="83"/>
        <v>36</v>
      </c>
      <c r="L433" s="88">
        <f t="shared" si="83"/>
        <v>36</v>
      </c>
      <c r="M433" s="88">
        <f t="shared" si="83"/>
        <v>36</v>
      </c>
      <c r="N433" s="239"/>
      <c r="P433" s="104"/>
    </row>
    <row r="434" spans="1:16" s="229" customFormat="1" ht="33" customHeight="1" x14ac:dyDescent="0.3">
      <c r="A434" s="176" t="s">
        <v>241</v>
      </c>
      <c r="B434" s="217">
        <v>926</v>
      </c>
      <c r="C434" s="87" t="s">
        <v>41</v>
      </c>
      <c r="D434" s="87" t="s">
        <v>23</v>
      </c>
      <c r="E434" s="180" t="s">
        <v>23</v>
      </c>
      <c r="F434" s="180" t="s">
        <v>24</v>
      </c>
      <c r="G434" s="180" t="s">
        <v>23</v>
      </c>
      <c r="H434" s="180" t="s">
        <v>500</v>
      </c>
      <c r="I434" s="87" t="s">
        <v>239</v>
      </c>
      <c r="J434" s="88"/>
      <c r="K434" s="88">
        <v>36</v>
      </c>
      <c r="L434" s="88">
        <v>36</v>
      </c>
      <c r="M434" s="88">
        <v>36</v>
      </c>
      <c r="N434" s="239"/>
      <c r="P434" s="104"/>
    </row>
    <row r="435" spans="1:16" s="229" customFormat="1" ht="54" customHeight="1" x14ac:dyDescent="0.3">
      <c r="A435" s="100" t="s">
        <v>311</v>
      </c>
      <c r="B435" s="217">
        <v>926</v>
      </c>
      <c r="C435" s="87" t="s">
        <v>41</v>
      </c>
      <c r="D435" s="87" t="s">
        <v>23</v>
      </c>
      <c r="E435" s="180" t="s">
        <v>23</v>
      </c>
      <c r="F435" s="180" t="s">
        <v>24</v>
      </c>
      <c r="G435" s="180" t="s">
        <v>23</v>
      </c>
      <c r="H435" s="180" t="s">
        <v>370</v>
      </c>
      <c r="I435" s="87"/>
      <c r="J435" s="88">
        <f t="shared" ref="J435:M436" si="84">J436</f>
        <v>3437.3</v>
      </c>
      <c r="K435" s="88">
        <f t="shared" si="84"/>
        <v>0</v>
      </c>
      <c r="L435" s="88">
        <f t="shared" si="84"/>
        <v>0</v>
      </c>
      <c r="M435" s="88">
        <f t="shared" si="84"/>
        <v>0</v>
      </c>
      <c r="N435" s="239"/>
      <c r="P435" s="104"/>
    </row>
    <row r="436" spans="1:16" s="229" customFormat="1" ht="33" customHeight="1" x14ac:dyDescent="0.3">
      <c r="A436" s="204" t="s">
        <v>240</v>
      </c>
      <c r="B436" s="217">
        <v>926</v>
      </c>
      <c r="C436" s="87" t="s">
        <v>41</v>
      </c>
      <c r="D436" s="87" t="s">
        <v>23</v>
      </c>
      <c r="E436" s="180" t="s">
        <v>23</v>
      </c>
      <c r="F436" s="180" t="s">
        <v>24</v>
      </c>
      <c r="G436" s="180" t="s">
        <v>23</v>
      </c>
      <c r="H436" s="180" t="s">
        <v>370</v>
      </c>
      <c r="I436" s="87" t="s">
        <v>220</v>
      </c>
      <c r="J436" s="88">
        <f t="shared" si="84"/>
        <v>3437.3</v>
      </c>
      <c r="K436" s="88">
        <f t="shared" si="84"/>
        <v>0</v>
      </c>
      <c r="L436" s="88">
        <f t="shared" si="84"/>
        <v>0</v>
      </c>
      <c r="M436" s="88">
        <f t="shared" si="84"/>
        <v>0</v>
      </c>
      <c r="N436" s="239"/>
      <c r="P436" s="104"/>
    </row>
    <row r="437" spans="1:16" s="229" customFormat="1" ht="33" customHeight="1" x14ac:dyDescent="0.3">
      <c r="A437" s="176" t="s">
        <v>241</v>
      </c>
      <c r="B437" s="217">
        <v>926</v>
      </c>
      <c r="C437" s="87" t="s">
        <v>41</v>
      </c>
      <c r="D437" s="87" t="s">
        <v>23</v>
      </c>
      <c r="E437" s="180" t="s">
        <v>23</v>
      </c>
      <c r="F437" s="180" t="s">
        <v>24</v>
      </c>
      <c r="G437" s="180" t="s">
        <v>23</v>
      </c>
      <c r="H437" s="180" t="s">
        <v>370</v>
      </c>
      <c r="I437" s="87" t="s">
        <v>239</v>
      </c>
      <c r="J437" s="88">
        <v>3437.3</v>
      </c>
      <c r="K437" s="88"/>
      <c r="L437" s="88"/>
      <c r="M437" s="88"/>
      <c r="N437" s="239"/>
      <c r="P437" s="104"/>
    </row>
    <row r="438" spans="1:16" s="229" customFormat="1" ht="32.25" x14ac:dyDescent="0.3">
      <c r="A438" s="176" t="s">
        <v>59</v>
      </c>
      <c r="B438" s="217">
        <v>926</v>
      </c>
      <c r="C438" s="87" t="s">
        <v>41</v>
      </c>
      <c r="D438" s="87" t="s">
        <v>23</v>
      </c>
      <c r="E438" s="180" t="s">
        <v>23</v>
      </c>
      <c r="F438" s="180" t="s">
        <v>24</v>
      </c>
      <c r="G438" s="180" t="s">
        <v>23</v>
      </c>
      <c r="H438" s="180" t="s">
        <v>371</v>
      </c>
      <c r="I438" s="87"/>
      <c r="J438" s="88">
        <f t="shared" ref="J438:M439" si="85">J439</f>
        <v>4397.9999999999991</v>
      </c>
      <c r="K438" s="88">
        <f t="shared" si="85"/>
        <v>5163.8</v>
      </c>
      <c r="L438" s="88">
        <f t="shared" si="85"/>
        <v>4192.5</v>
      </c>
      <c r="M438" s="88">
        <f t="shared" si="85"/>
        <v>4192.5</v>
      </c>
      <c r="N438" s="239"/>
      <c r="P438" s="104"/>
    </row>
    <row r="439" spans="1:16" s="229" customFormat="1" ht="31.5" x14ac:dyDescent="0.3">
      <c r="A439" s="204" t="s">
        <v>240</v>
      </c>
      <c r="B439" s="217">
        <v>926</v>
      </c>
      <c r="C439" s="87" t="s">
        <v>41</v>
      </c>
      <c r="D439" s="87" t="s">
        <v>23</v>
      </c>
      <c r="E439" s="180" t="s">
        <v>23</v>
      </c>
      <c r="F439" s="180" t="s">
        <v>24</v>
      </c>
      <c r="G439" s="180" t="s">
        <v>23</v>
      </c>
      <c r="H439" s="180" t="s">
        <v>371</v>
      </c>
      <c r="I439" s="87" t="s">
        <v>220</v>
      </c>
      <c r="J439" s="88">
        <f t="shared" si="85"/>
        <v>4397.9999999999991</v>
      </c>
      <c r="K439" s="88">
        <f t="shared" si="85"/>
        <v>5163.8</v>
      </c>
      <c r="L439" s="88">
        <f t="shared" si="85"/>
        <v>4192.5</v>
      </c>
      <c r="M439" s="88">
        <f t="shared" si="85"/>
        <v>4192.5</v>
      </c>
      <c r="N439" s="239"/>
      <c r="P439" s="104"/>
    </row>
    <row r="440" spans="1:16" s="229" customFormat="1" x14ac:dyDescent="0.3">
      <c r="A440" s="176" t="s">
        <v>241</v>
      </c>
      <c r="B440" s="217">
        <v>926</v>
      </c>
      <c r="C440" s="87" t="s">
        <v>41</v>
      </c>
      <c r="D440" s="87" t="s">
        <v>23</v>
      </c>
      <c r="E440" s="180" t="s">
        <v>23</v>
      </c>
      <c r="F440" s="180" t="s">
        <v>24</v>
      </c>
      <c r="G440" s="180" t="s">
        <v>23</v>
      </c>
      <c r="H440" s="180" t="s">
        <v>371</v>
      </c>
      <c r="I440" s="87" t="s">
        <v>239</v>
      </c>
      <c r="J440" s="256">
        <f>5757.9-323+4439.2-32-110-882-644.3-5000+1192.2</f>
        <v>4397.9999999999991</v>
      </c>
      <c r="K440" s="142">
        <f>5163.8</f>
        <v>5163.8</v>
      </c>
      <c r="L440" s="155">
        <f>3692.5+500</f>
        <v>4192.5</v>
      </c>
      <c r="M440" s="155">
        <v>4192.5</v>
      </c>
      <c r="N440" s="239"/>
      <c r="P440" s="104"/>
    </row>
    <row r="441" spans="1:16" s="229" customFormat="1" ht="189" customHeight="1" x14ac:dyDescent="0.3">
      <c r="A441" s="200" t="s">
        <v>317</v>
      </c>
      <c r="B441" s="217">
        <v>926</v>
      </c>
      <c r="C441" s="86" t="s">
        <v>41</v>
      </c>
      <c r="D441" s="86" t="s">
        <v>23</v>
      </c>
      <c r="E441" s="180" t="s">
        <v>23</v>
      </c>
      <c r="F441" s="180" t="s">
        <v>24</v>
      </c>
      <c r="G441" s="180" t="s">
        <v>23</v>
      </c>
      <c r="H441" s="180" t="s">
        <v>372</v>
      </c>
      <c r="I441" s="87"/>
      <c r="J441" s="88">
        <f t="shared" ref="J441:M442" si="86">J442</f>
        <v>33654.400000000001</v>
      </c>
      <c r="K441" s="88">
        <f t="shared" si="86"/>
        <v>50882.2</v>
      </c>
      <c r="L441" s="88">
        <f t="shared" si="86"/>
        <v>42068.6</v>
      </c>
      <c r="M441" s="88">
        <f t="shared" si="86"/>
        <v>37921.5</v>
      </c>
      <c r="N441" s="239"/>
      <c r="P441" s="104"/>
    </row>
    <row r="442" spans="1:16" s="229" customFormat="1" ht="38.25" customHeight="1" x14ac:dyDescent="0.3">
      <c r="A442" s="204" t="s">
        <v>240</v>
      </c>
      <c r="B442" s="217">
        <v>926</v>
      </c>
      <c r="C442" s="87" t="s">
        <v>41</v>
      </c>
      <c r="D442" s="87" t="s">
        <v>23</v>
      </c>
      <c r="E442" s="180" t="s">
        <v>23</v>
      </c>
      <c r="F442" s="180" t="s">
        <v>24</v>
      </c>
      <c r="G442" s="180" t="s">
        <v>23</v>
      </c>
      <c r="H442" s="180" t="s">
        <v>372</v>
      </c>
      <c r="I442" s="87" t="s">
        <v>220</v>
      </c>
      <c r="J442" s="88">
        <f t="shared" si="86"/>
        <v>33654.400000000001</v>
      </c>
      <c r="K442" s="88">
        <f t="shared" si="86"/>
        <v>50882.2</v>
      </c>
      <c r="L442" s="88">
        <f t="shared" si="86"/>
        <v>42068.6</v>
      </c>
      <c r="M442" s="88">
        <f t="shared" si="86"/>
        <v>37921.5</v>
      </c>
      <c r="N442" s="239"/>
      <c r="P442" s="104"/>
    </row>
    <row r="443" spans="1:16" s="229" customFormat="1" ht="24" customHeight="1" x14ac:dyDescent="0.3">
      <c r="A443" s="176" t="s">
        <v>241</v>
      </c>
      <c r="B443" s="217">
        <v>926</v>
      </c>
      <c r="C443" s="87" t="s">
        <v>41</v>
      </c>
      <c r="D443" s="87" t="s">
        <v>23</v>
      </c>
      <c r="E443" s="180" t="s">
        <v>23</v>
      </c>
      <c r="F443" s="180" t="s">
        <v>24</v>
      </c>
      <c r="G443" s="180" t="s">
        <v>23</v>
      </c>
      <c r="H443" s="180" t="s">
        <v>372</v>
      </c>
      <c r="I443" s="87" t="s">
        <v>239</v>
      </c>
      <c r="J443" s="143">
        <v>33654.400000000001</v>
      </c>
      <c r="K443" s="143">
        <v>50882.2</v>
      </c>
      <c r="L443" s="142">
        <v>42068.6</v>
      </c>
      <c r="M443" s="142">
        <v>37921.5</v>
      </c>
      <c r="N443" s="239"/>
      <c r="P443" s="104"/>
    </row>
    <row r="444" spans="1:16" s="229" customFormat="1" ht="65.25" customHeight="1" x14ac:dyDescent="0.3">
      <c r="A444" s="176" t="s">
        <v>290</v>
      </c>
      <c r="B444" s="217">
        <v>926</v>
      </c>
      <c r="C444" s="87" t="s">
        <v>41</v>
      </c>
      <c r="D444" s="87" t="s">
        <v>23</v>
      </c>
      <c r="E444" s="180" t="s">
        <v>23</v>
      </c>
      <c r="F444" s="180" t="s">
        <v>24</v>
      </c>
      <c r="G444" s="180" t="s">
        <v>23</v>
      </c>
      <c r="H444" s="180" t="s">
        <v>373</v>
      </c>
      <c r="I444" s="87"/>
      <c r="J444" s="143">
        <f t="shared" ref="J444:M445" si="87">J445</f>
        <v>1285.0999999999999</v>
      </c>
      <c r="K444" s="142">
        <f t="shared" si="87"/>
        <v>1249</v>
      </c>
      <c r="L444" s="142">
        <f t="shared" si="87"/>
        <v>1249</v>
      </c>
      <c r="M444" s="142">
        <f t="shared" si="87"/>
        <v>1241.5</v>
      </c>
      <c r="N444" s="252"/>
      <c r="P444" s="104"/>
    </row>
    <row r="445" spans="1:16" s="229" customFormat="1" ht="41.25" customHeight="1" x14ac:dyDescent="0.3">
      <c r="A445" s="204" t="s">
        <v>240</v>
      </c>
      <c r="B445" s="217">
        <v>926</v>
      </c>
      <c r="C445" s="87" t="s">
        <v>41</v>
      </c>
      <c r="D445" s="87" t="s">
        <v>23</v>
      </c>
      <c r="E445" s="180" t="s">
        <v>23</v>
      </c>
      <c r="F445" s="180" t="s">
        <v>24</v>
      </c>
      <c r="G445" s="180" t="s">
        <v>23</v>
      </c>
      <c r="H445" s="180" t="s">
        <v>373</v>
      </c>
      <c r="I445" s="87" t="s">
        <v>220</v>
      </c>
      <c r="J445" s="143">
        <f t="shared" si="87"/>
        <v>1285.0999999999999</v>
      </c>
      <c r="K445" s="142">
        <f t="shared" si="87"/>
        <v>1249</v>
      </c>
      <c r="L445" s="142">
        <f t="shared" si="87"/>
        <v>1249</v>
      </c>
      <c r="M445" s="142">
        <f t="shared" si="87"/>
        <v>1241.5</v>
      </c>
      <c r="N445" s="239"/>
      <c r="P445" s="104"/>
    </row>
    <row r="446" spans="1:16" s="229" customFormat="1" ht="24" customHeight="1" x14ac:dyDescent="0.3">
      <c r="A446" s="176" t="s">
        <v>241</v>
      </c>
      <c r="B446" s="217">
        <v>926</v>
      </c>
      <c r="C446" s="87" t="s">
        <v>41</v>
      </c>
      <c r="D446" s="87" t="s">
        <v>23</v>
      </c>
      <c r="E446" s="180" t="s">
        <v>23</v>
      </c>
      <c r="F446" s="180" t="s">
        <v>24</v>
      </c>
      <c r="G446" s="180" t="s">
        <v>23</v>
      </c>
      <c r="H446" s="180" t="s">
        <v>373</v>
      </c>
      <c r="I446" s="87" t="s">
        <v>239</v>
      </c>
      <c r="J446" s="143">
        <f>1283.8+1.3</f>
        <v>1285.0999999999999</v>
      </c>
      <c r="K446" s="142">
        <v>1249</v>
      </c>
      <c r="L446" s="142">
        <v>1249</v>
      </c>
      <c r="M446" s="142">
        <v>1241.5</v>
      </c>
      <c r="N446" s="239"/>
      <c r="P446" s="104"/>
    </row>
    <row r="447" spans="1:16" s="229" customFormat="1" ht="31.5" customHeight="1" x14ac:dyDescent="0.3">
      <c r="A447" s="204" t="s">
        <v>495</v>
      </c>
      <c r="B447" s="217">
        <v>926</v>
      </c>
      <c r="C447" s="87" t="s">
        <v>41</v>
      </c>
      <c r="D447" s="87" t="s">
        <v>23</v>
      </c>
      <c r="E447" s="180" t="s">
        <v>23</v>
      </c>
      <c r="F447" s="180" t="s">
        <v>24</v>
      </c>
      <c r="G447" s="180" t="s">
        <v>23</v>
      </c>
      <c r="H447" s="180" t="s">
        <v>494</v>
      </c>
      <c r="I447" s="87"/>
      <c r="J447" s="143"/>
      <c r="K447" s="142">
        <f t="shared" ref="K447:M448" si="88">K448</f>
        <v>0</v>
      </c>
      <c r="L447" s="142">
        <f t="shared" si="88"/>
        <v>0</v>
      </c>
      <c r="M447" s="142">
        <f t="shared" si="88"/>
        <v>0</v>
      </c>
      <c r="N447" s="239"/>
      <c r="P447" s="104"/>
    </row>
    <row r="448" spans="1:16" s="229" customFormat="1" ht="24" customHeight="1" x14ac:dyDescent="0.3">
      <c r="A448" s="204" t="s">
        <v>240</v>
      </c>
      <c r="B448" s="217">
        <v>926</v>
      </c>
      <c r="C448" s="87" t="s">
        <v>41</v>
      </c>
      <c r="D448" s="87" t="s">
        <v>23</v>
      </c>
      <c r="E448" s="180" t="s">
        <v>23</v>
      </c>
      <c r="F448" s="180" t="s">
        <v>24</v>
      </c>
      <c r="G448" s="180" t="s">
        <v>23</v>
      </c>
      <c r="H448" s="180" t="s">
        <v>494</v>
      </c>
      <c r="I448" s="87" t="s">
        <v>220</v>
      </c>
      <c r="J448" s="143"/>
      <c r="K448" s="142">
        <f t="shared" si="88"/>
        <v>0</v>
      </c>
      <c r="L448" s="142">
        <f t="shared" si="88"/>
        <v>0</v>
      </c>
      <c r="M448" s="142">
        <f t="shared" si="88"/>
        <v>0</v>
      </c>
      <c r="N448" s="239"/>
      <c r="P448" s="104"/>
    </row>
    <row r="449" spans="1:16" s="229" customFormat="1" ht="24" customHeight="1" x14ac:dyDescent="0.3">
      <c r="A449" s="176" t="s">
        <v>241</v>
      </c>
      <c r="B449" s="217">
        <v>926</v>
      </c>
      <c r="C449" s="87" t="s">
        <v>41</v>
      </c>
      <c r="D449" s="87" t="s">
        <v>23</v>
      </c>
      <c r="E449" s="180" t="s">
        <v>23</v>
      </c>
      <c r="F449" s="180" t="s">
        <v>24</v>
      </c>
      <c r="G449" s="180" t="s">
        <v>23</v>
      </c>
      <c r="H449" s="180" t="s">
        <v>494</v>
      </c>
      <c r="I449" s="87" t="s">
        <v>239</v>
      </c>
      <c r="J449" s="143"/>
      <c r="K449" s="142">
        <v>0</v>
      </c>
      <c r="L449" s="142">
        <v>0</v>
      </c>
      <c r="M449" s="142">
        <v>0</v>
      </c>
      <c r="N449" s="239"/>
      <c r="P449" s="104"/>
    </row>
    <row r="450" spans="1:16" s="229" customFormat="1" ht="26.25" customHeight="1" x14ac:dyDescent="0.3">
      <c r="A450" s="176" t="s">
        <v>132</v>
      </c>
      <c r="B450" s="217">
        <v>926</v>
      </c>
      <c r="C450" s="87" t="s">
        <v>41</v>
      </c>
      <c r="D450" s="87" t="s">
        <v>36</v>
      </c>
      <c r="E450" s="268"/>
      <c r="F450" s="268"/>
      <c r="G450" s="268"/>
      <c r="H450" s="268"/>
      <c r="I450" s="196"/>
      <c r="J450" s="88" t="e">
        <f t="shared" ref="J450:M451" si="89">J451</f>
        <v>#REF!</v>
      </c>
      <c r="K450" s="88">
        <f t="shared" si="89"/>
        <v>9870</v>
      </c>
      <c r="L450" s="88">
        <f t="shared" si="89"/>
        <v>2759.3</v>
      </c>
      <c r="M450" s="88">
        <f t="shared" si="89"/>
        <v>2697.8</v>
      </c>
      <c r="N450" s="251"/>
      <c r="P450" s="104"/>
    </row>
    <row r="451" spans="1:16" s="229" customFormat="1" ht="49.5" customHeight="1" x14ac:dyDescent="0.3">
      <c r="A451" s="176" t="s">
        <v>514</v>
      </c>
      <c r="B451" s="217">
        <v>926</v>
      </c>
      <c r="C451" s="87" t="s">
        <v>41</v>
      </c>
      <c r="D451" s="87" t="s">
        <v>36</v>
      </c>
      <c r="E451" s="180" t="s">
        <v>23</v>
      </c>
      <c r="F451" s="180"/>
      <c r="G451" s="180"/>
      <c r="H451" s="180"/>
      <c r="I451" s="269"/>
      <c r="J451" s="88" t="e">
        <f t="shared" si="89"/>
        <v>#REF!</v>
      </c>
      <c r="K451" s="88">
        <f t="shared" si="89"/>
        <v>9870</v>
      </c>
      <c r="L451" s="88">
        <f t="shared" si="89"/>
        <v>2759.3</v>
      </c>
      <c r="M451" s="88">
        <f t="shared" si="89"/>
        <v>2697.8</v>
      </c>
      <c r="N451" s="239"/>
      <c r="P451" s="104"/>
    </row>
    <row r="452" spans="1:16" s="229" customFormat="1" ht="63.75" x14ac:dyDescent="0.3">
      <c r="A452" s="176" t="s">
        <v>515</v>
      </c>
      <c r="B452" s="217">
        <v>926</v>
      </c>
      <c r="C452" s="87" t="s">
        <v>41</v>
      </c>
      <c r="D452" s="87" t="s">
        <v>36</v>
      </c>
      <c r="E452" s="180" t="s">
        <v>23</v>
      </c>
      <c r="F452" s="180" t="s">
        <v>24</v>
      </c>
      <c r="G452" s="180"/>
      <c r="H452" s="180"/>
      <c r="I452" s="269"/>
      <c r="J452" s="88" t="e">
        <f>J453+J458+#REF!</f>
        <v>#REF!</v>
      </c>
      <c r="K452" s="88">
        <f>K453+K458</f>
        <v>9870</v>
      </c>
      <c r="L452" s="88">
        <f>L453+L458</f>
        <v>2759.3</v>
      </c>
      <c r="M452" s="88">
        <f>M453+M458</f>
        <v>2697.8</v>
      </c>
      <c r="N452" s="231"/>
      <c r="P452" s="104"/>
    </row>
    <row r="453" spans="1:16" s="229" customFormat="1" ht="29.25" customHeight="1" x14ac:dyDescent="0.3">
      <c r="A453" s="178" t="s">
        <v>122</v>
      </c>
      <c r="B453" s="217">
        <v>926</v>
      </c>
      <c r="C453" s="87" t="s">
        <v>41</v>
      </c>
      <c r="D453" s="87" t="s">
        <v>36</v>
      </c>
      <c r="E453" s="180" t="s">
        <v>23</v>
      </c>
      <c r="F453" s="180" t="s">
        <v>24</v>
      </c>
      <c r="G453" s="180" t="s">
        <v>36</v>
      </c>
      <c r="H453" s="180"/>
      <c r="I453" s="269"/>
      <c r="J453" s="88">
        <f>J455</f>
        <v>1014.0999999999995</v>
      </c>
      <c r="K453" s="88">
        <f>K455</f>
        <v>9500</v>
      </c>
      <c r="L453" s="88">
        <f>L455</f>
        <v>2389.3000000000002</v>
      </c>
      <c r="M453" s="88">
        <f>M455</f>
        <v>2327.8000000000002</v>
      </c>
      <c r="N453" s="239"/>
      <c r="P453" s="104"/>
    </row>
    <row r="454" spans="1:16" s="229" customFormat="1" ht="48" x14ac:dyDescent="0.3">
      <c r="A454" s="176" t="s">
        <v>82</v>
      </c>
      <c r="B454" s="217">
        <v>926</v>
      </c>
      <c r="C454" s="87" t="s">
        <v>41</v>
      </c>
      <c r="D454" s="87" t="s">
        <v>36</v>
      </c>
      <c r="E454" s="180" t="s">
        <v>23</v>
      </c>
      <c r="F454" s="180" t="s">
        <v>24</v>
      </c>
      <c r="G454" s="180" t="s">
        <v>36</v>
      </c>
      <c r="H454" s="180" t="s">
        <v>374</v>
      </c>
      <c r="I454" s="269"/>
      <c r="J454" s="88">
        <v>6151.4</v>
      </c>
      <c r="K454" s="88">
        <v>6151.4</v>
      </c>
      <c r="L454" s="88">
        <f t="shared" ref="J454:M455" si="90">L455</f>
        <v>2389.3000000000002</v>
      </c>
      <c r="M454" s="88">
        <f t="shared" si="90"/>
        <v>2327.8000000000002</v>
      </c>
      <c r="N454" s="239"/>
      <c r="P454" s="104"/>
    </row>
    <row r="455" spans="1:16" s="229" customFormat="1" ht="21" customHeight="1" x14ac:dyDescent="0.3">
      <c r="A455" s="176" t="s">
        <v>60</v>
      </c>
      <c r="B455" s="217">
        <v>926</v>
      </c>
      <c r="C455" s="87" t="s">
        <v>41</v>
      </c>
      <c r="D455" s="87" t="s">
        <v>36</v>
      </c>
      <c r="E455" s="180" t="s">
        <v>23</v>
      </c>
      <c r="F455" s="180" t="s">
        <v>24</v>
      </c>
      <c r="G455" s="180" t="s">
        <v>36</v>
      </c>
      <c r="H455" s="180" t="s">
        <v>374</v>
      </c>
      <c r="I455" s="248"/>
      <c r="J455" s="88">
        <f t="shared" si="90"/>
        <v>1014.0999999999995</v>
      </c>
      <c r="K455" s="88">
        <f t="shared" si="90"/>
        <v>9500</v>
      </c>
      <c r="L455" s="88">
        <f t="shared" si="90"/>
        <v>2389.3000000000002</v>
      </c>
      <c r="M455" s="88">
        <f t="shared" si="90"/>
        <v>2327.8000000000002</v>
      </c>
      <c r="N455" s="239"/>
      <c r="P455" s="104"/>
    </row>
    <row r="456" spans="1:16" s="229" customFormat="1" ht="31.5" x14ac:dyDescent="0.3">
      <c r="A456" s="204" t="s">
        <v>240</v>
      </c>
      <c r="B456" s="217">
        <v>926</v>
      </c>
      <c r="C456" s="87" t="s">
        <v>41</v>
      </c>
      <c r="D456" s="87" t="s">
        <v>36</v>
      </c>
      <c r="E456" s="180" t="s">
        <v>23</v>
      </c>
      <c r="F456" s="180" t="s">
        <v>24</v>
      </c>
      <c r="G456" s="180" t="s">
        <v>36</v>
      </c>
      <c r="H456" s="180" t="s">
        <v>374</v>
      </c>
      <c r="I456" s="191">
        <v>600</v>
      </c>
      <c r="J456" s="88">
        <f>J457</f>
        <v>1014.0999999999995</v>
      </c>
      <c r="K456" s="88">
        <f>K457</f>
        <v>9500</v>
      </c>
      <c r="L456" s="88">
        <f>L457</f>
        <v>2389.3000000000002</v>
      </c>
      <c r="M456" s="88">
        <f>M457</f>
        <v>2327.8000000000002</v>
      </c>
      <c r="N456" s="239"/>
      <c r="P456" s="104"/>
    </row>
    <row r="457" spans="1:16" s="229" customFormat="1" x14ac:dyDescent="0.3">
      <c r="A457" s="176" t="s">
        <v>241</v>
      </c>
      <c r="B457" s="217">
        <v>926</v>
      </c>
      <c r="C457" s="87" t="s">
        <v>41</v>
      </c>
      <c r="D457" s="87" t="s">
        <v>36</v>
      </c>
      <c r="E457" s="180" t="s">
        <v>23</v>
      </c>
      <c r="F457" s="180" t="s">
        <v>24</v>
      </c>
      <c r="G457" s="180" t="s">
        <v>36</v>
      </c>
      <c r="H457" s="180" t="s">
        <v>374</v>
      </c>
      <c r="I457" s="191" t="s">
        <v>239</v>
      </c>
      <c r="J457" s="142">
        <f>6751.4-3440.1+1770+432.8-4500</f>
        <v>1014.0999999999995</v>
      </c>
      <c r="K457" s="388">
        <f>7500+2000</f>
        <v>9500</v>
      </c>
      <c r="L457" s="556">
        <f>1072.5+1316.8</f>
        <v>2389.3000000000002</v>
      </c>
      <c r="M457" s="556">
        <v>2327.8000000000002</v>
      </c>
      <c r="N457" s="239"/>
      <c r="P457" s="104"/>
    </row>
    <row r="458" spans="1:16" s="229" customFormat="1" ht="81.75" customHeight="1" x14ac:dyDescent="0.3">
      <c r="A458" s="176" t="s">
        <v>285</v>
      </c>
      <c r="B458" s="217">
        <v>926</v>
      </c>
      <c r="C458" s="87" t="s">
        <v>41</v>
      </c>
      <c r="D458" s="87" t="s">
        <v>36</v>
      </c>
      <c r="E458" s="180" t="s">
        <v>23</v>
      </c>
      <c r="F458" s="180" t="s">
        <v>24</v>
      </c>
      <c r="G458" s="180" t="s">
        <v>25</v>
      </c>
      <c r="H458" s="180"/>
      <c r="I458" s="191"/>
      <c r="J458" s="142">
        <f t="shared" ref="J458:M460" si="91">J459</f>
        <v>460</v>
      </c>
      <c r="K458" s="142">
        <f t="shared" si="91"/>
        <v>370</v>
      </c>
      <c r="L458" s="155">
        <f t="shared" si="91"/>
        <v>370</v>
      </c>
      <c r="M458" s="155">
        <f t="shared" si="91"/>
        <v>370</v>
      </c>
      <c r="N458" s="239"/>
      <c r="P458" s="104"/>
    </row>
    <row r="459" spans="1:16" s="229" customFormat="1" ht="79.5" x14ac:dyDescent="0.3">
      <c r="A459" s="176" t="s">
        <v>288</v>
      </c>
      <c r="B459" s="217">
        <v>926</v>
      </c>
      <c r="C459" s="87" t="s">
        <v>41</v>
      </c>
      <c r="D459" s="87" t="s">
        <v>36</v>
      </c>
      <c r="E459" s="180" t="s">
        <v>23</v>
      </c>
      <c r="F459" s="180" t="s">
        <v>24</v>
      </c>
      <c r="G459" s="180" t="s">
        <v>25</v>
      </c>
      <c r="H459" s="180" t="s">
        <v>375</v>
      </c>
      <c r="I459" s="191"/>
      <c r="J459" s="142">
        <f t="shared" si="91"/>
        <v>460</v>
      </c>
      <c r="K459" s="142">
        <f t="shared" si="91"/>
        <v>370</v>
      </c>
      <c r="L459" s="142">
        <f t="shared" si="91"/>
        <v>370</v>
      </c>
      <c r="M459" s="142">
        <f t="shared" si="91"/>
        <v>370</v>
      </c>
      <c r="N459" s="252"/>
      <c r="P459" s="104"/>
    </row>
    <row r="460" spans="1:16" s="229" customFormat="1" ht="57.75" customHeight="1" x14ac:dyDescent="0.3">
      <c r="A460" s="204" t="s">
        <v>240</v>
      </c>
      <c r="B460" s="217">
        <v>926</v>
      </c>
      <c r="C460" s="87" t="s">
        <v>41</v>
      </c>
      <c r="D460" s="87" t="s">
        <v>36</v>
      </c>
      <c r="E460" s="180" t="s">
        <v>23</v>
      </c>
      <c r="F460" s="180" t="s">
        <v>24</v>
      </c>
      <c r="G460" s="180" t="s">
        <v>25</v>
      </c>
      <c r="H460" s="180" t="s">
        <v>375</v>
      </c>
      <c r="I460" s="191" t="s">
        <v>220</v>
      </c>
      <c r="J460" s="142">
        <f t="shared" si="91"/>
        <v>460</v>
      </c>
      <c r="K460" s="142">
        <f t="shared" si="91"/>
        <v>370</v>
      </c>
      <c r="L460" s="142">
        <f t="shared" si="91"/>
        <v>370</v>
      </c>
      <c r="M460" s="142">
        <f t="shared" si="91"/>
        <v>370</v>
      </c>
      <c r="N460" s="239"/>
      <c r="P460" s="104"/>
    </row>
    <row r="461" spans="1:16" s="229" customFormat="1" ht="65.25" customHeight="1" x14ac:dyDescent="0.3">
      <c r="A461" s="176" t="s">
        <v>286</v>
      </c>
      <c r="B461" s="217">
        <v>926</v>
      </c>
      <c r="C461" s="87" t="s">
        <v>41</v>
      </c>
      <c r="D461" s="87" t="s">
        <v>36</v>
      </c>
      <c r="E461" s="180" t="s">
        <v>23</v>
      </c>
      <c r="F461" s="180" t="s">
        <v>24</v>
      </c>
      <c r="G461" s="180" t="s">
        <v>25</v>
      </c>
      <c r="H461" s="180" t="s">
        <v>375</v>
      </c>
      <c r="I461" s="191" t="s">
        <v>221</v>
      </c>
      <c r="J461" s="256">
        <v>460</v>
      </c>
      <c r="K461" s="142">
        <f>370</f>
        <v>370</v>
      </c>
      <c r="L461" s="142">
        <v>370</v>
      </c>
      <c r="M461" s="142">
        <v>370</v>
      </c>
      <c r="N461" s="231"/>
      <c r="P461" s="104"/>
    </row>
    <row r="462" spans="1:16" s="229" customFormat="1" ht="27.75" customHeight="1" x14ac:dyDescent="0.3">
      <c r="A462" s="378" t="s">
        <v>242</v>
      </c>
      <c r="B462" s="557">
        <v>926</v>
      </c>
      <c r="C462" s="558" t="s">
        <v>41</v>
      </c>
      <c r="D462" s="558" t="s">
        <v>41</v>
      </c>
      <c r="E462" s="180"/>
      <c r="F462" s="180"/>
      <c r="G462" s="180"/>
      <c r="H462" s="180"/>
      <c r="I462" s="191"/>
      <c r="J462" s="256"/>
      <c r="K462" s="142">
        <f t="shared" ref="K462:M464" si="92">K463</f>
        <v>27.9</v>
      </c>
      <c r="L462" s="142">
        <f t="shared" si="92"/>
        <v>27.9</v>
      </c>
      <c r="M462" s="142">
        <f t="shared" si="92"/>
        <v>27.9</v>
      </c>
      <c r="N462" s="231"/>
      <c r="P462" s="104"/>
    </row>
    <row r="463" spans="1:16" s="229" customFormat="1" ht="48" customHeight="1" x14ac:dyDescent="0.3">
      <c r="A463" s="378" t="s">
        <v>514</v>
      </c>
      <c r="B463" s="557">
        <v>926</v>
      </c>
      <c r="C463" s="558" t="s">
        <v>41</v>
      </c>
      <c r="D463" s="558" t="s">
        <v>41</v>
      </c>
      <c r="E463" s="380" t="s">
        <v>23</v>
      </c>
      <c r="F463" s="559"/>
      <c r="G463" s="559"/>
      <c r="H463" s="559"/>
      <c r="I463" s="560"/>
      <c r="J463" s="383" t="e">
        <f>J464</f>
        <v>#REF!</v>
      </c>
      <c r="K463" s="383">
        <f t="shared" si="92"/>
        <v>27.9</v>
      </c>
      <c r="L463" s="383">
        <f t="shared" si="92"/>
        <v>27.9</v>
      </c>
      <c r="M463" s="383">
        <f t="shared" si="92"/>
        <v>27.9</v>
      </c>
      <c r="N463" s="239"/>
      <c r="P463" s="104"/>
    </row>
    <row r="464" spans="1:16" s="229" customFormat="1" ht="63.75" x14ac:dyDescent="0.3">
      <c r="A464" s="176" t="s">
        <v>534</v>
      </c>
      <c r="B464" s="217">
        <v>926</v>
      </c>
      <c r="C464" s="191" t="s">
        <v>41</v>
      </c>
      <c r="D464" s="191" t="s">
        <v>41</v>
      </c>
      <c r="E464" s="180" t="s">
        <v>23</v>
      </c>
      <c r="F464" s="180" t="s">
        <v>26</v>
      </c>
      <c r="G464" s="180"/>
      <c r="H464" s="180"/>
      <c r="I464" s="270"/>
      <c r="J464" s="88" t="e">
        <f>#REF!+J465</f>
        <v>#REF!</v>
      </c>
      <c r="K464" s="88">
        <f>K465</f>
        <v>27.9</v>
      </c>
      <c r="L464" s="88">
        <f t="shared" si="92"/>
        <v>27.9</v>
      </c>
      <c r="M464" s="88">
        <f t="shared" si="92"/>
        <v>27.9</v>
      </c>
      <c r="N464" s="231"/>
      <c r="P464" s="104"/>
    </row>
    <row r="465" spans="1:16" s="229" customFormat="1" ht="39.75" customHeight="1" x14ac:dyDescent="0.3">
      <c r="A465" s="176" t="s">
        <v>256</v>
      </c>
      <c r="B465" s="217">
        <v>926</v>
      </c>
      <c r="C465" s="191" t="s">
        <v>41</v>
      </c>
      <c r="D465" s="191" t="s">
        <v>41</v>
      </c>
      <c r="E465" s="180" t="s">
        <v>23</v>
      </c>
      <c r="F465" s="180" t="s">
        <v>26</v>
      </c>
      <c r="G465" s="180" t="s">
        <v>36</v>
      </c>
      <c r="H465" s="180"/>
      <c r="I465" s="191"/>
      <c r="J465" s="88">
        <f t="shared" ref="J465:M467" si="93">J466</f>
        <v>27.6</v>
      </c>
      <c r="K465" s="88">
        <f t="shared" si="93"/>
        <v>27.9</v>
      </c>
      <c r="L465" s="88">
        <f t="shared" si="93"/>
        <v>27.9</v>
      </c>
      <c r="M465" s="88">
        <f t="shared" si="93"/>
        <v>27.9</v>
      </c>
      <c r="N465" s="239"/>
      <c r="P465" s="104"/>
    </row>
    <row r="466" spans="1:16" s="237" customFormat="1" ht="23.25" customHeight="1" x14ac:dyDescent="0.25">
      <c r="A466" s="176" t="s">
        <v>84</v>
      </c>
      <c r="B466" s="217">
        <v>926</v>
      </c>
      <c r="C466" s="191" t="s">
        <v>41</v>
      </c>
      <c r="D466" s="191" t="s">
        <v>41</v>
      </c>
      <c r="E466" s="180" t="s">
        <v>23</v>
      </c>
      <c r="F466" s="180" t="s">
        <v>26</v>
      </c>
      <c r="G466" s="180" t="s">
        <v>36</v>
      </c>
      <c r="H466" s="180" t="s">
        <v>377</v>
      </c>
      <c r="I466" s="271"/>
      <c r="J466" s="88">
        <f t="shared" si="93"/>
        <v>27.6</v>
      </c>
      <c r="K466" s="88">
        <f t="shared" si="93"/>
        <v>27.9</v>
      </c>
      <c r="L466" s="88">
        <f t="shared" si="93"/>
        <v>27.9</v>
      </c>
      <c r="M466" s="88">
        <f t="shared" si="93"/>
        <v>27.9</v>
      </c>
      <c r="N466" s="239"/>
      <c r="P466" s="104"/>
    </row>
    <row r="467" spans="1:16" s="237" customFormat="1" ht="31.5" x14ac:dyDescent="0.25">
      <c r="A467" s="176" t="s">
        <v>226</v>
      </c>
      <c r="B467" s="217">
        <v>926</v>
      </c>
      <c r="C467" s="191" t="s">
        <v>41</v>
      </c>
      <c r="D467" s="191" t="s">
        <v>41</v>
      </c>
      <c r="E467" s="180" t="s">
        <v>23</v>
      </c>
      <c r="F467" s="180" t="s">
        <v>26</v>
      </c>
      <c r="G467" s="180" t="s">
        <v>36</v>
      </c>
      <c r="H467" s="180" t="s">
        <v>377</v>
      </c>
      <c r="I467" s="205" t="s">
        <v>186</v>
      </c>
      <c r="J467" s="88">
        <v>27.6</v>
      </c>
      <c r="K467" s="88">
        <f>K468</f>
        <v>27.9</v>
      </c>
      <c r="L467" s="88">
        <f t="shared" si="93"/>
        <v>27.9</v>
      </c>
      <c r="M467" s="88">
        <f t="shared" si="93"/>
        <v>27.9</v>
      </c>
      <c r="N467" s="239"/>
      <c r="P467" s="104"/>
    </row>
    <row r="468" spans="1:16" s="237" customFormat="1" ht="31.5" x14ac:dyDescent="0.25">
      <c r="A468" s="176" t="s">
        <v>244</v>
      </c>
      <c r="B468" s="217">
        <v>926</v>
      </c>
      <c r="C468" s="191" t="s">
        <v>41</v>
      </c>
      <c r="D468" s="191" t="s">
        <v>41</v>
      </c>
      <c r="E468" s="180" t="s">
        <v>23</v>
      </c>
      <c r="F468" s="180" t="s">
        <v>26</v>
      </c>
      <c r="G468" s="180" t="s">
        <v>36</v>
      </c>
      <c r="H468" s="180" t="s">
        <v>377</v>
      </c>
      <c r="I468" s="205" t="s">
        <v>187</v>
      </c>
      <c r="J468" s="88">
        <v>26.8</v>
      </c>
      <c r="K468" s="88">
        <v>27.9</v>
      </c>
      <c r="L468" s="88">
        <v>27.9</v>
      </c>
      <c r="M468" s="88">
        <v>27.9</v>
      </c>
      <c r="N468" s="239"/>
      <c r="P468" s="104"/>
    </row>
    <row r="469" spans="1:16" s="229" customFormat="1" ht="27.75" customHeight="1" x14ac:dyDescent="0.3">
      <c r="A469" s="208" t="s">
        <v>106</v>
      </c>
      <c r="B469" s="217">
        <v>926</v>
      </c>
      <c r="C469" s="205" t="s">
        <v>41</v>
      </c>
      <c r="D469" s="205" t="s">
        <v>28</v>
      </c>
      <c r="E469" s="190" t="s">
        <v>20</v>
      </c>
      <c r="F469" s="190"/>
      <c r="G469" s="190"/>
      <c r="H469" s="190"/>
      <c r="I469" s="87"/>
      <c r="J469" s="88" t="e">
        <f>J470</f>
        <v>#REF!</v>
      </c>
      <c r="K469" s="88">
        <f>K470</f>
        <v>1960.9</v>
      </c>
      <c r="L469" s="88">
        <f>L470</f>
        <v>1954.9</v>
      </c>
      <c r="M469" s="88">
        <f>M470</f>
        <v>1954.9</v>
      </c>
      <c r="N469" s="251"/>
      <c r="P469" s="104"/>
    </row>
    <row r="470" spans="1:16" s="229" customFormat="1" ht="48" x14ac:dyDescent="0.3">
      <c r="A470" s="176" t="s">
        <v>514</v>
      </c>
      <c r="B470" s="217">
        <v>926</v>
      </c>
      <c r="C470" s="205" t="s">
        <v>41</v>
      </c>
      <c r="D470" s="205" t="s">
        <v>28</v>
      </c>
      <c r="E470" s="180" t="s">
        <v>23</v>
      </c>
      <c r="F470" s="180"/>
      <c r="G470" s="180"/>
      <c r="H470" s="180"/>
      <c r="I470" s="175"/>
      <c r="J470" s="88" t="e">
        <f>J471+#REF!</f>
        <v>#REF!</v>
      </c>
      <c r="K470" s="88">
        <f>K471</f>
        <v>1960.9</v>
      </c>
      <c r="L470" s="88">
        <f>L471</f>
        <v>1954.9</v>
      </c>
      <c r="M470" s="88">
        <f>M471</f>
        <v>1954.9</v>
      </c>
      <c r="N470" s="239"/>
      <c r="P470" s="104"/>
    </row>
    <row r="471" spans="1:16" s="229" customFormat="1" ht="63.75" x14ac:dyDescent="0.3">
      <c r="A471" s="176" t="s">
        <v>534</v>
      </c>
      <c r="B471" s="217">
        <v>926</v>
      </c>
      <c r="C471" s="205" t="s">
        <v>41</v>
      </c>
      <c r="D471" s="205" t="s">
        <v>28</v>
      </c>
      <c r="E471" s="180" t="s">
        <v>23</v>
      </c>
      <c r="F471" s="180" t="s">
        <v>26</v>
      </c>
      <c r="G471" s="180"/>
      <c r="H471" s="180"/>
      <c r="I471" s="175"/>
      <c r="J471" s="88">
        <f t="shared" ref="J471:M473" si="94">J472</f>
        <v>10</v>
      </c>
      <c r="K471" s="88">
        <f>K472+K483</f>
        <v>1960.9</v>
      </c>
      <c r="L471" s="88">
        <f t="shared" ref="L471:M471" si="95">L472+L483</f>
        <v>1954.9</v>
      </c>
      <c r="M471" s="88">
        <f t="shared" si="95"/>
        <v>1954.9</v>
      </c>
      <c r="N471" s="231"/>
      <c r="P471" s="104"/>
    </row>
    <row r="472" spans="1:16" s="229" customFormat="1" ht="63.75" x14ac:dyDescent="0.3">
      <c r="A472" s="176" t="s">
        <v>245</v>
      </c>
      <c r="B472" s="217">
        <v>926</v>
      </c>
      <c r="C472" s="205" t="s">
        <v>41</v>
      </c>
      <c r="D472" s="205" t="s">
        <v>28</v>
      </c>
      <c r="E472" s="180" t="s">
        <v>23</v>
      </c>
      <c r="F472" s="180" t="s">
        <v>26</v>
      </c>
      <c r="G472" s="180" t="s">
        <v>22</v>
      </c>
      <c r="H472" s="180"/>
      <c r="I472" s="87"/>
      <c r="J472" s="88">
        <f t="shared" si="94"/>
        <v>10</v>
      </c>
      <c r="K472" s="88">
        <f>K473+K476</f>
        <v>1163.4000000000001</v>
      </c>
      <c r="L472" s="88">
        <f>L473+L476</f>
        <v>1157.4000000000001</v>
      </c>
      <c r="M472" s="88">
        <f>M473+M476</f>
        <v>1157.4000000000001</v>
      </c>
      <c r="N472" s="239"/>
      <c r="P472" s="104"/>
    </row>
    <row r="473" spans="1:16" s="229" customFormat="1" ht="32.25" x14ac:dyDescent="0.3">
      <c r="A473" s="188" t="s">
        <v>8</v>
      </c>
      <c r="B473" s="217">
        <v>926</v>
      </c>
      <c r="C473" s="205" t="s">
        <v>41</v>
      </c>
      <c r="D473" s="205" t="s">
        <v>28</v>
      </c>
      <c r="E473" s="180" t="s">
        <v>23</v>
      </c>
      <c r="F473" s="180" t="s">
        <v>26</v>
      </c>
      <c r="G473" s="180" t="s">
        <v>22</v>
      </c>
      <c r="H473" s="180" t="s">
        <v>378</v>
      </c>
      <c r="I473" s="87"/>
      <c r="J473" s="88">
        <v>10</v>
      </c>
      <c r="K473" s="88">
        <f>K474</f>
        <v>10</v>
      </c>
      <c r="L473" s="88">
        <f t="shared" si="94"/>
        <v>10</v>
      </c>
      <c r="M473" s="88">
        <f t="shared" si="94"/>
        <v>10</v>
      </c>
      <c r="N473" s="239"/>
      <c r="P473" s="104"/>
    </row>
    <row r="474" spans="1:16" s="229" customFormat="1" ht="32.25" x14ac:dyDescent="0.3">
      <c r="A474" s="188" t="s">
        <v>246</v>
      </c>
      <c r="B474" s="217">
        <v>926</v>
      </c>
      <c r="C474" s="205" t="s">
        <v>41</v>
      </c>
      <c r="D474" s="205" t="s">
        <v>28</v>
      </c>
      <c r="E474" s="180" t="s">
        <v>23</v>
      </c>
      <c r="F474" s="180" t="s">
        <v>26</v>
      </c>
      <c r="G474" s="180" t="s">
        <v>22</v>
      </c>
      <c r="H474" s="180" t="s">
        <v>378</v>
      </c>
      <c r="I474" s="87" t="s">
        <v>200</v>
      </c>
      <c r="J474" s="88">
        <v>10</v>
      </c>
      <c r="K474" s="88">
        <f>K475</f>
        <v>10</v>
      </c>
      <c r="L474" s="88">
        <f>L475</f>
        <v>10</v>
      </c>
      <c r="M474" s="88">
        <f>M475</f>
        <v>10</v>
      </c>
      <c r="N474" s="252"/>
      <c r="P474" s="104"/>
    </row>
    <row r="475" spans="1:16" s="229" customFormat="1" ht="24.75" customHeight="1" x14ac:dyDescent="0.3">
      <c r="A475" s="208" t="s">
        <v>7</v>
      </c>
      <c r="B475" s="217">
        <v>926</v>
      </c>
      <c r="C475" s="205" t="s">
        <v>41</v>
      </c>
      <c r="D475" s="205" t="s">
        <v>28</v>
      </c>
      <c r="E475" s="180" t="s">
        <v>23</v>
      </c>
      <c r="F475" s="180" t="s">
        <v>26</v>
      </c>
      <c r="G475" s="180" t="s">
        <v>22</v>
      </c>
      <c r="H475" s="180" t="s">
        <v>378</v>
      </c>
      <c r="I475" s="87" t="s">
        <v>6</v>
      </c>
      <c r="J475" s="88">
        <v>10</v>
      </c>
      <c r="K475" s="88">
        <v>10</v>
      </c>
      <c r="L475" s="155">
        <v>10</v>
      </c>
      <c r="M475" s="155">
        <v>10</v>
      </c>
      <c r="N475" s="239"/>
      <c r="P475" s="104"/>
    </row>
    <row r="476" spans="1:16" s="229" customFormat="1" ht="69" customHeight="1" x14ac:dyDescent="0.3">
      <c r="A476" s="176" t="s">
        <v>12</v>
      </c>
      <c r="B476" s="217">
        <v>926</v>
      </c>
      <c r="C476" s="205" t="s">
        <v>41</v>
      </c>
      <c r="D476" s="205" t="s">
        <v>28</v>
      </c>
      <c r="E476" s="180" t="s">
        <v>23</v>
      </c>
      <c r="F476" s="180" t="s">
        <v>26</v>
      </c>
      <c r="G476" s="180" t="s">
        <v>22</v>
      </c>
      <c r="H476" s="180" t="s">
        <v>379</v>
      </c>
      <c r="I476" s="87"/>
      <c r="J476" s="88" t="e">
        <f>J477+J479+#REF!</f>
        <v>#REF!</v>
      </c>
      <c r="K476" s="88">
        <f>K477+K479+K482</f>
        <v>1153.4000000000001</v>
      </c>
      <c r="L476" s="88">
        <f>L477+L479</f>
        <v>1147.4000000000001</v>
      </c>
      <c r="M476" s="88">
        <f>M477+M479</f>
        <v>1147.4000000000001</v>
      </c>
      <c r="N476" s="239"/>
      <c r="P476" s="104"/>
    </row>
    <row r="477" spans="1:16" s="229" customFormat="1" ht="79.5" customHeight="1" x14ac:dyDescent="0.3">
      <c r="A477" s="176" t="s">
        <v>190</v>
      </c>
      <c r="B477" s="217">
        <v>926</v>
      </c>
      <c r="C477" s="205" t="s">
        <v>41</v>
      </c>
      <c r="D477" s="205" t="s">
        <v>28</v>
      </c>
      <c r="E477" s="180" t="s">
        <v>23</v>
      </c>
      <c r="F477" s="180" t="s">
        <v>26</v>
      </c>
      <c r="G477" s="180" t="s">
        <v>22</v>
      </c>
      <c r="H477" s="180" t="s">
        <v>379</v>
      </c>
      <c r="I477" s="87" t="s">
        <v>183</v>
      </c>
      <c r="J477" s="88" t="e">
        <f>J478</f>
        <v>#REF!</v>
      </c>
      <c r="K477" s="88">
        <f>K478</f>
        <v>1037.4000000000001</v>
      </c>
      <c r="L477" s="88">
        <f>L478</f>
        <v>1037.4000000000001</v>
      </c>
      <c r="M477" s="88">
        <f>M478</f>
        <v>1037.4000000000001</v>
      </c>
      <c r="N477" s="239"/>
      <c r="P477" s="104"/>
    </row>
    <row r="478" spans="1:16" s="229" customFormat="1" ht="27.75" customHeight="1" x14ac:dyDescent="0.3">
      <c r="A478" s="176" t="s">
        <v>199</v>
      </c>
      <c r="B478" s="217">
        <v>926</v>
      </c>
      <c r="C478" s="205" t="s">
        <v>41</v>
      </c>
      <c r="D478" s="205" t="s">
        <v>28</v>
      </c>
      <c r="E478" s="180" t="s">
        <v>23</v>
      </c>
      <c r="F478" s="180" t="s">
        <v>26</v>
      </c>
      <c r="G478" s="180" t="s">
        <v>22</v>
      </c>
      <c r="H478" s="180" t="s">
        <v>379</v>
      </c>
      <c r="I478" s="87" t="s">
        <v>197</v>
      </c>
      <c r="J478" s="88" t="e">
        <f>#REF!+#REF!</f>
        <v>#REF!</v>
      </c>
      <c r="K478" s="88">
        <v>1037.4000000000001</v>
      </c>
      <c r="L478" s="88">
        <v>1037.4000000000001</v>
      </c>
      <c r="M478" s="88">
        <v>1037.4000000000001</v>
      </c>
      <c r="N478" s="239"/>
      <c r="P478" s="104"/>
    </row>
    <row r="479" spans="1:16" s="229" customFormat="1" ht="32.25" x14ac:dyDescent="0.3">
      <c r="A479" s="176" t="s">
        <v>188</v>
      </c>
      <c r="B479" s="217">
        <v>926</v>
      </c>
      <c r="C479" s="205" t="s">
        <v>41</v>
      </c>
      <c r="D479" s="205" t="s">
        <v>28</v>
      </c>
      <c r="E479" s="180" t="s">
        <v>23</v>
      </c>
      <c r="F479" s="180" t="s">
        <v>26</v>
      </c>
      <c r="G479" s="180" t="s">
        <v>22</v>
      </c>
      <c r="H479" s="180" t="s">
        <v>379</v>
      </c>
      <c r="I479" s="87" t="s">
        <v>186</v>
      </c>
      <c r="J479" s="88">
        <f>J480</f>
        <v>138.6</v>
      </c>
      <c r="K479" s="88">
        <f>K480</f>
        <v>110</v>
      </c>
      <c r="L479" s="88">
        <f>L480</f>
        <v>110</v>
      </c>
      <c r="M479" s="88">
        <f>M480</f>
        <v>110</v>
      </c>
      <c r="N479" s="239"/>
      <c r="P479" s="104"/>
    </row>
    <row r="480" spans="1:16" s="229" customFormat="1" ht="35.25" customHeight="1" x14ac:dyDescent="0.3">
      <c r="A480" s="176" t="s">
        <v>227</v>
      </c>
      <c r="B480" s="217">
        <v>926</v>
      </c>
      <c r="C480" s="205" t="s">
        <v>41</v>
      </c>
      <c r="D480" s="205" t="s">
        <v>28</v>
      </c>
      <c r="E480" s="180" t="s">
        <v>23</v>
      </c>
      <c r="F480" s="180" t="s">
        <v>26</v>
      </c>
      <c r="G480" s="180" t="s">
        <v>22</v>
      </c>
      <c r="H480" s="180" t="s">
        <v>379</v>
      </c>
      <c r="I480" s="87" t="s">
        <v>187</v>
      </c>
      <c r="J480" s="88">
        <v>138.6</v>
      </c>
      <c r="K480" s="88">
        <v>110</v>
      </c>
      <c r="L480" s="88">
        <v>110</v>
      </c>
      <c r="M480" s="88">
        <v>110</v>
      </c>
      <c r="N480" s="239"/>
      <c r="P480" s="104"/>
    </row>
    <row r="481" spans="1:16" s="229" customFormat="1" ht="35.25" customHeight="1" x14ac:dyDescent="0.3">
      <c r="A481" s="176" t="s">
        <v>228</v>
      </c>
      <c r="B481" s="217">
        <v>926</v>
      </c>
      <c r="C481" s="205" t="s">
        <v>41</v>
      </c>
      <c r="D481" s="205" t="s">
        <v>28</v>
      </c>
      <c r="E481" s="180" t="s">
        <v>23</v>
      </c>
      <c r="F481" s="180" t="s">
        <v>26</v>
      </c>
      <c r="G481" s="180" t="s">
        <v>22</v>
      </c>
      <c r="H481" s="180" t="s">
        <v>379</v>
      </c>
      <c r="I481" s="87" t="s">
        <v>193</v>
      </c>
      <c r="J481" s="88"/>
      <c r="K481" s="88">
        <f>K482</f>
        <v>6</v>
      </c>
      <c r="L481" s="88">
        <f>L482</f>
        <v>0</v>
      </c>
      <c r="M481" s="88">
        <f>M482</f>
        <v>0</v>
      </c>
      <c r="N481" s="239"/>
      <c r="P481" s="104"/>
    </row>
    <row r="482" spans="1:16" s="229" customFormat="1" ht="35.25" customHeight="1" x14ac:dyDescent="0.3">
      <c r="A482" s="176" t="s">
        <v>195</v>
      </c>
      <c r="B482" s="217">
        <v>926</v>
      </c>
      <c r="C482" s="205" t="s">
        <v>41</v>
      </c>
      <c r="D482" s="205" t="s">
        <v>28</v>
      </c>
      <c r="E482" s="180" t="s">
        <v>23</v>
      </c>
      <c r="F482" s="180" t="s">
        <v>26</v>
      </c>
      <c r="G482" s="180" t="s">
        <v>22</v>
      </c>
      <c r="H482" s="180" t="s">
        <v>379</v>
      </c>
      <c r="I482" s="87" t="s">
        <v>194</v>
      </c>
      <c r="J482" s="88"/>
      <c r="K482" s="88">
        <v>6</v>
      </c>
      <c r="L482" s="88">
        <v>0</v>
      </c>
      <c r="M482" s="88">
        <v>0</v>
      </c>
      <c r="N482" s="239"/>
      <c r="P482" s="104"/>
    </row>
    <row r="483" spans="1:16" s="229" customFormat="1" ht="35.25" customHeight="1" x14ac:dyDescent="0.3">
      <c r="A483" s="176" t="s">
        <v>243</v>
      </c>
      <c r="B483" s="217">
        <v>926</v>
      </c>
      <c r="C483" s="205" t="s">
        <v>41</v>
      </c>
      <c r="D483" s="205" t="s">
        <v>28</v>
      </c>
      <c r="E483" s="180" t="s">
        <v>23</v>
      </c>
      <c r="F483" s="180" t="s">
        <v>26</v>
      </c>
      <c r="G483" s="180" t="s">
        <v>23</v>
      </c>
      <c r="H483" s="180"/>
      <c r="I483" s="87"/>
      <c r="J483" s="88"/>
      <c r="K483" s="88">
        <f>K484</f>
        <v>797.5</v>
      </c>
      <c r="L483" s="88">
        <f t="shared" ref="L483:M483" si="96">L484</f>
        <v>797.5</v>
      </c>
      <c r="M483" s="88">
        <f t="shared" si="96"/>
        <v>797.5</v>
      </c>
      <c r="N483" s="239"/>
      <c r="P483" s="104"/>
    </row>
    <row r="484" spans="1:16" s="229" customFormat="1" ht="56.25" customHeight="1" x14ac:dyDescent="0.3">
      <c r="A484" s="206" t="s">
        <v>268</v>
      </c>
      <c r="B484" s="217">
        <v>926</v>
      </c>
      <c r="C484" s="205" t="s">
        <v>41</v>
      </c>
      <c r="D484" s="205" t="s">
        <v>28</v>
      </c>
      <c r="E484" s="180" t="s">
        <v>23</v>
      </c>
      <c r="F484" s="180" t="s">
        <v>26</v>
      </c>
      <c r="G484" s="180" t="s">
        <v>23</v>
      </c>
      <c r="H484" s="180" t="s">
        <v>376</v>
      </c>
      <c r="I484" s="87"/>
      <c r="J484" s="88"/>
      <c r="K484" s="88">
        <f>K485</f>
        <v>797.5</v>
      </c>
      <c r="L484" s="88">
        <f t="shared" ref="L484:M484" si="97">L485</f>
        <v>797.5</v>
      </c>
      <c r="M484" s="88">
        <f t="shared" si="97"/>
        <v>797.5</v>
      </c>
      <c r="N484" s="239"/>
      <c r="P484" s="104"/>
    </row>
    <row r="485" spans="1:16" s="229" customFormat="1" ht="35.25" customHeight="1" x14ac:dyDescent="0.3">
      <c r="A485" s="204" t="s">
        <v>240</v>
      </c>
      <c r="B485" s="217">
        <v>926</v>
      </c>
      <c r="C485" s="205" t="s">
        <v>41</v>
      </c>
      <c r="D485" s="205" t="s">
        <v>28</v>
      </c>
      <c r="E485" s="180" t="s">
        <v>23</v>
      </c>
      <c r="F485" s="180" t="s">
        <v>26</v>
      </c>
      <c r="G485" s="180" t="s">
        <v>23</v>
      </c>
      <c r="H485" s="180" t="s">
        <v>376</v>
      </c>
      <c r="I485" s="87" t="s">
        <v>220</v>
      </c>
      <c r="J485" s="88"/>
      <c r="K485" s="88">
        <f>K486</f>
        <v>797.5</v>
      </c>
      <c r="L485" s="88">
        <f t="shared" ref="L485:M485" si="98">L486</f>
        <v>797.5</v>
      </c>
      <c r="M485" s="88">
        <f t="shared" si="98"/>
        <v>797.5</v>
      </c>
      <c r="N485" s="239"/>
      <c r="P485" s="104"/>
    </row>
    <row r="486" spans="1:16" s="229" customFormat="1" ht="35.25" customHeight="1" x14ac:dyDescent="0.3">
      <c r="A486" s="176" t="s">
        <v>241</v>
      </c>
      <c r="B486" s="217">
        <v>926</v>
      </c>
      <c r="C486" s="205" t="s">
        <v>41</v>
      </c>
      <c r="D486" s="205" t="s">
        <v>28</v>
      </c>
      <c r="E486" s="180" t="s">
        <v>23</v>
      </c>
      <c r="F486" s="180" t="s">
        <v>26</v>
      </c>
      <c r="G486" s="180" t="s">
        <v>23</v>
      </c>
      <c r="H486" s="180" t="s">
        <v>376</v>
      </c>
      <c r="I486" s="87" t="s">
        <v>239</v>
      </c>
      <c r="J486" s="88"/>
      <c r="K486" s="88">
        <v>797.5</v>
      </c>
      <c r="L486" s="88">
        <v>797.5</v>
      </c>
      <c r="M486" s="88">
        <v>797.5</v>
      </c>
      <c r="N486" s="239"/>
      <c r="P486" s="104"/>
    </row>
    <row r="487" spans="1:16" s="229" customFormat="1" ht="23.25" customHeight="1" x14ac:dyDescent="0.3">
      <c r="A487" s="196" t="s">
        <v>62</v>
      </c>
      <c r="B487" s="217">
        <v>926</v>
      </c>
      <c r="C487" s="87" t="s">
        <v>63</v>
      </c>
      <c r="D487" s="87"/>
      <c r="E487" s="87"/>
      <c r="F487" s="87"/>
      <c r="G487" s="87"/>
      <c r="H487" s="87"/>
      <c r="I487" s="87"/>
      <c r="J487" s="88" t="e">
        <f t="shared" ref="J487:M489" si="99">J488</f>
        <v>#REF!</v>
      </c>
      <c r="K487" s="88">
        <f t="shared" si="99"/>
        <v>20570.900000000001</v>
      </c>
      <c r="L487" s="88">
        <f t="shared" si="99"/>
        <v>10012.6</v>
      </c>
      <c r="M487" s="88">
        <f t="shared" si="99"/>
        <v>10987.1</v>
      </c>
      <c r="N487" s="239"/>
      <c r="P487" s="104"/>
    </row>
    <row r="488" spans="1:16" s="229" customFormat="1" ht="23.25" customHeight="1" x14ac:dyDescent="0.3">
      <c r="A488" s="196" t="s">
        <v>247</v>
      </c>
      <c r="B488" s="217">
        <v>926</v>
      </c>
      <c r="C488" s="87" t="s">
        <v>63</v>
      </c>
      <c r="D488" s="87" t="s">
        <v>22</v>
      </c>
      <c r="E488" s="87"/>
      <c r="F488" s="87"/>
      <c r="G488" s="87"/>
      <c r="H488" s="87"/>
      <c r="I488" s="87"/>
      <c r="J488" s="88" t="e">
        <f>J489+#REF!</f>
        <v>#REF!</v>
      </c>
      <c r="K488" s="88">
        <f>K489</f>
        <v>20570.900000000001</v>
      </c>
      <c r="L488" s="88">
        <f t="shared" si="99"/>
        <v>10012.6</v>
      </c>
      <c r="M488" s="88">
        <f t="shared" si="99"/>
        <v>10987.1</v>
      </c>
      <c r="N488" s="239"/>
      <c r="P488" s="104"/>
    </row>
    <row r="489" spans="1:16" s="229" customFormat="1" ht="47.25" x14ac:dyDescent="0.3">
      <c r="A489" s="196" t="s">
        <v>536</v>
      </c>
      <c r="B489" s="217">
        <v>926</v>
      </c>
      <c r="C489" s="87" t="s">
        <v>63</v>
      </c>
      <c r="D489" s="87" t="s">
        <v>22</v>
      </c>
      <c r="E489" s="180" t="s">
        <v>31</v>
      </c>
      <c r="F489" s="181"/>
      <c r="G489" s="181"/>
      <c r="H489" s="181"/>
      <c r="I489" s="87"/>
      <c r="J489" s="88" t="e">
        <f t="shared" si="99"/>
        <v>#REF!</v>
      </c>
      <c r="K489" s="88">
        <f t="shared" si="99"/>
        <v>20570.900000000001</v>
      </c>
      <c r="L489" s="88">
        <f t="shared" si="99"/>
        <v>10012.6</v>
      </c>
      <c r="M489" s="88">
        <f t="shared" si="99"/>
        <v>10987.1</v>
      </c>
      <c r="N489" s="239"/>
      <c r="P489" s="104"/>
    </row>
    <row r="490" spans="1:16" s="229" customFormat="1" x14ac:dyDescent="0.3">
      <c r="A490" s="197" t="s">
        <v>204</v>
      </c>
      <c r="B490" s="217">
        <v>926</v>
      </c>
      <c r="C490" s="87" t="s">
        <v>63</v>
      </c>
      <c r="D490" s="87" t="s">
        <v>22</v>
      </c>
      <c r="E490" s="180" t="s">
        <v>31</v>
      </c>
      <c r="F490" s="180" t="s">
        <v>24</v>
      </c>
      <c r="G490" s="180"/>
      <c r="H490" s="180"/>
      <c r="I490" s="87"/>
      <c r="J490" s="88" t="e">
        <f>J491+J507+J511</f>
        <v>#REF!</v>
      </c>
      <c r="K490" s="88">
        <f>K491+K507+K511</f>
        <v>20570.900000000001</v>
      </c>
      <c r="L490" s="88">
        <f>L491+L507+L511</f>
        <v>10012.6</v>
      </c>
      <c r="M490" s="88">
        <f>M491+M507+M511</f>
        <v>10987.1</v>
      </c>
      <c r="N490" s="239"/>
      <c r="P490" s="104"/>
    </row>
    <row r="491" spans="1:16" s="229" customFormat="1" ht="63.75" x14ac:dyDescent="0.3">
      <c r="A491" s="178" t="s">
        <v>4</v>
      </c>
      <c r="B491" s="217">
        <v>926</v>
      </c>
      <c r="C491" s="87" t="s">
        <v>63</v>
      </c>
      <c r="D491" s="87" t="s">
        <v>22</v>
      </c>
      <c r="E491" s="180" t="s">
        <v>31</v>
      </c>
      <c r="F491" s="180" t="s">
        <v>24</v>
      </c>
      <c r="G491" s="180" t="s">
        <v>22</v>
      </c>
      <c r="H491" s="180"/>
      <c r="I491" s="87"/>
      <c r="J491" s="88">
        <f>J492+J495</f>
        <v>2270.2000000000007</v>
      </c>
      <c r="K491" s="88">
        <f>K492+K495+K518+K500+K503+K506</f>
        <v>14830.2</v>
      </c>
      <c r="L491" s="88">
        <f>L492+L495+L518+L500+L503+L506</f>
        <v>6371.9000000000005</v>
      </c>
      <c r="M491" s="88">
        <f>M492+M495+M518+M500+M503+M506</f>
        <v>7346.4000000000005</v>
      </c>
      <c r="N491" s="239"/>
      <c r="P491" s="104"/>
    </row>
    <row r="492" spans="1:16" s="229" customFormat="1" x14ac:dyDescent="0.3">
      <c r="A492" s="378" t="s">
        <v>410</v>
      </c>
      <c r="B492" s="217">
        <v>926</v>
      </c>
      <c r="C492" s="87" t="s">
        <v>63</v>
      </c>
      <c r="D492" s="87" t="s">
        <v>22</v>
      </c>
      <c r="E492" s="180" t="s">
        <v>31</v>
      </c>
      <c r="F492" s="180" t="s">
        <v>24</v>
      </c>
      <c r="G492" s="180" t="s">
        <v>22</v>
      </c>
      <c r="H492" s="180" t="s">
        <v>346</v>
      </c>
      <c r="I492" s="87"/>
      <c r="J492" s="142">
        <f t="shared" ref="J492:M493" si="100">J493</f>
        <v>50</v>
      </c>
      <c r="K492" s="142">
        <f t="shared" si="100"/>
        <v>50</v>
      </c>
      <c r="L492" s="142">
        <f t="shared" si="100"/>
        <v>50</v>
      </c>
      <c r="M492" s="142">
        <f t="shared" si="100"/>
        <v>50</v>
      </c>
      <c r="N492" s="615"/>
      <c r="P492" s="104"/>
    </row>
    <row r="493" spans="1:16" s="229" customFormat="1" ht="32.25" x14ac:dyDescent="0.3">
      <c r="A493" s="176" t="s">
        <v>240</v>
      </c>
      <c r="B493" s="217">
        <v>926</v>
      </c>
      <c r="C493" s="87" t="s">
        <v>63</v>
      </c>
      <c r="D493" s="87" t="s">
        <v>22</v>
      </c>
      <c r="E493" s="180" t="s">
        <v>31</v>
      </c>
      <c r="F493" s="180" t="s">
        <v>24</v>
      </c>
      <c r="G493" s="180" t="s">
        <v>22</v>
      </c>
      <c r="H493" s="180" t="s">
        <v>346</v>
      </c>
      <c r="I493" s="87" t="s">
        <v>220</v>
      </c>
      <c r="J493" s="142">
        <f t="shared" si="100"/>
        <v>50</v>
      </c>
      <c r="K493" s="142">
        <f t="shared" si="100"/>
        <v>50</v>
      </c>
      <c r="L493" s="142">
        <f t="shared" si="100"/>
        <v>50</v>
      </c>
      <c r="M493" s="142">
        <f t="shared" si="100"/>
        <v>50</v>
      </c>
      <c r="N493" s="615"/>
      <c r="P493" s="104"/>
    </row>
    <row r="494" spans="1:16" s="229" customFormat="1" x14ac:dyDescent="0.3">
      <c r="A494" s="176" t="s">
        <v>249</v>
      </c>
      <c r="B494" s="217">
        <v>926</v>
      </c>
      <c r="C494" s="87" t="s">
        <v>63</v>
      </c>
      <c r="D494" s="87" t="s">
        <v>22</v>
      </c>
      <c r="E494" s="180" t="s">
        <v>31</v>
      </c>
      <c r="F494" s="180" t="s">
        <v>24</v>
      </c>
      <c r="G494" s="180" t="s">
        <v>22</v>
      </c>
      <c r="H494" s="180" t="s">
        <v>346</v>
      </c>
      <c r="I494" s="87" t="s">
        <v>239</v>
      </c>
      <c r="J494" s="142">
        <v>50</v>
      </c>
      <c r="K494" s="142">
        <f>50</f>
        <v>50</v>
      </c>
      <c r="L494" s="88">
        <v>50</v>
      </c>
      <c r="M494" s="88">
        <v>50</v>
      </c>
      <c r="N494" s="615"/>
      <c r="P494" s="104"/>
    </row>
    <row r="495" spans="1:16" s="229" customFormat="1" ht="31.5" x14ac:dyDescent="0.3">
      <c r="A495" s="393" t="s">
        <v>94</v>
      </c>
      <c r="B495" s="217">
        <v>926</v>
      </c>
      <c r="C495" s="87" t="s">
        <v>63</v>
      </c>
      <c r="D495" s="87" t="s">
        <v>22</v>
      </c>
      <c r="E495" s="180" t="s">
        <v>31</v>
      </c>
      <c r="F495" s="180" t="s">
        <v>24</v>
      </c>
      <c r="G495" s="180" t="s">
        <v>22</v>
      </c>
      <c r="H495" s="180" t="s">
        <v>380</v>
      </c>
      <c r="I495" s="87"/>
      <c r="J495" s="88">
        <f t="shared" ref="J495:M496" si="101">J496</f>
        <v>2220.2000000000007</v>
      </c>
      <c r="K495" s="88">
        <f t="shared" si="101"/>
        <v>14780.2</v>
      </c>
      <c r="L495" s="88">
        <f t="shared" si="101"/>
        <v>6321.9000000000005</v>
      </c>
      <c r="M495" s="88">
        <f t="shared" si="101"/>
        <v>7296.4000000000005</v>
      </c>
      <c r="N495" s="239"/>
      <c r="P495" s="104"/>
    </row>
    <row r="496" spans="1:16" s="229" customFormat="1" ht="31.5" x14ac:dyDescent="0.3">
      <c r="A496" s="209" t="s">
        <v>248</v>
      </c>
      <c r="B496" s="217">
        <v>926</v>
      </c>
      <c r="C496" s="87" t="s">
        <v>63</v>
      </c>
      <c r="D496" s="87" t="s">
        <v>22</v>
      </c>
      <c r="E496" s="180" t="s">
        <v>31</v>
      </c>
      <c r="F496" s="180" t="s">
        <v>24</v>
      </c>
      <c r="G496" s="180" t="s">
        <v>22</v>
      </c>
      <c r="H496" s="180" t="s">
        <v>380</v>
      </c>
      <c r="I496" s="87" t="s">
        <v>220</v>
      </c>
      <c r="J496" s="88">
        <f t="shared" si="101"/>
        <v>2220.2000000000007</v>
      </c>
      <c r="K496" s="88">
        <f t="shared" si="101"/>
        <v>14780.2</v>
      </c>
      <c r="L496" s="88">
        <f t="shared" si="101"/>
        <v>6321.9000000000005</v>
      </c>
      <c r="M496" s="88">
        <f t="shared" si="101"/>
        <v>7296.4000000000005</v>
      </c>
      <c r="N496" s="239"/>
      <c r="P496" s="104"/>
    </row>
    <row r="497" spans="1:16" s="229" customFormat="1" x14ac:dyDescent="0.3">
      <c r="A497" s="176" t="s">
        <v>249</v>
      </c>
      <c r="B497" s="217">
        <v>926</v>
      </c>
      <c r="C497" s="87" t="s">
        <v>63</v>
      </c>
      <c r="D497" s="87" t="s">
        <v>22</v>
      </c>
      <c r="E497" s="180" t="s">
        <v>31</v>
      </c>
      <c r="F497" s="180" t="s">
        <v>24</v>
      </c>
      <c r="G497" s="180" t="s">
        <v>22</v>
      </c>
      <c r="H497" s="180" t="s">
        <v>380</v>
      </c>
      <c r="I497" s="87" t="s">
        <v>239</v>
      </c>
      <c r="J497" s="143">
        <f>8720.5-842.2-21.9+863.8-6500</f>
        <v>2220.2000000000007</v>
      </c>
      <c r="K497" s="142">
        <f>4780.2+8000+2000</f>
        <v>14780.2</v>
      </c>
      <c r="L497" s="142">
        <f>4134.6+1400+787.3</f>
        <v>6321.9000000000005</v>
      </c>
      <c r="M497" s="142">
        <f>5534.6+1761.8</f>
        <v>7296.4000000000005</v>
      </c>
      <c r="N497" s="239"/>
      <c r="P497" s="104"/>
    </row>
    <row r="498" spans="1:16" s="229" customFormat="1" ht="69.75" customHeight="1" x14ac:dyDescent="0.3">
      <c r="A498" s="176" t="s">
        <v>472</v>
      </c>
      <c r="B498" s="217">
        <v>926</v>
      </c>
      <c r="C498" s="87" t="s">
        <v>63</v>
      </c>
      <c r="D498" s="87" t="s">
        <v>22</v>
      </c>
      <c r="E498" s="180" t="s">
        <v>31</v>
      </c>
      <c r="F498" s="180" t="s">
        <v>24</v>
      </c>
      <c r="G498" s="180" t="s">
        <v>22</v>
      </c>
      <c r="H498" s="180" t="s">
        <v>471</v>
      </c>
      <c r="I498" s="87"/>
      <c r="J498" s="143"/>
      <c r="K498" s="593">
        <f t="shared" ref="K498:M499" si="102">K499</f>
        <v>0</v>
      </c>
      <c r="L498" s="593">
        <f t="shared" si="102"/>
        <v>0</v>
      </c>
      <c r="M498" s="593">
        <f t="shared" si="102"/>
        <v>0</v>
      </c>
      <c r="N498" s="239"/>
      <c r="P498" s="104"/>
    </row>
    <row r="499" spans="1:16" s="229" customFormat="1" ht="37.5" customHeight="1" x14ac:dyDescent="0.3">
      <c r="A499" s="209" t="s">
        <v>248</v>
      </c>
      <c r="B499" s="217">
        <v>926</v>
      </c>
      <c r="C499" s="87" t="s">
        <v>63</v>
      </c>
      <c r="D499" s="87" t="s">
        <v>22</v>
      </c>
      <c r="E499" s="180" t="s">
        <v>31</v>
      </c>
      <c r="F499" s="180" t="s">
        <v>24</v>
      </c>
      <c r="G499" s="180" t="s">
        <v>22</v>
      </c>
      <c r="H499" s="180" t="s">
        <v>471</v>
      </c>
      <c r="I499" s="87" t="s">
        <v>220</v>
      </c>
      <c r="J499" s="143"/>
      <c r="K499" s="593">
        <f t="shared" si="102"/>
        <v>0</v>
      </c>
      <c r="L499" s="593">
        <f t="shared" si="102"/>
        <v>0</v>
      </c>
      <c r="M499" s="593">
        <f t="shared" si="102"/>
        <v>0</v>
      </c>
      <c r="N499" s="239"/>
      <c r="P499" s="104"/>
    </row>
    <row r="500" spans="1:16" s="229" customFormat="1" x14ac:dyDescent="0.3">
      <c r="A500" s="176" t="s">
        <v>249</v>
      </c>
      <c r="B500" s="217">
        <v>926</v>
      </c>
      <c r="C500" s="87" t="s">
        <v>63</v>
      </c>
      <c r="D500" s="87" t="s">
        <v>22</v>
      </c>
      <c r="E500" s="180" t="s">
        <v>31</v>
      </c>
      <c r="F500" s="180" t="s">
        <v>24</v>
      </c>
      <c r="G500" s="180" t="s">
        <v>22</v>
      </c>
      <c r="H500" s="180" t="s">
        <v>471</v>
      </c>
      <c r="I500" s="87" t="s">
        <v>239</v>
      </c>
      <c r="J500" s="143"/>
      <c r="K500" s="593">
        <v>0</v>
      </c>
      <c r="L500" s="593">
        <v>0</v>
      </c>
      <c r="M500" s="593">
        <v>0</v>
      </c>
      <c r="N500" s="239"/>
      <c r="P500" s="104"/>
    </row>
    <row r="501" spans="1:16" s="229" customFormat="1" ht="48" x14ac:dyDescent="0.3">
      <c r="A501" s="176" t="s">
        <v>474</v>
      </c>
      <c r="B501" s="217">
        <v>926</v>
      </c>
      <c r="C501" s="87" t="s">
        <v>63</v>
      </c>
      <c r="D501" s="87" t="s">
        <v>22</v>
      </c>
      <c r="E501" s="180" t="s">
        <v>31</v>
      </c>
      <c r="F501" s="180" t="s">
        <v>24</v>
      </c>
      <c r="G501" s="180" t="s">
        <v>22</v>
      </c>
      <c r="H501" s="180" t="s">
        <v>473</v>
      </c>
      <c r="I501" s="87"/>
      <c r="J501" s="143"/>
      <c r="K501" s="593">
        <f t="shared" ref="K501:O502" si="103">K502</f>
        <v>0</v>
      </c>
      <c r="L501" s="593">
        <f t="shared" si="103"/>
        <v>0</v>
      </c>
      <c r="M501" s="593">
        <f t="shared" si="103"/>
        <v>0</v>
      </c>
      <c r="N501" s="142">
        <f t="shared" si="103"/>
        <v>0</v>
      </c>
      <c r="O501" s="142">
        <f t="shared" si="103"/>
        <v>0</v>
      </c>
      <c r="P501" s="104"/>
    </row>
    <row r="502" spans="1:16" s="229" customFormat="1" ht="31.5" x14ac:dyDescent="0.3">
      <c r="A502" s="209" t="s">
        <v>248</v>
      </c>
      <c r="B502" s="217">
        <v>926</v>
      </c>
      <c r="C502" s="87" t="s">
        <v>63</v>
      </c>
      <c r="D502" s="87" t="s">
        <v>22</v>
      </c>
      <c r="E502" s="180" t="s">
        <v>31</v>
      </c>
      <c r="F502" s="180" t="s">
        <v>24</v>
      </c>
      <c r="G502" s="180" t="s">
        <v>22</v>
      </c>
      <c r="H502" s="180" t="s">
        <v>473</v>
      </c>
      <c r="I502" s="87" t="s">
        <v>220</v>
      </c>
      <c r="J502" s="143"/>
      <c r="K502" s="593">
        <f t="shared" si="103"/>
        <v>0</v>
      </c>
      <c r="L502" s="593">
        <f t="shared" si="103"/>
        <v>0</v>
      </c>
      <c r="M502" s="593">
        <f t="shared" si="103"/>
        <v>0</v>
      </c>
      <c r="N502" s="142">
        <f t="shared" si="103"/>
        <v>0</v>
      </c>
      <c r="O502" s="142">
        <f t="shared" si="103"/>
        <v>0</v>
      </c>
      <c r="P502" s="104"/>
    </row>
    <row r="503" spans="1:16" s="229" customFormat="1" x14ac:dyDescent="0.3">
      <c r="A503" s="176" t="s">
        <v>249</v>
      </c>
      <c r="B503" s="217">
        <v>926</v>
      </c>
      <c r="C503" s="87" t="s">
        <v>63</v>
      </c>
      <c r="D503" s="87" t="s">
        <v>22</v>
      </c>
      <c r="E503" s="180" t="s">
        <v>31</v>
      </c>
      <c r="F503" s="180" t="s">
        <v>24</v>
      </c>
      <c r="G503" s="180" t="s">
        <v>22</v>
      </c>
      <c r="H503" s="180" t="s">
        <v>473</v>
      </c>
      <c r="I503" s="87" t="s">
        <v>239</v>
      </c>
      <c r="J503" s="143"/>
      <c r="K503" s="593">
        <v>0</v>
      </c>
      <c r="L503" s="593">
        <v>0</v>
      </c>
      <c r="M503" s="593">
        <v>0</v>
      </c>
      <c r="N503" s="239"/>
      <c r="P503" s="104"/>
    </row>
    <row r="504" spans="1:16" s="229" customFormat="1" ht="50.25" customHeight="1" x14ac:dyDescent="0.3">
      <c r="A504" s="574" t="s">
        <v>497</v>
      </c>
      <c r="B504" s="217">
        <v>926</v>
      </c>
      <c r="C504" s="87" t="s">
        <v>63</v>
      </c>
      <c r="D504" s="87" t="s">
        <v>22</v>
      </c>
      <c r="E504" s="180" t="s">
        <v>31</v>
      </c>
      <c r="F504" s="180" t="s">
        <v>24</v>
      </c>
      <c r="G504" s="180" t="s">
        <v>22</v>
      </c>
      <c r="H504" s="180" t="s">
        <v>496</v>
      </c>
      <c r="I504" s="87"/>
      <c r="J504" s="143"/>
      <c r="K504" s="593">
        <f t="shared" ref="K504:M505" si="104">K505</f>
        <v>0</v>
      </c>
      <c r="L504" s="593">
        <f t="shared" si="104"/>
        <v>0</v>
      </c>
      <c r="M504" s="593">
        <f t="shared" si="104"/>
        <v>0</v>
      </c>
      <c r="N504" s="239"/>
      <c r="P504" s="104"/>
    </row>
    <row r="505" spans="1:16" s="229" customFormat="1" ht="31.5" x14ac:dyDescent="0.3">
      <c r="A505" s="209" t="s">
        <v>248</v>
      </c>
      <c r="B505" s="217">
        <v>926</v>
      </c>
      <c r="C505" s="87" t="s">
        <v>63</v>
      </c>
      <c r="D505" s="87" t="s">
        <v>22</v>
      </c>
      <c r="E505" s="180" t="s">
        <v>31</v>
      </c>
      <c r="F505" s="180" t="s">
        <v>24</v>
      </c>
      <c r="G505" s="180" t="s">
        <v>22</v>
      </c>
      <c r="H505" s="180" t="s">
        <v>496</v>
      </c>
      <c r="I505" s="87" t="s">
        <v>220</v>
      </c>
      <c r="J505" s="143"/>
      <c r="K505" s="593">
        <f t="shared" si="104"/>
        <v>0</v>
      </c>
      <c r="L505" s="593">
        <f t="shared" si="104"/>
        <v>0</v>
      </c>
      <c r="M505" s="593">
        <f t="shared" si="104"/>
        <v>0</v>
      </c>
      <c r="N505" s="239"/>
      <c r="P505" s="104"/>
    </row>
    <row r="506" spans="1:16" s="229" customFormat="1" x14ac:dyDescent="0.3">
      <c r="A506" s="176" t="s">
        <v>249</v>
      </c>
      <c r="B506" s="217">
        <v>926</v>
      </c>
      <c r="C506" s="87" t="s">
        <v>63</v>
      </c>
      <c r="D506" s="87" t="s">
        <v>22</v>
      </c>
      <c r="E506" s="180" t="s">
        <v>31</v>
      </c>
      <c r="F506" s="180" t="s">
        <v>24</v>
      </c>
      <c r="G506" s="180" t="s">
        <v>22</v>
      </c>
      <c r="H506" s="180" t="s">
        <v>496</v>
      </c>
      <c r="I506" s="87" t="s">
        <v>239</v>
      </c>
      <c r="J506" s="143"/>
      <c r="K506" s="593">
        <v>0</v>
      </c>
      <c r="L506" s="593">
        <v>0</v>
      </c>
      <c r="M506" s="593">
        <v>0</v>
      </c>
      <c r="N506" s="239"/>
      <c r="P506" s="104"/>
    </row>
    <row r="507" spans="1:16" s="229" customFormat="1" ht="22.5" customHeight="1" x14ac:dyDescent="0.3">
      <c r="A507" s="178" t="s">
        <v>127</v>
      </c>
      <c r="B507" s="217">
        <v>926</v>
      </c>
      <c r="C507" s="87" t="s">
        <v>63</v>
      </c>
      <c r="D507" s="87" t="s">
        <v>22</v>
      </c>
      <c r="E507" s="180" t="s">
        <v>31</v>
      </c>
      <c r="F507" s="180" t="s">
        <v>24</v>
      </c>
      <c r="G507" s="180" t="s">
        <v>23</v>
      </c>
      <c r="H507" s="180"/>
      <c r="I507" s="87"/>
      <c r="J507" s="142">
        <f t="shared" ref="J507:M509" si="105">J508</f>
        <v>155.4</v>
      </c>
      <c r="K507" s="142">
        <f t="shared" si="105"/>
        <v>450</v>
      </c>
      <c r="L507" s="142">
        <f t="shared" si="105"/>
        <v>350</v>
      </c>
      <c r="M507" s="142">
        <f t="shared" si="105"/>
        <v>350</v>
      </c>
      <c r="N507" s="239"/>
      <c r="P507" s="104"/>
    </row>
    <row r="508" spans="1:16" s="229" customFormat="1" ht="23.25" customHeight="1" x14ac:dyDescent="0.3">
      <c r="A508" s="196" t="s">
        <v>64</v>
      </c>
      <c r="B508" s="217">
        <v>926</v>
      </c>
      <c r="C508" s="87" t="s">
        <v>63</v>
      </c>
      <c r="D508" s="87" t="s">
        <v>22</v>
      </c>
      <c r="E508" s="180" t="s">
        <v>31</v>
      </c>
      <c r="F508" s="180" t="s">
        <v>24</v>
      </c>
      <c r="G508" s="180" t="s">
        <v>23</v>
      </c>
      <c r="H508" s="180" t="s">
        <v>381</v>
      </c>
      <c r="I508" s="87"/>
      <c r="J508" s="88">
        <f t="shared" si="105"/>
        <v>155.4</v>
      </c>
      <c r="K508" s="88">
        <f t="shared" si="105"/>
        <v>450</v>
      </c>
      <c r="L508" s="88">
        <f t="shared" si="105"/>
        <v>350</v>
      </c>
      <c r="M508" s="88">
        <f t="shared" si="105"/>
        <v>350</v>
      </c>
      <c r="N508" s="239"/>
      <c r="P508" s="104"/>
    </row>
    <row r="509" spans="1:16" s="229" customFormat="1" ht="31.5" x14ac:dyDescent="0.3">
      <c r="A509" s="196" t="s">
        <v>248</v>
      </c>
      <c r="B509" s="217">
        <v>926</v>
      </c>
      <c r="C509" s="87" t="s">
        <v>63</v>
      </c>
      <c r="D509" s="87" t="s">
        <v>22</v>
      </c>
      <c r="E509" s="180" t="s">
        <v>31</v>
      </c>
      <c r="F509" s="180" t="s">
        <v>24</v>
      </c>
      <c r="G509" s="180" t="s">
        <v>23</v>
      </c>
      <c r="H509" s="180" t="s">
        <v>381</v>
      </c>
      <c r="I509" s="87" t="s">
        <v>220</v>
      </c>
      <c r="J509" s="88">
        <f t="shared" si="105"/>
        <v>155.4</v>
      </c>
      <c r="K509" s="88">
        <f t="shared" si="105"/>
        <v>450</v>
      </c>
      <c r="L509" s="88">
        <f t="shared" si="105"/>
        <v>350</v>
      </c>
      <c r="M509" s="88">
        <f t="shared" si="105"/>
        <v>350</v>
      </c>
      <c r="N509" s="239"/>
      <c r="P509" s="104"/>
    </row>
    <row r="510" spans="1:16" s="229" customFormat="1" ht="24.75" customHeight="1" x14ac:dyDescent="0.3">
      <c r="A510" s="176" t="s">
        <v>249</v>
      </c>
      <c r="B510" s="217">
        <v>926</v>
      </c>
      <c r="C510" s="87" t="s">
        <v>63</v>
      </c>
      <c r="D510" s="87" t="s">
        <v>22</v>
      </c>
      <c r="E510" s="180" t="s">
        <v>31</v>
      </c>
      <c r="F510" s="180" t="s">
        <v>24</v>
      </c>
      <c r="G510" s="180" t="s">
        <v>23</v>
      </c>
      <c r="H510" s="180" t="s">
        <v>381</v>
      </c>
      <c r="I510" s="87" t="s">
        <v>239</v>
      </c>
      <c r="J510" s="143">
        <v>155.4</v>
      </c>
      <c r="K510" s="142">
        <f>350+100</f>
        <v>450</v>
      </c>
      <c r="L510" s="267">
        <v>350</v>
      </c>
      <c r="M510" s="267">
        <v>350</v>
      </c>
      <c r="N510" s="239"/>
      <c r="P510" s="104"/>
    </row>
    <row r="511" spans="1:16" s="229" customFormat="1" ht="32.25" customHeight="1" x14ac:dyDescent="0.3">
      <c r="A511" s="176" t="s">
        <v>128</v>
      </c>
      <c r="B511" s="217">
        <v>926</v>
      </c>
      <c r="C511" s="87" t="s">
        <v>63</v>
      </c>
      <c r="D511" s="87" t="s">
        <v>22</v>
      </c>
      <c r="E511" s="180" t="s">
        <v>31</v>
      </c>
      <c r="F511" s="180" t="s">
        <v>24</v>
      </c>
      <c r="G511" s="180" t="s">
        <v>36</v>
      </c>
      <c r="H511" s="180"/>
      <c r="I511" s="87"/>
      <c r="J511" s="88" t="e">
        <f>J512+#REF!</f>
        <v>#REF!</v>
      </c>
      <c r="K511" s="88">
        <f>K512+K517</f>
        <v>5290.7</v>
      </c>
      <c r="L511" s="88">
        <f>L512</f>
        <v>3290.7</v>
      </c>
      <c r="M511" s="88">
        <f>M512</f>
        <v>3290.7</v>
      </c>
      <c r="N511" s="239"/>
      <c r="P511" s="104"/>
    </row>
    <row r="512" spans="1:16" s="229" customFormat="1" ht="24" customHeight="1" x14ac:dyDescent="0.3">
      <c r="A512" s="176" t="s">
        <v>102</v>
      </c>
      <c r="B512" s="217">
        <v>926</v>
      </c>
      <c r="C512" s="87" t="s">
        <v>63</v>
      </c>
      <c r="D512" s="87" t="s">
        <v>22</v>
      </c>
      <c r="E512" s="180" t="s">
        <v>31</v>
      </c>
      <c r="F512" s="180" t="s">
        <v>24</v>
      </c>
      <c r="G512" s="180" t="s">
        <v>36</v>
      </c>
      <c r="H512" s="180" t="s">
        <v>382</v>
      </c>
      <c r="I512" s="87"/>
      <c r="J512" s="88">
        <f t="shared" ref="J512:M513" si="106">J513</f>
        <v>2290.7000000000003</v>
      </c>
      <c r="K512" s="88">
        <f t="shared" si="106"/>
        <v>5290.7</v>
      </c>
      <c r="L512" s="88">
        <f t="shared" si="106"/>
        <v>3290.7</v>
      </c>
      <c r="M512" s="88">
        <f t="shared" si="106"/>
        <v>3290.7</v>
      </c>
      <c r="N512" s="239" t="s">
        <v>293</v>
      </c>
      <c r="P512" s="104"/>
    </row>
    <row r="513" spans="1:16" s="229" customFormat="1" ht="31.5" x14ac:dyDescent="0.3">
      <c r="A513" s="196" t="s">
        <v>248</v>
      </c>
      <c r="B513" s="217">
        <v>926</v>
      </c>
      <c r="C513" s="87" t="s">
        <v>63</v>
      </c>
      <c r="D513" s="87" t="s">
        <v>22</v>
      </c>
      <c r="E513" s="180" t="s">
        <v>31</v>
      </c>
      <c r="F513" s="180" t="s">
        <v>24</v>
      </c>
      <c r="G513" s="180" t="s">
        <v>36</v>
      </c>
      <c r="H513" s="180" t="s">
        <v>382</v>
      </c>
      <c r="I513" s="87" t="s">
        <v>220</v>
      </c>
      <c r="J513" s="88">
        <f t="shared" si="106"/>
        <v>2290.7000000000003</v>
      </c>
      <c r="K513" s="88">
        <f t="shared" si="106"/>
        <v>5290.7</v>
      </c>
      <c r="L513" s="88">
        <f t="shared" si="106"/>
        <v>3290.7</v>
      </c>
      <c r="M513" s="88">
        <f t="shared" si="106"/>
        <v>3290.7</v>
      </c>
      <c r="N513" s="239"/>
      <c r="P513" s="104"/>
    </row>
    <row r="514" spans="1:16" s="229" customFormat="1" ht="25.5" customHeight="1" x14ac:dyDescent="0.3">
      <c r="A514" s="176" t="s">
        <v>249</v>
      </c>
      <c r="B514" s="217">
        <v>926</v>
      </c>
      <c r="C514" s="87" t="s">
        <v>63</v>
      </c>
      <c r="D514" s="87" t="s">
        <v>22</v>
      </c>
      <c r="E514" s="180" t="s">
        <v>31</v>
      </c>
      <c r="F514" s="180" t="s">
        <v>24</v>
      </c>
      <c r="G514" s="180" t="s">
        <v>36</v>
      </c>
      <c r="H514" s="180" t="s">
        <v>382</v>
      </c>
      <c r="I514" s="87" t="s">
        <v>239</v>
      </c>
      <c r="J514" s="143">
        <v>2290.7000000000003</v>
      </c>
      <c r="K514" s="142">
        <f>2290.7+3000</f>
        <v>5290.7</v>
      </c>
      <c r="L514" s="267">
        <f>2290.7+1000</f>
        <v>3290.7</v>
      </c>
      <c r="M514" s="267">
        <v>3290.7</v>
      </c>
      <c r="N514" s="239"/>
      <c r="P514" s="104"/>
    </row>
    <row r="515" spans="1:16" s="229" customFormat="1" ht="34.5" customHeight="1" x14ac:dyDescent="0.3">
      <c r="A515" s="176" t="s">
        <v>431</v>
      </c>
      <c r="B515" s="217">
        <v>926</v>
      </c>
      <c r="C515" s="87" t="s">
        <v>63</v>
      </c>
      <c r="D515" s="87" t="s">
        <v>22</v>
      </c>
      <c r="E515" s="180" t="s">
        <v>31</v>
      </c>
      <c r="F515" s="180" t="s">
        <v>24</v>
      </c>
      <c r="G515" s="180" t="s">
        <v>36</v>
      </c>
      <c r="H515" s="180" t="s">
        <v>430</v>
      </c>
      <c r="I515" s="87"/>
      <c r="J515" s="143"/>
      <c r="K515" s="593">
        <f t="shared" ref="K515:M516" si="107">K516</f>
        <v>0</v>
      </c>
      <c r="L515" s="593">
        <f t="shared" si="107"/>
        <v>0</v>
      </c>
      <c r="M515" s="593">
        <f t="shared" si="107"/>
        <v>0</v>
      </c>
      <c r="N515" s="239"/>
      <c r="P515" s="104"/>
    </row>
    <row r="516" spans="1:16" s="229" customFormat="1" ht="33" customHeight="1" x14ac:dyDescent="0.3">
      <c r="A516" s="196" t="s">
        <v>248</v>
      </c>
      <c r="B516" s="217">
        <v>926</v>
      </c>
      <c r="C516" s="87" t="s">
        <v>63</v>
      </c>
      <c r="D516" s="87" t="s">
        <v>22</v>
      </c>
      <c r="E516" s="180" t="s">
        <v>31</v>
      </c>
      <c r="F516" s="180" t="s">
        <v>24</v>
      </c>
      <c r="G516" s="180" t="s">
        <v>36</v>
      </c>
      <c r="H516" s="180" t="s">
        <v>430</v>
      </c>
      <c r="I516" s="87" t="s">
        <v>220</v>
      </c>
      <c r="J516" s="143"/>
      <c r="K516" s="593">
        <f t="shared" si="107"/>
        <v>0</v>
      </c>
      <c r="L516" s="593">
        <f t="shared" si="107"/>
        <v>0</v>
      </c>
      <c r="M516" s="593">
        <f t="shared" si="107"/>
        <v>0</v>
      </c>
      <c r="N516" s="239"/>
      <c r="P516" s="104"/>
    </row>
    <row r="517" spans="1:16" s="229" customFormat="1" ht="25.5" customHeight="1" x14ac:dyDescent="0.3">
      <c r="A517" s="176" t="s">
        <v>249</v>
      </c>
      <c r="B517" s="217">
        <v>926</v>
      </c>
      <c r="C517" s="87" t="s">
        <v>63</v>
      </c>
      <c r="D517" s="87" t="s">
        <v>22</v>
      </c>
      <c r="E517" s="180" t="s">
        <v>31</v>
      </c>
      <c r="F517" s="180" t="s">
        <v>24</v>
      </c>
      <c r="G517" s="180" t="s">
        <v>36</v>
      </c>
      <c r="H517" s="180" t="s">
        <v>430</v>
      </c>
      <c r="I517" s="87" t="s">
        <v>239</v>
      </c>
      <c r="J517" s="143"/>
      <c r="K517" s="593"/>
      <c r="L517" s="593"/>
      <c r="M517" s="593"/>
      <c r="N517" s="239"/>
      <c r="P517" s="104"/>
    </row>
    <row r="518" spans="1:16" s="229" customFormat="1" ht="25.5" customHeight="1" x14ac:dyDescent="0.3">
      <c r="A518" s="176" t="s">
        <v>428</v>
      </c>
      <c r="B518" s="217">
        <v>926</v>
      </c>
      <c r="C518" s="87" t="s">
        <v>63</v>
      </c>
      <c r="D518" s="87" t="s">
        <v>22</v>
      </c>
      <c r="E518" s="180" t="s">
        <v>31</v>
      </c>
      <c r="F518" s="180" t="s">
        <v>24</v>
      </c>
      <c r="G518" s="180" t="s">
        <v>426</v>
      </c>
      <c r="H518" s="180"/>
      <c r="I518" s="87"/>
      <c r="J518" s="143"/>
      <c r="K518" s="593">
        <f>K519</f>
        <v>0</v>
      </c>
      <c r="L518" s="593">
        <f t="shared" ref="L518:M520" si="108">L519</f>
        <v>0</v>
      </c>
      <c r="M518" s="593">
        <f t="shared" si="108"/>
        <v>0</v>
      </c>
      <c r="N518" s="239"/>
      <c r="P518" s="104"/>
    </row>
    <row r="519" spans="1:16" s="229" customFormat="1" ht="35.25" customHeight="1" x14ac:dyDescent="0.3">
      <c r="A519" s="176" t="s">
        <v>429</v>
      </c>
      <c r="B519" s="217">
        <v>926</v>
      </c>
      <c r="C519" s="87" t="s">
        <v>63</v>
      </c>
      <c r="D519" s="87" t="s">
        <v>22</v>
      </c>
      <c r="E519" s="180" t="s">
        <v>31</v>
      </c>
      <c r="F519" s="180" t="s">
        <v>24</v>
      </c>
      <c r="G519" s="180" t="s">
        <v>426</v>
      </c>
      <c r="H519" s="180" t="s">
        <v>427</v>
      </c>
      <c r="I519" s="87"/>
      <c r="J519" s="143"/>
      <c r="K519" s="593">
        <f>K520</f>
        <v>0</v>
      </c>
      <c r="L519" s="593">
        <f t="shared" si="108"/>
        <v>0</v>
      </c>
      <c r="M519" s="593">
        <f t="shared" si="108"/>
        <v>0</v>
      </c>
      <c r="N519" s="239"/>
      <c r="P519" s="104"/>
    </row>
    <row r="520" spans="1:16" s="229" customFormat="1" ht="33.75" customHeight="1" x14ac:dyDescent="0.3">
      <c r="A520" s="196" t="s">
        <v>248</v>
      </c>
      <c r="B520" s="217">
        <v>926</v>
      </c>
      <c r="C520" s="87" t="s">
        <v>63</v>
      </c>
      <c r="D520" s="87" t="s">
        <v>22</v>
      </c>
      <c r="E520" s="180" t="s">
        <v>31</v>
      </c>
      <c r="F520" s="180" t="s">
        <v>24</v>
      </c>
      <c r="G520" s="180" t="s">
        <v>426</v>
      </c>
      <c r="H520" s="180" t="s">
        <v>427</v>
      </c>
      <c r="I520" s="87" t="s">
        <v>220</v>
      </c>
      <c r="J520" s="143"/>
      <c r="K520" s="593">
        <f>K521</f>
        <v>0</v>
      </c>
      <c r="L520" s="593">
        <f t="shared" si="108"/>
        <v>0</v>
      </c>
      <c r="M520" s="593">
        <f t="shared" si="108"/>
        <v>0</v>
      </c>
      <c r="N520" s="239"/>
      <c r="P520" s="104"/>
    </row>
    <row r="521" spans="1:16" s="229" customFormat="1" ht="25.5" customHeight="1" x14ac:dyDescent="0.3">
      <c r="A521" s="176" t="s">
        <v>249</v>
      </c>
      <c r="B521" s="217">
        <v>926</v>
      </c>
      <c r="C521" s="87" t="s">
        <v>63</v>
      </c>
      <c r="D521" s="87" t="s">
        <v>22</v>
      </c>
      <c r="E521" s="180" t="s">
        <v>31</v>
      </c>
      <c r="F521" s="180" t="s">
        <v>24</v>
      </c>
      <c r="G521" s="180" t="s">
        <v>426</v>
      </c>
      <c r="H521" s="180" t="s">
        <v>427</v>
      </c>
      <c r="I521" s="87" t="s">
        <v>239</v>
      </c>
      <c r="J521" s="143"/>
      <c r="K521" s="593"/>
      <c r="L521" s="598">
        <v>0</v>
      </c>
      <c r="M521" s="598">
        <v>0</v>
      </c>
      <c r="N521" s="239"/>
      <c r="P521" s="104"/>
    </row>
    <row r="522" spans="1:16" s="229" customFormat="1" ht="25.5" customHeight="1" x14ac:dyDescent="0.3">
      <c r="A522" s="176" t="s">
        <v>43</v>
      </c>
      <c r="B522" s="217">
        <v>926</v>
      </c>
      <c r="C522" s="87" t="s">
        <v>39</v>
      </c>
      <c r="D522" s="87"/>
      <c r="E522" s="180"/>
      <c r="F522" s="180"/>
      <c r="G522" s="180"/>
      <c r="H522" s="180"/>
      <c r="I522" s="87"/>
      <c r="J522" s="143"/>
      <c r="K522" s="142">
        <f>K523</f>
        <v>1653.1</v>
      </c>
      <c r="L522" s="142">
        <f>L523</f>
        <v>1518</v>
      </c>
      <c r="M522" s="142">
        <f>M523</f>
        <v>1255</v>
      </c>
      <c r="N522" s="239"/>
      <c r="P522" s="104"/>
    </row>
    <row r="523" spans="1:16" s="229" customFormat="1" ht="29.25" customHeight="1" x14ac:dyDescent="0.3">
      <c r="A523" s="176" t="s">
        <v>45</v>
      </c>
      <c r="B523" s="217">
        <v>926</v>
      </c>
      <c r="C523" s="87" t="s">
        <v>39</v>
      </c>
      <c r="D523" s="87" t="s">
        <v>36</v>
      </c>
      <c r="E523" s="133"/>
      <c r="F523" s="133"/>
      <c r="G523" s="133"/>
      <c r="H523" s="133"/>
      <c r="I523" s="87"/>
      <c r="J523" s="142">
        <f>J524+J530</f>
        <v>2427</v>
      </c>
      <c r="K523" s="142">
        <f>K524+K530</f>
        <v>1653.1</v>
      </c>
      <c r="L523" s="142">
        <f>L524+L530</f>
        <v>1518</v>
      </c>
      <c r="M523" s="142">
        <f>M524+M530</f>
        <v>1255</v>
      </c>
      <c r="N523" s="239"/>
      <c r="P523" s="104"/>
    </row>
    <row r="524" spans="1:16" s="229" customFormat="1" ht="48" customHeight="1" x14ac:dyDescent="0.3">
      <c r="A524" s="176" t="s">
        <v>514</v>
      </c>
      <c r="B524" s="85">
        <v>926</v>
      </c>
      <c r="C524" s="87" t="s">
        <v>39</v>
      </c>
      <c r="D524" s="87" t="s">
        <v>36</v>
      </c>
      <c r="E524" s="133" t="s">
        <v>23</v>
      </c>
      <c r="F524" s="235"/>
      <c r="G524" s="235"/>
      <c r="H524" s="235"/>
      <c r="I524" s="87"/>
      <c r="J524" s="142">
        <f t="shared" ref="J524:M528" si="109">J525</f>
        <v>2424</v>
      </c>
      <c r="K524" s="142">
        <f t="shared" si="109"/>
        <v>1650.1</v>
      </c>
      <c r="L524" s="142">
        <f t="shared" si="109"/>
        <v>1515</v>
      </c>
      <c r="M524" s="142">
        <f t="shared" si="109"/>
        <v>1252</v>
      </c>
      <c r="N524" s="259"/>
      <c r="P524" s="104"/>
    </row>
    <row r="525" spans="1:16" s="229" customFormat="1" ht="63.75" x14ac:dyDescent="0.3">
      <c r="A525" s="176" t="s">
        <v>515</v>
      </c>
      <c r="B525" s="85">
        <v>926</v>
      </c>
      <c r="C525" s="87" t="s">
        <v>39</v>
      </c>
      <c r="D525" s="87" t="s">
        <v>36</v>
      </c>
      <c r="E525" s="133" t="s">
        <v>23</v>
      </c>
      <c r="F525" s="133">
        <v>1</v>
      </c>
      <c r="G525" s="133"/>
      <c r="H525" s="133"/>
      <c r="I525" s="87"/>
      <c r="J525" s="142">
        <f t="shared" si="109"/>
        <v>2424</v>
      </c>
      <c r="K525" s="142">
        <f t="shared" si="109"/>
        <v>1650.1</v>
      </c>
      <c r="L525" s="142">
        <f t="shared" si="109"/>
        <v>1515</v>
      </c>
      <c r="M525" s="142">
        <f t="shared" si="109"/>
        <v>1252</v>
      </c>
      <c r="N525" s="259"/>
      <c r="P525" s="104"/>
    </row>
    <row r="526" spans="1:16" s="229" customFormat="1" ht="35.25" customHeight="1" x14ac:dyDescent="0.3">
      <c r="A526" s="178" t="s">
        <v>81</v>
      </c>
      <c r="B526" s="85">
        <v>926</v>
      </c>
      <c r="C526" s="87" t="s">
        <v>39</v>
      </c>
      <c r="D526" s="87" t="s">
        <v>36</v>
      </c>
      <c r="E526" s="133" t="s">
        <v>23</v>
      </c>
      <c r="F526" s="133" t="s">
        <v>24</v>
      </c>
      <c r="G526" s="133" t="s">
        <v>23</v>
      </c>
      <c r="H526" s="133"/>
      <c r="I526" s="87"/>
      <c r="J526" s="142">
        <f t="shared" si="109"/>
        <v>2424</v>
      </c>
      <c r="K526" s="142">
        <f t="shared" si="109"/>
        <v>1650.1</v>
      </c>
      <c r="L526" s="142">
        <f t="shared" si="109"/>
        <v>1515</v>
      </c>
      <c r="M526" s="142">
        <f t="shared" si="109"/>
        <v>1252</v>
      </c>
      <c r="N526" s="259"/>
      <c r="P526" s="104"/>
    </row>
    <row r="527" spans="1:16" s="229" customFormat="1" ht="96" customHeight="1" x14ac:dyDescent="0.3">
      <c r="A527" s="176" t="s">
        <v>170</v>
      </c>
      <c r="B527" s="85">
        <v>926</v>
      </c>
      <c r="C527" s="87" t="s">
        <v>39</v>
      </c>
      <c r="D527" s="87" t="s">
        <v>36</v>
      </c>
      <c r="E527" s="133" t="s">
        <v>23</v>
      </c>
      <c r="F527" s="133" t="s">
        <v>24</v>
      </c>
      <c r="G527" s="133" t="s">
        <v>23</v>
      </c>
      <c r="H527" s="133" t="s">
        <v>384</v>
      </c>
      <c r="I527" s="87"/>
      <c r="J527" s="142">
        <f t="shared" si="109"/>
        <v>2424</v>
      </c>
      <c r="K527" s="142">
        <f t="shared" si="109"/>
        <v>1650.1</v>
      </c>
      <c r="L527" s="142">
        <f t="shared" si="109"/>
        <v>1515</v>
      </c>
      <c r="M527" s="142">
        <f t="shared" si="109"/>
        <v>1252</v>
      </c>
      <c r="N527" s="259"/>
      <c r="P527" s="104"/>
    </row>
    <row r="528" spans="1:16" s="229" customFormat="1" ht="42" customHeight="1" x14ac:dyDescent="0.3">
      <c r="A528" s="196" t="s">
        <v>248</v>
      </c>
      <c r="B528" s="85">
        <v>926</v>
      </c>
      <c r="C528" s="87" t="s">
        <v>39</v>
      </c>
      <c r="D528" s="87" t="s">
        <v>36</v>
      </c>
      <c r="E528" s="133" t="s">
        <v>23</v>
      </c>
      <c r="F528" s="133" t="s">
        <v>24</v>
      </c>
      <c r="G528" s="133" t="s">
        <v>23</v>
      </c>
      <c r="H528" s="133" t="s">
        <v>384</v>
      </c>
      <c r="I528" s="87" t="s">
        <v>220</v>
      </c>
      <c r="J528" s="142">
        <f t="shared" si="109"/>
        <v>2424</v>
      </c>
      <c r="K528" s="142">
        <f t="shared" si="109"/>
        <v>1650.1</v>
      </c>
      <c r="L528" s="142">
        <f t="shared" si="109"/>
        <v>1515</v>
      </c>
      <c r="M528" s="142">
        <f t="shared" si="109"/>
        <v>1252</v>
      </c>
      <c r="N528" s="259"/>
      <c r="P528" s="104"/>
    </row>
    <row r="529" spans="1:16" s="229" customFormat="1" x14ac:dyDescent="0.3">
      <c r="A529" s="176" t="s">
        <v>249</v>
      </c>
      <c r="B529" s="85">
        <v>926</v>
      </c>
      <c r="C529" s="87" t="s">
        <v>39</v>
      </c>
      <c r="D529" s="87" t="s">
        <v>36</v>
      </c>
      <c r="E529" s="133" t="s">
        <v>23</v>
      </c>
      <c r="F529" s="133" t="s">
        <v>24</v>
      </c>
      <c r="G529" s="133" t="s">
        <v>23</v>
      </c>
      <c r="H529" s="133" t="s">
        <v>384</v>
      </c>
      <c r="I529" s="87" t="s">
        <v>239</v>
      </c>
      <c r="J529" s="142">
        <v>2424</v>
      </c>
      <c r="K529" s="142">
        <v>1650.1</v>
      </c>
      <c r="L529" s="142">
        <v>1515</v>
      </c>
      <c r="M529" s="142">
        <v>1252</v>
      </c>
      <c r="N529" s="272"/>
      <c r="P529" s="104"/>
    </row>
    <row r="530" spans="1:16" s="229" customFormat="1" ht="47.25" x14ac:dyDescent="0.3">
      <c r="A530" s="183" t="s">
        <v>516</v>
      </c>
      <c r="B530" s="85">
        <v>926</v>
      </c>
      <c r="C530" s="87" t="s">
        <v>39</v>
      </c>
      <c r="D530" s="87" t="s">
        <v>36</v>
      </c>
      <c r="E530" s="235" t="s">
        <v>36</v>
      </c>
      <c r="F530" s="235"/>
      <c r="G530" s="235"/>
      <c r="H530" s="235"/>
      <c r="I530" s="87"/>
      <c r="J530" s="142">
        <f>J531</f>
        <v>3</v>
      </c>
      <c r="K530" s="142">
        <f>K531</f>
        <v>3</v>
      </c>
      <c r="L530" s="142">
        <f>L531</f>
        <v>3</v>
      </c>
      <c r="M530" s="142">
        <f>M531</f>
        <v>3</v>
      </c>
      <c r="N530" s="273"/>
      <c r="P530" s="104"/>
    </row>
    <row r="531" spans="1:16" s="229" customFormat="1" ht="38.25" customHeight="1" x14ac:dyDescent="0.3">
      <c r="A531" s="183" t="s">
        <v>282</v>
      </c>
      <c r="B531" s="85">
        <v>926</v>
      </c>
      <c r="C531" s="87" t="s">
        <v>39</v>
      </c>
      <c r="D531" s="87" t="s">
        <v>36</v>
      </c>
      <c r="E531" s="133" t="s">
        <v>36</v>
      </c>
      <c r="F531" s="133" t="s">
        <v>313</v>
      </c>
      <c r="G531" s="133" t="s">
        <v>22</v>
      </c>
      <c r="H531" s="133"/>
      <c r="I531" s="87"/>
      <c r="J531" s="142">
        <f t="shared" ref="J531:M533" si="110">J532</f>
        <v>3</v>
      </c>
      <c r="K531" s="142">
        <f t="shared" si="110"/>
        <v>3</v>
      </c>
      <c r="L531" s="142">
        <f t="shared" si="110"/>
        <v>3</v>
      </c>
      <c r="M531" s="142">
        <f t="shared" si="110"/>
        <v>3</v>
      </c>
      <c r="N531" s="239"/>
      <c r="P531" s="104"/>
    </row>
    <row r="532" spans="1:16" s="229" customFormat="1" ht="19.5" customHeight="1" x14ac:dyDescent="0.3">
      <c r="A532" s="183" t="s">
        <v>136</v>
      </c>
      <c r="B532" s="85">
        <v>926</v>
      </c>
      <c r="C532" s="87" t="s">
        <v>39</v>
      </c>
      <c r="D532" s="87" t="s">
        <v>36</v>
      </c>
      <c r="E532" s="133" t="s">
        <v>36</v>
      </c>
      <c r="F532" s="133" t="s">
        <v>313</v>
      </c>
      <c r="G532" s="133" t="s">
        <v>22</v>
      </c>
      <c r="H532" s="133" t="s">
        <v>385</v>
      </c>
      <c r="I532" s="87"/>
      <c r="J532" s="142">
        <f t="shared" si="110"/>
        <v>3</v>
      </c>
      <c r="K532" s="142">
        <f t="shared" si="110"/>
        <v>3</v>
      </c>
      <c r="L532" s="142">
        <f t="shared" si="110"/>
        <v>3</v>
      </c>
      <c r="M532" s="142">
        <f t="shared" si="110"/>
        <v>3</v>
      </c>
      <c r="N532" s="615"/>
      <c r="P532" s="104"/>
    </row>
    <row r="533" spans="1:16" s="229" customFormat="1" ht="32.25" x14ac:dyDescent="0.3">
      <c r="A533" s="79" t="s">
        <v>207</v>
      </c>
      <c r="B533" s="85">
        <v>926</v>
      </c>
      <c r="C533" s="87" t="s">
        <v>39</v>
      </c>
      <c r="D533" s="87" t="s">
        <v>36</v>
      </c>
      <c r="E533" s="133" t="s">
        <v>36</v>
      </c>
      <c r="F533" s="133" t="s">
        <v>313</v>
      </c>
      <c r="G533" s="133" t="s">
        <v>22</v>
      </c>
      <c r="H533" s="133" t="s">
        <v>385</v>
      </c>
      <c r="I533" s="87" t="s">
        <v>200</v>
      </c>
      <c r="J533" s="142">
        <f t="shared" si="110"/>
        <v>3</v>
      </c>
      <c r="K533" s="142">
        <f t="shared" si="110"/>
        <v>3</v>
      </c>
      <c r="L533" s="142">
        <f t="shared" si="110"/>
        <v>3</v>
      </c>
      <c r="M533" s="142">
        <f t="shared" si="110"/>
        <v>3</v>
      </c>
      <c r="N533" s="615"/>
      <c r="P533" s="104"/>
    </row>
    <row r="534" spans="1:16" s="229" customFormat="1" ht="34.5" customHeight="1" x14ac:dyDescent="0.3">
      <c r="A534" s="79" t="s">
        <v>208</v>
      </c>
      <c r="B534" s="85">
        <v>926</v>
      </c>
      <c r="C534" s="87" t="s">
        <v>39</v>
      </c>
      <c r="D534" s="87" t="s">
        <v>36</v>
      </c>
      <c r="E534" s="133" t="s">
        <v>36</v>
      </c>
      <c r="F534" s="133" t="s">
        <v>313</v>
      </c>
      <c r="G534" s="133" t="s">
        <v>22</v>
      </c>
      <c r="H534" s="133" t="s">
        <v>385</v>
      </c>
      <c r="I534" s="87" t="s">
        <v>206</v>
      </c>
      <c r="J534" s="142">
        <v>3</v>
      </c>
      <c r="K534" s="142">
        <v>3</v>
      </c>
      <c r="L534" s="142">
        <v>3</v>
      </c>
      <c r="M534" s="142">
        <v>3</v>
      </c>
      <c r="N534" s="615"/>
      <c r="P534" s="104"/>
    </row>
    <row r="535" spans="1:16" s="229" customFormat="1" ht="25.5" customHeight="1" x14ac:dyDescent="0.3">
      <c r="A535" s="183" t="s">
        <v>46</v>
      </c>
      <c r="B535" s="217">
        <v>926</v>
      </c>
      <c r="C535" s="87" t="s">
        <v>33</v>
      </c>
      <c r="D535" s="87" t="s">
        <v>68</v>
      </c>
      <c r="E535" s="87"/>
      <c r="F535" s="87"/>
      <c r="G535" s="87"/>
      <c r="H535" s="87"/>
      <c r="I535" s="87"/>
      <c r="J535" s="88">
        <f t="shared" ref="J535:M538" si="111">J536</f>
        <v>61.699999999999996</v>
      </c>
      <c r="K535" s="88">
        <f t="shared" si="111"/>
        <v>64.099999999999994</v>
      </c>
      <c r="L535" s="88">
        <f t="shared" si="111"/>
        <v>64.099999999999994</v>
      </c>
      <c r="M535" s="88">
        <f t="shared" si="111"/>
        <v>64.099999999999994</v>
      </c>
      <c r="N535" s="251"/>
      <c r="P535" s="104"/>
    </row>
    <row r="536" spans="1:16" s="229" customFormat="1" ht="25.5" customHeight="1" x14ac:dyDescent="0.3">
      <c r="A536" s="183" t="s">
        <v>118</v>
      </c>
      <c r="B536" s="217">
        <v>926</v>
      </c>
      <c r="C536" s="87" t="s">
        <v>33</v>
      </c>
      <c r="D536" s="87" t="s">
        <v>22</v>
      </c>
      <c r="E536" s="87"/>
      <c r="F536" s="87"/>
      <c r="G536" s="87"/>
      <c r="H536" s="87"/>
      <c r="I536" s="175"/>
      <c r="J536" s="88">
        <f t="shared" si="111"/>
        <v>61.699999999999996</v>
      </c>
      <c r="K536" s="88">
        <f t="shared" si="111"/>
        <v>64.099999999999994</v>
      </c>
      <c r="L536" s="88">
        <f t="shared" si="111"/>
        <v>64.099999999999994</v>
      </c>
      <c r="M536" s="88">
        <f t="shared" si="111"/>
        <v>64.099999999999994</v>
      </c>
      <c r="N536" s="239"/>
      <c r="P536" s="104"/>
    </row>
    <row r="537" spans="1:16" s="229" customFormat="1" ht="48" x14ac:dyDescent="0.3">
      <c r="A537" s="176" t="s">
        <v>520</v>
      </c>
      <c r="B537" s="217">
        <v>926</v>
      </c>
      <c r="C537" s="87" t="s">
        <v>33</v>
      </c>
      <c r="D537" s="87" t="s">
        <v>22</v>
      </c>
      <c r="E537" s="133" t="s">
        <v>40</v>
      </c>
      <c r="F537" s="133"/>
      <c r="G537" s="133"/>
      <c r="H537" s="133"/>
      <c r="I537" s="87"/>
      <c r="J537" s="88">
        <f t="shared" si="111"/>
        <v>61.699999999999996</v>
      </c>
      <c r="K537" s="88">
        <f t="shared" si="111"/>
        <v>64.099999999999994</v>
      </c>
      <c r="L537" s="88">
        <f t="shared" si="111"/>
        <v>64.099999999999994</v>
      </c>
      <c r="M537" s="88">
        <f t="shared" si="111"/>
        <v>64.099999999999994</v>
      </c>
      <c r="N537" s="239"/>
      <c r="P537" s="104"/>
    </row>
    <row r="538" spans="1:16" s="229" customFormat="1" ht="32.25" x14ac:dyDescent="0.3">
      <c r="A538" s="210" t="s">
        <v>125</v>
      </c>
      <c r="B538" s="217">
        <v>926</v>
      </c>
      <c r="C538" s="87" t="s">
        <v>33</v>
      </c>
      <c r="D538" s="87" t="s">
        <v>22</v>
      </c>
      <c r="E538" s="133" t="s">
        <v>40</v>
      </c>
      <c r="F538" s="133" t="s">
        <v>313</v>
      </c>
      <c r="G538" s="133" t="s">
        <v>22</v>
      </c>
      <c r="H538" s="133"/>
      <c r="I538" s="87"/>
      <c r="J538" s="88">
        <f t="shared" si="111"/>
        <v>61.699999999999996</v>
      </c>
      <c r="K538" s="88">
        <f t="shared" si="111"/>
        <v>64.099999999999994</v>
      </c>
      <c r="L538" s="88">
        <f t="shared" si="111"/>
        <v>64.099999999999994</v>
      </c>
      <c r="M538" s="88">
        <f t="shared" si="111"/>
        <v>64.099999999999994</v>
      </c>
      <c r="N538" s="615"/>
      <c r="P538" s="104"/>
    </row>
    <row r="539" spans="1:16" s="229" customFormat="1" ht="31.5" x14ac:dyDescent="0.3">
      <c r="A539" s="183" t="s">
        <v>69</v>
      </c>
      <c r="B539" s="217">
        <v>926</v>
      </c>
      <c r="C539" s="87" t="s">
        <v>33</v>
      </c>
      <c r="D539" s="87" t="s">
        <v>22</v>
      </c>
      <c r="E539" s="133" t="s">
        <v>40</v>
      </c>
      <c r="F539" s="133" t="s">
        <v>313</v>
      </c>
      <c r="G539" s="133" t="s">
        <v>22</v>
      </c>
      <c r="H539" s="133" t="s">
        <v>389</v>
      </c>
      <c r="I539" s="87"/>
      <c r="J539" s="88">
        <f>J540+J542</f>
        <v>61.699999999999996</v>
      </c>
      <c r="K539" s="88">
        <f>K540+K542</f>
        <v>64.099999999999994</v>
      </c>
      <c r="L539" s="88">
        <f>L540+L542</f>
        <v>64.099999999999994</v>
      </c>
      <c r="M539" s="88">
        <f>M540+M542</f>
        <v>64.099999999999994</v>
      </c>
      <c r="N539" s="615"/>
      <c r="P539" s="104"/>
    </row>
    <row r="540" spans="1:16" s="229" customFormat="1" ht="78.75" x14ac:dyDescent="0.3">
      <c r="A540" s="183" t="s">
        <v>182</v>
      </c>
      <c r="B540" s="217">
        <v>926</v>
      </c>
      <c r="C540" s="87" t="s">
        <v>33</v>
      </c>
      <c r="D540" s="87" t="s">
        <v>22</v>
      </c>
      <c r="E540" s="133" t="s">
        <v>40</v>
      </c>
      <c r="F540" s="133" t="s">
        <v>313</v>
      </c>
      <c r="G540" s="133" t="s">
        <v>22</v>
      </c>
      <c r="H540" s="133" t="s">
        <v>389</v>
      </c>
      <c r="I540" s="87" t="s">
        <v>183</v>
      </c>
      <c r="J540" s="88">
        <f>J541</f>
        <v>18.399999999999999</v>
      </c>
      <c r="K540" s="88">
        <f>K541</f>
        <v>18.399999999999999</v>
      </c>
      <c r="L540" s="88">
        <f>L541</f>
        <v>18.399999999999999</v>
      </c>
      <c r="M540" s="88">
        <f>M541</f>
        <v>18.399999999999999</v>
      </c>
      <c r="N540" s="615"/>
      <c r="P540" s="104"/>
    </row>
    <row r="541" spans="1:16" s="229" customFormat="1" ht="31.5" x14ac:dyDescent="0.3">
      <c r="A541" s="183" t="s">
        <v>203</v>
      </c>
      <c r="B541" s="217">
        <v>926</v>
      </c>
      <c r="C541" s="87" t="s">
        <v>33</v>
      </c>
      <c r="D541" s="87" t="s">
        <v>22</v>
      </c>
      <c r="E541" s="133" t="s">
        <v>40</v>
      </c>
      <c r="F541" s="133" t="s">
        <v>313</v>
      </c>
      <c r="G541" s="133" t="s">
        <v>22</v>
      </c>
      <c r="H541" s="133" t="s">
        <v>389</v>
      </c>
      <c r="I541" s="87" t="s">
        <v>197</v>
      </c>
      <c r="J541" s="88">
        <v>18.399999999999999</v>
      </c>
      <c r="K541" s="88">
        <v>18.399999999999999</v>
      </c>
      <c r="L541" s="88">
        <v>18.399999999999999</v>
      </c>
      <c r="M541" s="88">
        <v>18.399999999999999</v>
      </c>
      <c r="N541" s="615"/>
      <c r="P541" s="104"/>
    </row>
    <row r="542" spans="1:16" s="229" customFormat="1" ht="31.5" x14ac:dyDescent="0.3">
      <c r="A542" s="183" t="s">
        <v>188</v>
      </c>
      <c r="B542" s="217">
        <v>926</v>
      </c>
      <c r="C542" s="87" t="s">
        <v>33</v>
      </c>
      <c r="D542" s="87" t="s">
        <v>22</v>
      </c>
      <c r="E542" s="133" t="s">
        <v>40</v>
      </c>
      <c r="F542" s="133" t="s">
        <v>313</v>
      </c>
      <c r="G542" s="133" t="s">
        <v>22</v>
      </c>
      <c r="H542" s="133" t="s">
        <v>389</v>
      </c>
      <c r="I542" s="87" t="s">
        <v>186</v>
      </c>
      <c r="J542" s="142">
        <f>J543</f>
        <v>43.3</v>
      </c>
      <c r="K542" s="142">
        <f>K543</f>
        <v>45.7</v>
      </c>
      <c r="L542" s="142">
        <f>L543</f>
        <v>45.7</v>
      </c>
      <c r="M542" s="142">
        <f>M543</f>
        <v>45.7</v>
      </c>
      <c r="N542" s="615"/>
      <c r="P542" s="104"/>
    </row>
    <row r="543" spans="1:16" s="229" customFormat="1" ht="36.75" customHeight="1" x14ac:dyDescent="0.3">
      <c r="A543" s="183" t="s">
        <v>189</v>
      </c>
      <c r="B543" s="217">
        <v>926</v>
      </c>
      <c r="C543" s="87" t="s">
        <v>33</v>
      </c>
      <c r="D543" s="87" t="s">
        <v>22</v>
      </c>
      <c r="E543" s="133" t="s">
        <v>40</v>
      </c>
      <c r="F543" s="133" t="s">
        <v>313</v>
      </c>
      <c r="G543" s="133" t="s">
        <v>22</v>
      </c>
      <c r="H543" s="133" t="s">
        <v>389</v>
      </c>
      <c r="I543" s="87" t="s">
        <v>187</v>
      </c>
      <c r="J543" s="142">
        <f>45-1.7</f>
        <v>43.3</v>
      </c>
      <c r="K543" s="142">
        <v>45.7</v>
      </c>
      <c r="L543" s="155">
        <v>45.7</v>
      </c>
      <c r="M543" s="155">
        <v>45.7</v>
      </c>
      <c r="N543" s="615"/>
      <c r="P543" s="104"/>
    </row>
    <row r="544" spans="1:16" s="229" customFormat="1" x14ac:dyDescent="0.3">
      <c r="A544" s="221" t="s">
        <v>148</v>
      </c>
      <c r="B544" s="144">
        <v>926</v>
      </c>
      <c r="C544" s="87" t="s">
        <v>150</v>
      </c>
      <c r="D544" s="87"/>
      <c r="E544" s="191"/>
      <c r="F544" s="191"/>
      <c r="G544" s="191"/>
      <c r="H544" s="191"/>
      <c r="I544" s="87"/>
      <c r="J544" s="142">
        <f t="shared" ref="J544:M548" si="112">J545</f>
        <v>2560</v>
      </c>
      <c r="K544" s="142">
        <f t="shared" si="112"/>
        <v>0</v>
      </c>
      <c r="L544" s="142">
        <f t="shared" si="112"/>
        <v>1260</v>
      </c>
      <c r="M544" s="142">
        <f t="shared" si="112"/>
        <v>2613</v>
      </c>
      <c r="N544" s="251"/>
      <c r="P544" s="104"/>
    </row>
    <row r="545" spans="1:16" s="229" customFormat="1" x14ac:dyDescent="0.3">
      <c r="A545" s="221" t="s">
        <v>148</v>
      </c>
      <c r="B545" s="143">
        <v>926</v>
      </c>
      <c r="C545" s="212" t="s">
        <v>150</v>
      </c>
      <c r="D545" s="212" t="s">
        <v>150</v>
      </c>
      <c r="E545" s="191"/>
      <c r="F545" s="191"/>
      <c r="G545" s="191"/>
      <c r="H545" s="191"/>
      <c r="I545" s="87"/>
      <c r="J545" s="142">
        <f t="shared" si="112"/>
        <v>2560</v>
      </c>
      <c r="K545" s="142">
        <f t="shared" si="112"/>
        <v>0</v>
      </c>
      <c r="L545" s="142">
        <f t="shared" si="112"/>
        <v>1260</v>
      </c>
      <c r="M545" s="142">
        <f t="shared" si="112"/>
        <v>2613</v>
      </c>
      <c r="N545" s="239"/>
      <c r="P545" s="104"/>
    </row>
    <row r="546" spans="1:16" s="229" customFormat="1" ht="45" customHeight="1" x14ac:dyDescent="0.3">
      <c r="A546" s="176" t="s">
        <v>514</v>
      </c>
      <c r="B546" s="143">
        <v>926</v>
      </c>
      <c r="C546" s="212" t="s">
        <v>150</v>
      </c>
      <c r="D546" s="212" t="s">
        <v>150</v>
      </c>
      <c r="E546" s="133" t="s">
        <v>23</v>
      </c>
      <c r="F546" s="133"/>
      <c r="G546" s="133"/>
      <c r="H546" s="133"/>
      <c r="I546" s="87"/>
      <c r="J546" s="142">
        <f t="shared" si="112"/>
        <v>2560</v>
      </c>
      <c r="K546" s="142">
        <f t="shared" si="112"/>
        <v>0</v>
      </c>
      <c r="L546" s="142">
        <f t="shared" si="112"/>
        <v>1260</v>
      </c>
      <c r="M546" s="142">
        <f t="shared" si="112"/>
        <v>2613</v>
      </c>
      <c r="N546" s="239"/>
      <c r="P546" s="104"/>
    </row>
    <row r="547" spans="1:16" s="229" customFormat="1" ht="63.75" x14ac:dyDescent="0.3">
      <c r="A547" s="176" t="s">
        <v>515</v>
      </c>
      <c r="B547" s="143">
        <v>926</v>
      </c>
      <c r="C547" s="212" t="s">
        <v>150</v>
      </c>
      <c r="D547" s="212" t="s">
        <v>150</v>
      </c>
      <c r="E547" s="133" t="s">
        <v>23</v>
      </c>
      <c r="F547" s="133" t="s">
        <v>24</v>
      </c>
      <c r="G547" s="133"/>
      <c r="H547" s="133"/>
      <c r="I547" s="87"/>
      <c r="J547" s="142">
        <f t="shared" si="112"/>
        <v>2560</v>
      </c>
      <c r="K547" s="142">
        <f t="shared" si="112"/>
        <v>0</v>
      </c>
      <c r="L547" s="142">
        <f t="shared" si="112"/>
        <v>1260</v>
      </c>
      <c r="M547" s="142">
        <f t="shared" si="112"/>
        <v>2613</v>
      </c>
      <c r="N547" s="259"/>
      <c r="P547" s="104"/>
    </row>
    <row r="548" spans="1:16" s="229" customFormat="1" ht="31.5" customHeight="1" x14ac:dyDescent="0.3">
      <c r="A548" s="178" t="s">
        <v>122</v>
      </c>
      <c r="B548" s="143">
        <v>926</v>
      </c>
      <c r="C548" s="212" t="s">
        <v>150</v>
      </c>
      <c r="D548" s="212" t="s">
        <v>150</v>
      </c>
      <c r="E548" s="133" t="s">
        <v>23</v>
      </c>
      <c r="F548" s="133" t="s">
        <v>24</v>
      </c>
      <c r="G548" s="133" t="s">
        <v>36</v>
      </c>
      <c r="H548" s="133"/>
      <c r="I548" s="87"/>
      <c r="J548" s="142">
        <f t="shared" si="112"/>
        <v>2560</v>
      </c>
      <c r="K548" s="142">
        <f t="shared" si="112"/>
        <v>0</v>
      </c>
      <c r="L548" s="142">
        <f t="shared" si="112"/>
        <v>1260</v>
      </c>
      <c r="M548" s="142">
        <f t="shared" si="112"/>
        <v>2613</v>
      </c>
      <c r="N548" s="239"/>
      <c r="P548" s="104"/>
    </row>
    <row r="549" spans="1:16" s="229" customFormat="1" x14ac:dyDescent="0.3">
      <c r="A549" s="221" t="s">
        <v>151</v>
      </c>
      <c r="B549" s="143">
        <v>926</v>
      </c>
      <c r="C549" s="212" t="s">
        <v>150</v>
      </c>
      <c r="D549" s="212" t="s">
        <v>150</v>
      </c>
      <c r="E549" s="133" t="s">
        <v>23</v>
      </c>
      <c r="F549" s="133" t="s">
        <v>24</v>
      </c>
      <c r="G549" s="133" t="s">
        <v>36</v>
      </c>
      <c r="H549" s="133" t="s">
        <v>393</v>
      </c>
      <c r="I549" s="87"/>
      <c r="J549" s="142">
        <f>J551</f>
        <v>2560</v>
      </c>
      <c r="K549" s="142">
        <f>K551</f>
        <v>0</v>
      </c>
      <c r="L549" s="142">
        <f>L551</f>
        <v>1260</v>
      </c>
      <c r="M549" s="142">
        <f>M551</f>
        <v>2613</v>
      </c>
      <c r="N549" s="239"/>
      <c r="P549" s="104"/>
    </row>
    <row r="550" spans="1:16" s="229" customFormat="1" x14ac:dyDescent="0.3">
      <c r="A550" s="221" t="s">
        <v>149</v>
      </c>
      <c r="B550" s="143">
        <v>926</v>
      </c>
      <c r="C550" s="212" t="s">
        <v>150</v>
      </c>
      <c r="D550" s="212" t="s">
        <v>150</v>
      </c>
      <c r="E550" s="133" t="s">
        <v>23</v>
      </c>
      <c r="F550" s="133" t="s">
        <v>24</v>
      </c>
      <c r="G550" s="133" t="s">
        <v>36</v>
      </c>
      <c r="H550" s="133" t="s">
        <v>393</v>
      </c>
      <c r="I550" s="87" t="s">
        <v>193</v>
      </c>
      <c r="J550" s="142">
        <f>J551</f>
        <v>2560</v>
      </c>
      <c r="K550" s="142">
        <f>K551</f>
        <v>0</v>
      </c>
      <c r="L550" s="142">
        <f>L551</f>
        <v>1260</v>
      </c>
      <c r="M550" s="142">
        <f>M551</f>
        <v>2613</v>
      </c>
      <c r="N550" s="239"/>
      <c r="P550" s="104"/>
    </row>
    <row r="551" spans="1:16" s="229" customFormat="1" x14ac:dyDescent="0.3">
      <c r="A551" s="176" t="s">
        <v>101</v>
      </c>
      <c r="B551" s="143">
        <v>926</v>
      </c>
      <c r="C551" s="212" t="s">
        <v>150</v>
      </c>
      <c r="D551" s="212" t="s">
        <v>150</v>
      </c>
      <c r="E551" s="133" t="s">
        <v>23</v>
      </c>
      <c r="F551" s="133" t="s">
        <v>24</v>
      </c>
      <c r="G551" s="133" t="s">
        <v>36</v>
      </c>
      <c r="H551" s="133" t="s">
        <v>393</v>
      </c>
      <c r="I551" s="87" t="s">
        <v>100</v>
      </c>
      <c r="J551" s="142">
        <f>2748.7+644.3-266.6-566.4</f>
        <v>2560</v>
      </c>
      <c r="K551" s="142">
        <v>0</v>
      </c>
      <c r="L551" s="155">
        <f>1234+26</f>
        <v>1260</v>
      </c>
      <c r="M551" s="155">
        <f>2545+68</f>
        <v>2613</v>
      </c>
      <c r="N551" s="239"/>
      <c r="P551" s="104"/>
    </row>
    <row r="552" spans="1:16" s="229" customFormat="1" x14ac:dyDescent="0.3">
      <c r="A552" s="222"/>
      <c r="B552" s="274"/>
      <c r="C552" s="223"/>
      <c r="D552" s="223"/>
      <c r="E552" s="275"/>
      <c r="F552" s="275"/>
      <c r="G552" s="275"/>
      <c r="H552" s="275"/>
      <c r="I552" s="223"/>
      <c r="J552" s="276"/>
      <c r="K552" s="163"/>
      <c r="L552" s="277"/>
      <c r="M552" s="277"/>
      <c r="N552" s="239"/>
      <c r="P552" s="104"/>
    </row>
    <row r="553" spans="1:16" s="229" customFormat="1" x14ac:dyDescent="0.3">
      <c r="A553" s="278"/>
      <c r="B553" s="279"/>
      <c r="C553" s="168"/>
      <c r="D553" s="168"/>
      <c r="E553" s="168"/>
      <c r="F553" s="168"/>
      <c r="G553" s="168"/>
      <c r="H553" s="168"/>
      <c r="I553" s="168"/>
      <c r="J553" s="280"/>
      <c r="K553" s="164"/>
      <c r="L553" s="164"/>
      <c r="M553" s="281"/>
      <c r="N553" s="239"/>
      <c r="P553" s="104"/>
    </row>
    <row r="554" spans="1:16" s="229" customFormat="1" x14ac:dyDescent="0.3">
      <c r="A554" s="278"/>
      <c r="B554" s="279"/>
      <c r="C554" s="168"/>
      <c r="D554" s="168"/>
      <c r="E554" s="168"/>
      <c r="F554" s="168"/>
      <c r="G554" s="168"/>
      <c r="H554" s="168"/>
      <c r="I554" s="168"/>
      <c r="J554" s="280"/>
      <c r="K554" s="164"/>
      <c r="L554" s="164"/>
      <c r="M554" s="281"/>
      <c r="N554" s="239"/>
      <c r="P554" s="104"/>
    </row>
    <row r="555" spans="1:16" s="229" customFormat="1" x14ac:dyDescent="0.3">
      <c r="A555" s="278"/>
      <c r="B555" s="279"/>
      <c r="C555" s="168"/>
      <c r="D555" s="168"/>
      <c r="E555" s="168"/>
      <c r="F555" s="168"/>
      <c r="G555" s="168"/>
      <c r="H555" s="168"/>
      <c r="I555" s="168"/>
      <c r="J555" s="280"/>
      <c r="K555" s="164"/>
      <c r="L555" s="164"/>
      <c r="M555" s="281"/>
      <c r="N555" s="239"/>
      <c r="P555" s="104"/>
    </row>
    <row r="556" spans="1:16" s="229" customFormat="1" x14ac:dyDescent="0.3">
      <c r="A556" s="278"/>
      <c r="B556" s="279"/>
      <c r="C556" s="168"/>
      <c r="D556" s="168"/>
      <c r="E556" s="168"/>
      <c r="F556" s="168"/>
      <c r="G556" s="168"/>
      <c r="H556" s="168"/>
      <c r="I556" s="168"/>
      <c r="J556" s="280"/>
      <c r="K556" s="164"/>
      <c r="L556" s="164"/>
      <c r="M556" s="281"/>
      <c r="N556" s="239"/>
      <c r="P556" s="104"/>
    </row>
    <row r="557" spans="1:16" s="229" customFormat="1" x14ac:dyDescent="0.3">
      <c r="A557" s="278"/>
      <c r="B557" s="279"/>
      <c r="C557" s="168"/>
      <c r="D557" s="168"/>
      <c r="E557" s="168"/>
      <c r="F557" s="168"/>
      <c r="G557" s="168"/>
      <c r="H557" s="168"/>
      <c r="I557" s="168"/>
      <c r="J557" s="280"/>
      <c r="K557" s="164"/>
      <c r="L557" s="164"/>
      <c r="M557" s="281"/>
      <c r="N557" s="239"/>
      <c r="P557" s="104"/>
    </row>
    <row r="558" spans="1:16" s="229" customFormat="1" x14ac:dyDescent="0.3">
      <c r="A558" s="278"/>
      <c r="B558" s="279"/>
      <c r="C558" s="168"/>
      <c r="D558" s="168"/>
      <c r="E558" s="168"/>
      <c r="F558" s="168"/>
      <c r="G558" s="168"/>
      <c r="H558" s="168"/>
      <c r="I558" s="168"/>
      <c r="J558" s="280"/>
      <c r="K558" s="164"/>
      <c r="L558" s="164"/>
      <c r="M558" s="281"/>
      <c r="N558" s="239"/>
      <c r="P558" s="104"/>
    </row>
    <row r="559" spans="1:16" s="229" customFormat="1" x14ac:dyDescent="0.3">
      <c r="A559" s="278"/>
      <c r="B559" s="279"/>
      <c r="C559" s="168"/>
      <c r="D559" s="168"/>
      <c r="E559" s="168"/>
      <c r="F559" s="168"/>
      <c r="G559" s="168"/>
      <c r="H559" s="168"/>
      <c r="I559" s="168"/>
      <c r="J559" s="280"/>
      <c r="K559" s="164"/>
      <c r="L559" s="164"/>
      <c r="M559" s="281"/>
      <c r="N559" s="239"/>
      <c r="P559" s="104"/>
    </row>
    <row r="560" spans="1:16" s="229" customFormat="1" x14ac:dyDescent="0.3">
      <c r="A560" s="278"/>
      <c r="B560" s="279"/>
      <c r="C560" s="168"/>
      <c r="D560" s="168"/>
      <c r="E560" s="168"/>
      <c r="F560" s="168"/>
      <c r="G560" s="168"/>
      <c r="H560" s="168"/>
      <c r="I560" s="168"/>
      <c r="J560" s="280"/>
      <c r="K560" s="164"/>
      <c r="L560" s="164"/>
      <c r="M560" s="281"/>
      <c r="N560" s="239"/>
      <c r="P560" s="104"/>
    </row>
    <row r="561" spans="1:16" s="229" customFormat="1" x14ac:dyDescent="0.3">
      <c r="A561" s="278"/>
      <c r="B561" s="279"/>
      <c r="C561" s="168"/>
      <c r="D561" s="168"/>
      <c r="E561" s="168"/>
      <c r="F561" s="168"/>
      <c r="G561" s="168"/>
      <c r="H561" s="168"/>
      <c r="I561" s="168"/>
      <c r="J561" s="280"/>
      <c r="K561" s="164"/>
      <c r="L561" s="164"/>
      <c r="M561" s="281"/>
      <c r="N561" s="239"/>
      <c r="P561" s="104"/>
    </row>
    <row r="562" spans="1:16" s="229" customFormat="1" x14ac:dyDescent="0.3">
      <c r="A562" s="278"/>
      <c r="B562" s="279"/>
      <c r="C562" s="168"/>
      <c r="D562" s="168"/>
      <c r="E562" s="168"/>
      <c r="F562" s="168"/>
      <c r="G562" s="168"/>
      <c r="H562" s="168"/>
      <c r="I562" s="168"/>
      <c r="J562" s="280"/>
      <c r="K562" s="164"/>
      <c r="L562" s="164"/>
      <c r="M562" s="281"/>
      <c r="N562" s="239"/>
      <c r="P562" s="104"/>
    </row>
    <row r="563" spans="1:16" s="229" customFormat="1" x14ac:dyDescent="0.3">
      <c r="A563" s="278"/>
      <c r="B563" s="279"/>
      <c r="C563" s="168"/>
      <c r="D563" s="168"/>
      <c r="E563" s="168"/>
      <c r="F563" s="168"/>
      <c r="G563" s="168"/>
      <c r="H563" s="168"/>
      <c r="I563" s="168"/>
      <c r="J563" s="280"/>
      <c r="K563" s="164"/>
      <c r="L563" s="164"/>
      <c r="M563" s="281"/>
      <c r="N563" s="239"/>
      <c r="P563" s="104"/>
    </row>
    <row r="564" spans="1:16" s="229" customFormat="1" x14ac:dyDescent="0.3">
      <c r="A564" s="278"/>
      <c r="B564" s="279"/>
      <c r="C564" s="168"/>
      <c r="D564" s="168"/>
      <c r="E564" s="168"/>
      <c r="F564" s="168"/>
      <c r="G564" s="168"/>
      <c r="H564" s="168"/>
      <c r="I564" s="168"/>
      <c r="J564" s="280"/>
      <c r="K564" s="164"/>
      <c r="L564" s="164"/>
      <c r="M564" s="281"/>
      <c r="N564" s="239"/>
      <c r="P564" s="104"/>
    </row>
    <row r="565" spans="1:16" s="229" customFormat="1" x14ac:dyDescent="0.3">
      <c r="A565" s="278"/>
      <c r="B565" s="279"/>
      <c r="C565" s="168"/>
      <c r="D565" s="168"/>
      <c r="E565" s="168"/>
      <c r="F565" s="168"/>
      <c r="G565" s="168"/>
      <c r="H565" s="168"/>
      <c r="I565" s="168"/>
      <c r="J565" s="280"/>
      <c r="K565" s="164"/>
      <c r="L565" s="164"/>
      <c r="M565" s="281"/>
      <c r="N565" s="239"/>
      <c r="P565" s="104"/>
    </row>
    <row r="566" spans="1:16" s="229" customFormat="1" x14ac:dyDescent="0.3">
      <c r="A566" s="278"/>
      <c r="B566" s="279"/>
      <c r="C566" s="168"/>
      <c r="D566" s="168"/>
      <c r="E566" s="168"/>
      <c r="F566" s="168"/>
      <c r="G566" s="168"/>
      <c r="H566" s="168"/>
      <c r="I566" s="168"/>
      <c r="J566" s="280"/>
      <c r="K566" s="164"/>
      <c r="L566" s="164"/>
      <c r="M566" s="281"/>
      <c r="N566" s="239"/>
      <c r="P566" s="104"/>
    </row>
    <row r="567" spans="1:16" s="229" customFormat="1" x14ac:dyDescent="0.3">
      <c r="A567" s="278"/>
      <c r="B567" s="279"/>
      <c r="C567" s="168"/>
      <c r="D567" s="168"/>
      <c r="E567" s="168"/>
      <c r="F567" s="168"/>
      <c r="G567" s="168"/>
      <c r="H567" s="168"/>
      <c r="I567" s="168"/>
      <c r="J567" s="280"/>
      <c r="K567" s="164"/>
      <c r="L567" s="164"/>
      <c r="M567" s="281"/>
      <c r="N567" s="239"/>
      <c r="P567" s="104"/>
    </row>
    <row r="568" spans="1:16" s="229" customFormat="1" x14ac:dyDescent="0.3">
      <c r="A568" s="278"/>
      <c r="B568" s="279"/>
      <c r="C568" s="168"/>
      <c r="D568" s="168"/>
      <c r="E568" s="168"/>
      <c r="F568" s="168"/>
      <c r="G568" s="168"/>
      <c r="H568" s="168"/>
      <c r="I568" s="168"/>
      <c r="J568" s="280"/>
      <c r="K568" s="164"/>
      <c r="L568" s="164"/>
      <c r="M568" s="281"/>
      <c r="N568" s="239"/>
      <c r="P568" s="104"/>
    </row>
    <row r="569" spans="1:16" s="229" customFormat="1" x14ac:dyDescent="0.3">
      <c r="A569" s="278"/>
      <c r="B569" s="279"/>
      <c r="C569" s="168"/>
      <c r="D569" s="168"/>
      <c r="E569" s="168"/>
      <c r="F569" s="168"/>
      <c r="G569" s="168"/>
      <c r="H569" s="168"/>
      <c r="I569" s="168"/>
      <c r="J569" s="280"/>
      <c r="K569" s="164"/>
      <c r="L569" s="164"/>
      <c r="M569" s="281"/>
      <c r="N569" s="239"/>
      <c r="P569" s="104"/>
    </row>
    <row r="570" spans="1:16" s="229" customFormat="1" x14ac:dyDescent="0.3">
      <c r="A570" s="278"/>
      <c r="B570" s="279"/>
      <c r="C570" s="168"/>
      <c r="D570" s="168"/>
      <c r="E570" s="168"/>
      <c r="F570" s="168"/>
      <c r="G570" s="168"/>
      <c r="H570" s="168"/>
      <c r="I570" s="168"/>
      <c r="J570" s="280"/>
      <c r="K570" s="164"/>
      <c r="L570" s="164"/>
      <c r="M570" s="281"/>
      <c r="N570" s="239"/>
      <c r="P570" s="104"/>
    </row>
    <row r="571" spans="1:16" s="229" customFormat="1" x14ac:dyDescent="0.3">
      <c r="A571" s="278"/>
      <c r="B571" s="279"/>
      <c r="C571" s="168"/>
      <c r="D571" s="168"/>
      <c r="E571" s="168"/>
      <c r="F571" s="168"/>
      <c r="G571" s="168"/>
      <c r="H571" s="168"/>
      <c r="I571" s="168"/>
      <c r="J571" s="280"/>
      <c r="K571" s="164"/>
      <c r="L571" s="164"/>
      <c r="M571" s="281"/>
      <c r="N571" s="239"/>
      <c r="P571" s="104"/>
    </row>
    <row r="572" spans="1:16" s="229" customFormat="1" x14ac:dyDescent="0.3">
      <c r="A572" s="278"/>
      <c r="B572" s="279"/>
      <c r="C572" s="168"/>
      <c r="D572" s="168"/>
      <c r="E572" s="168"/>
      <c r="F572" s="168"/>
      <c r="G572" s="168"/>
      <c r="H572" s="168"/>
      <c r="I572" s="168"/>
      <c r="J572" s="280"/>
      <c r="K572" s="164"/>
      <c r="L572" s="164"/>
      <c r="M572" s="281"/>
      <c r="N572" s="239"/>
      <c r="P572" s="104"/>
    </row>
    <row r="573" spans="1:16" s="229" customFormat="1" x14ac:dyDescent="0.3">
      <c r="A573" s="278"/>
      <c r="B573" s="279"/>
      <c r="C573" s="168"/>
      <c r="D573" s="168"/>
      <c r="E573" s="168"/>
      <c r="F573" s="168"/>
      <c r="G573" s="168"/>
      <c r="H573" s="168"/>
      <c r="I573" s="168"/>
      <c r="J573" s="280"/>
      <c r="K573" s="164"/>
      <c r="L573" s="164"/>
      <c r="M573" s="281"/>
      <c r="N573" s="239"/>
      <c r="P573" s="104"/>
    </row>
    <row r="574" spans="1:16" s="229" customFormat="1" x14ac:dyDescent="0.3">
      <c r="A574" s="278"/>
      <c r="B574" s="279"/>
      <c r="C574" s="168"/>
      <c r="D574" s="168"/>
      <c r="E574" s="168"/>
      <c r="F574" s="168"/>
      <c r="G574" s="168"/>
      <c r="H574" s="168"/>
      <c r="I574" s="168"/>
      <c r="J574" s="280"/>
      <c r="K574" s="164"/>
      <c r="L574" s="164"/>
      <c r="M574" s="281"/>
      <c r="N574" s="239"/>
      <c r="P574" s="104"/>
    </row>
    <row r="575" spans="1:16" s="229" customFormat="1" x14ac:dyDescent="0.3">
      <c r="A575" s="278"/>
      <c r="B575" s="279"/>
      <c r="C575" s="168"/>
      <c r="D575" s="168"/>
      <c r="E575" s="168"/>
      <c r="F575" s="168"/>
      <c r="G575" s="168"/>
      <c r="H575" s="168"/>
      <c r="I575" s="168"/>
      <c r="J575" s="280"/>
      <c r="K575" s="164"/>
      <c r="L575" s="164"/>
      <c r="M575" s="281"/>
      <c r="N575" s="239"/>
      <c r="P575" s="104"/>
    </row>
    <row r="576" spans="1:16" s="229" customFormat="1" x14ac:dyDescent="0.3">
      <c r="A576" s="278"/>
      <c r="B576" s="279"/>
      <c r="C576" s="168"/>
      <c r="D576" s="168"/>
      <c r="E576" s="168"/>
      <c r="F576" s="168"/>
      <c r="G576" s="168"/>
      <c r="H576" s="168"/>
      <c r="I576" s="168"/>
      <c r="J576" s="280"/>
      <c r="K576" s="164"/>
      <c r="L576" s="164"/>
      <c r="M576" s="281"/>
      <c r="N576" s="239"/>
      <c r="P576" s="104"/>
    </row>
    <row r="577" spans="1:16" s="229" customFormat="1" x14ac:dyDescent="0.3">
      <c r="A577" s="278"/>
      <c r="B577" s="279"/>
      <c r="C577" s="168"/>
      <c r="D577" s="168"/>
      <c r="E577" s="168"/>
      <c r="F577" s="168"/>
      <c r="G577" s="168"/>
      <c r="H577" s="168"/>
      <c r="I577" s="168"/>
      <c r="J577" s="280"/>
      <c r="K577" s="164"/>
      <c r="L577" s="164"/>
      <c r="M577" s="281"/>
      <c r="N577" s="239"/>
      <c r="P577" s="104"/>
    </row>
    <row r="578" spans="1:16" s="229" customFormat="1" x14ac:dyDescent="0.3">
      <c r="A578" s="278"/>
      <c r="B578" s="279"/>
      <c r="C578" s="168"/>
      <c r="D578" s="168"/>
      <c r="E578" s="168"/>
      <c r="F578" s="168"/>
      <c r="G578" s="168"/>
      <c r="H578" s="168"/>
      <c r="I578" s="168"/>
      <c r="J578" s="280"/>
      <c r="K578" s="164"/>
      <c r="L578" s="164"/>
      <c r="M578" s="281"/>
      <c r="N578" s="239"/>
      <c r="P578" s="104"/>
    </row>
    <row r="579" spans="1:16" s="229" customFormat="1" x14ac:dyDescent="0.3">
      <c r="A579" s="278"/>
      <c r="B579" s="279"/>
      <c r="C579" s="168"/>
      <c r="D579" s="168"/>
      <c r="E579" s="168"/>
      <c r="F579" s="168"/>
      <c r="G579" s="168"/>
      <c r="H579" s="168"/>
      <c r="I579" s="168"/>
      <c r="J579" s="280"/>
      <c r="K579" s="164"/>
      <c r="L579" s="164"/>
      <c r="M579" s="281"/>
      <c r="N579" s="239"/>
      <c r="P579" s="104"/>
    </row>
    <row r="580" spans="1:16" s="229" customFormat="1" x14ac:dyDescent="0.3">
      <c r="A580" s="278"/>
      <c r="B580" s="279"/>
      <c r="C580" s="168"/>
      <c r="D580" s="168"/>
      <c r="E580" s="168"/>
      <c r="F580" s="168"/>
      <c r="G580" s="168"/>
      <c r="H580" s="168"/>
      <c r="I580" s="168"/>
      <c r="J580" s="280"/>
      <c r="K580" s="164"/>
      <c r="L580" s="164"/>
      <c r="M580" s="281"/>
      <c r="N580" s="239"/>
      <c r="P580" s="104"/>
    </row>
    <row r="581" spans="1:16" s="229" customFormat="1" x14ac:dyDescent="0.3">
      <c r="A581" s="278"/>
      <c r="B581" s="279"/>
      <c r="C581" s="168"/>
      <c r="D581" s="168"/>
      <c r="E581" s="168"/>
      <c r="F581" s="168"/>
      <c r="G581" s="168"/>
      <c r="H581" s="168"/>
      <c r="I581" s="168"/>
      <c r="J581" s="280"/>
      <c r="K581" s="164"/>
      <c r="L581" s="164"/>
      <c r="M581" s="281"/>
      <c r="N581" s="239"/>
      <c r="P581" s="104"/>
    </row>
    <row r="582" spans="1:16" s="229" customFormat="1" x14ac:dyDescent="0.3">
      <c r="A582" s="278"/>
      <c r="B582" s="279"/>
      <c r="C582" s="168"/>
      <c r="D582" s="168"/>
      <c r="E582" s="168"/>
      <c r="F582" s="168"/>
      <c r="G582" s="168"/>
      <c r="H582" s="168"/>
      <c r="I582" s="168"/>
      <c r="J582" s="280"/>
      <c r="K582" s="164"/>
      <c r="L582" s="164"/>
      <c r="M582" s="281"/>
      <c r="N582" s="239"/>
      <c r="P582" s="104"/>
    </row>
    <row r="583" spans="1:16" s="229" customFormat="1" x14ac:dyDescent="0.3">
      <c r="A583" s="278"/>
      <c r="B583" s="279"/>
      <c r="C583" s="168"/>
      <c r="D583" s="168"/>
      <c r="E583" s="168"/>
      <c r="F583" s="168"/>
      <c r="G583" s="168"/>
      <c r="H583" s="168"/>
      <c r="I583" s="168"/>
      <c r="J583" s="280"/>
      <c r="K583" s="164"/>
      <c r="L583" s="164"/>
      <c r="M583" s="281"/>
      <c r="N583" s="239"/>
      <c r="P583" s="104"/>
    </row>
    <row r="584" spans="1:16" s="229" customFormat="1" x14ac:dyDescent="0.3">
      <c r="A584" s="278"/>
      <c r="B584" s="279"/>
      <c r="C584" s="168"/>
      <c r="D584" s="168"/>
      <c r="E584" s="168"/>
      <c r="F584" s="168"/>
      <c r="G584" s="168"/>
      <c r="H584" s="168"/>
      <c r="I584" s="168"/>
      <c r="J584" s="280"/>
      <c r="K584" s="164"/>
      <c r="L584" s="164"/>
      <c r="M584" s="281"/>
      <c r="N584" s="239"/>
      <c r="P584" s="104"/>
    </row>
    <row r="585" spans="1:16" s="229" customFormat="1" x14ac:dyDescent="0.3">
      <c r="A585" s="278"/>
      <c r="B585" s="279"/>
      <c r="C585" s="168"/>
      <c r="D585" s="168"/>
      <c r="E585" s="168"/>
      <c r="F585" s="168"/>
      <c r="G585" s="168"/>
      <c r="H585" s="168"/>
      <c r="I585" s="168"/>
      <c r="J585" s="280"/>
      <c r="K585" s="164"/>
      <c r="L585" s="164"/>
      <c r="M585" s="281"/>
      <c r="N585" s="239"/>
      <c r="P585" s="104"/>
    </row>
    <row r="586" spans="1:16" x14ac:dyDescent="0.3">
      <c r="A586" s="66"/>
      <c r="B586" s="76"/>
      <c r="C586" s="64"/>
      <c r="D586" s="64"/>
      <c r="E586" s="64"/>
      <c r="F586" s="64"/>
      <c r="G586" s="64"/>
      <c r="H586" s="64"/>
      <c r="I586" s="64"/>
      <c r="J586" s="81"/>
      <c r="K586" s="55"/>
      <c r="L586" s="55"/>
      <c r="M586" s="77"/>
    </row>
    <row r="587" spans="1:16" x14ac:dyDescent="0.3">
      <c r="A587" s="66"/>
      <c r="B587" s="76"/>
      <c r="C587" s="64"/>
      <c r="D587" s="64"/>
      <c r="E587" s="64"/>
      <c r="F587" s="64"/>
      <c r="G587" s="64"/>
      <c r="H587" s="64"/>
      <c r="I587" s="64"/>
      <c r="J587" s="81"/>
      <c r="K587" s="55"/>
      <c r="L587" s="55"/>
      <c r="M587" s="77"/>
    </row>
  </sheetData>
  <autoFilter ref="A14:IU551"/>
  <mergeCells count="32">
    <mergeCell ref="P5:P7"/>
    <mergeCell ref="D1:M1"/>
    <mergeCell ref="A6:I6"/>
    <mergeCell ref="B5:M5"/>
    <mergeCell ref="A4:M4"/>
    <mergeCell ref="B3:M3"/>
    <mergeCell ref="D2:M2"/>
    <mergeCell ref="E7:M7"/>
    <mergeCell ref="A8:H8"/>
    <mergeCell ref="N1:N3"/>
    <mergeCell ref="D12:D13"/>
    <mergeCell ref="E12:H13"/>
    <mergeCell ref="I12:I13"/>
    <mergeCell ref="A9:M9"/>
    <mergeCell ref="I11:M11"/>
    <mergeCell ref="J12:M12"/>
    <mergeCell ref="C12:C13"/>
    <mergeCell ref="B12:B13"/>
    <mergeCell ref="A12:A13"/>
    <mergeCell ref="N492:N494"/>
    <mergeCell ref="N538:N543"/>
    <mergeCell ref="N9:N11"/>
    <mergeCell ref="N26:N29"/>
    <mergeCell ref="N79:N80"/>
    <mergeCell ref="N532:N534"/>
    <mergeCell ref="N13:N15"/>
    <mergeCell ref="N286:N288"/>
    <mergeCell ref="N293:N296"/>
    <mergeCell ref="N53:N55"/>
    <mergeCell ref="N373:N376"/>
    <mergeCell ref="N343:N345"/>
    <mergeCell ref="N71:N72"/>
  </mergeCells>
  <phoneticPr fontId="0" type="noConversion"/>
  <conditionalFormatting sqref="J16:M23">
    <cfRule type="expression" dxfId="6748" priority="5435" stopIfTrue="1">
      <formula>$E16=""</formula>
    </cfRule>
    <cfRule type="expression" dxfId="6747" priority="5436" stopIfTrue="1">
      <formula>#REF!&lt;&gt;""</formula>
    </cfRule>
    <cfRule type="expression" dxfId="6746" priority="5437" stopIfTrue="1">
      <formula>AND($F16="",$E16&lt;&gt;"")</formula>
    </cfRule>
  </conditionalFormatting>
  <conditionalFormatting sqref="F399:G399 B240:D247 J166:M167 M66:M67 K65:M65 M56:M64 E56:G56 J56:L67 C47:C55 B49:D55 E47:E55 I36:I46 A25 F15:H15 I12 I14:I15 E14:H14 B12:E12 B14:E15 J19:M24 D36:D55 B24:B33 B36:B55 A292 A372">
    <cfRule type="expression" dxfId="6745" priority="5460" stopIfTrue="1">
      <formula>#REF!=""</formula>
    </cfRule>
    <cfRule type="expression" dxfId="6744" priority="5461" stopIfTrue="1">
      <formula>#REF!&lt;&gt;""</formula>
    </cfRule>
    <cfRule type="expression" dxfId="6743" priority="5462" stopIfTrue="1">
      <formula>AND(#REF!="",#REF!&lt;&gt;"")</formula>
    </cfRule>
  </conditionalFormatting>
  <conditionalFormatting sqref="K467:M468 M466 L466:L468 J289:L290">
    <cfRule type="expression" dxfId="6742" priority="6924" stopIfTrue="1">
      <formula>#REF!=""</formula>
    </cfRule>
    <cfRule type="expression" dxfId="6741" priority="6925" stopIfTrue="1">
      <formula>#REF!&lt;&gt;""</formula>
    </cfRule>
    <cfRule type="expression" dxfId="6740" priority="6926" stopIfTrue="1">
      <formula>AND(#REF!="",#REF!&lt;&gt;"")</formula>
    </cfRule>
  </conditionalFormatting>
  <conditionalFormatting sqref="O289:O290 M289:M290">
    <cfRule type="expression" dxfId="6739" priority="7266" stopIfTrue="1">
      <formula>#REF!=""</formula>
    </cfRule>
    <cfRule type="expression" dxfId="6738" priority="7267" stopIfTrue="1">
      <formula>#REF!&lt;&gt;""</formula>
    </cfRule>
    <cfRule type="expression" dxfId="6737" priority="7268" stopIfTrue="1">
      <formula>AND(#REF!="",#REF!&lt;&gt;"")</formula>
    </cfRule>
  </conditionalFormatting>
  <conditionalFormatting sqref="J313:M314">
    <cfRule type="expression" dxfId="6736" priority="6850" stopIfTrue="1">
      <formula>$E4=""</formula>
    </cfRule>
    <cfRule type="expression" dxfId="6735" priority="6851" stopIfTrue="1">
      <formula>#REF!&lt;&gt;""</formula>
    </cfRule>
    <cfRule type="expression" dxfId="6734" priority="6852" stopIfTrue="1">
      <formula>AND($F4="",$E4&lt;&gt;"")</formula>
    </cfRule>
  </conditionalFormatting>
  <conditionalFormatting sqref="J218:M218">
    <cfRule type="expression" dxfId="6733" priority="7044" stopIfTrue="1">
      <formula>$E153=""</formula>
    </cfRule>
    <cfRule type="expression" dxfId="6732" priority="7045" stopIfTrue="1">
      <formula>#REF!&lt;&gt;""</formula>
    </cfRule>
    <cfRule type="expression" dxfId="6731" priority="7046" stopIfTrue="1">
      <formula>AND($F153="",$E153&lt;&gt;"")</formula>
    </cfRule>
  </conditionalFormatting>
  <conditionalFormatting sqref="J268:O268">
    <cfRule type="expression" dxfId="6730" priority="7939" stopIfTrue="1">
      <formula>$E164=""</formula>
    </cfRule>
    <cfRule type="expression" dxfId="6729" priority="7940" stopIfTrue="1">
      <formula>#REF!&lt;&gt;""</formula>
    </cfRule>
    <cfRule type="expression" dxfId="6728" priority="7941" stopIfTrue="1">
      <formula>AND($F164="",$E164&lt;&gt;"")</formula>
    </cfRule>
  </conditionalFormatting>
  <conditionalFormatting sqref="J463:M465">
    <cfRule type="expression" dxfId="6727" priority="6942" stopIfTrue="1">
      <formula>#REF!=""</formula>
    </cfRule>
    <cfRule type="expression" dxfId="6726" priority="6943" stopIfTrue="1">
      <formula>#REF!&lt;&gt;""</formula>
    </cfRule>
    <cfRule type="expression" dxfId="6725" priority="6944" stopIfTrue="1">
      <formula>AND(#REF!="",#REF!&lt;&gt;"")</formula>
    </cfRule>
  </conditionalFormatting>
  <conditionalFormatting sqref="M410">
    <cfRule type="expression" dxfId="6724" priority="10233" stopIfTrue="1">
      <formula>#REF!=""</formula>
    </cfRule>
    <cfRule type="expression" dxfId="6723" priority="10234" stopIfTrue="1">
      <formula>#REF!&lt;&gt;""</formula>
    </cfRule>
    <cfRule type="expression" dxfId="6722" priority="10235" stopIfTrue="1">
      <formula>AND(#REF!="",#REF!&lt;&gt;"")</formula>
    </cfRule>
  </conditionalFormatting>
  <conditionalFormatting sqref="J469:L470 J476:L479 J469:J486 L470:M470 J410:L410 J408:M408 J383:M384 J357:M377 J471:M472">
    <cfRule type="expression" dxfId="6721" priority="6267" stopIfTrue="1">
      <formula>#REF!=""</formula>
    </cfRule>
    <cfRule type="expression" dxfId="6720" priority="6268" stopIfTrue="1">
      <formula>#REF!&lt;&gt;""</formula>
    </cfRule>
    <cfRule type="expression" dxfId="6719" priority="6269" stopIfTrue="1">
      <formula>AND(#REF!="",#REF!&lt;&gt;"")</formula>
    </cfRule>
  </conditionalFormatting>
  <conditionalFormatting sqref="J416:L417 J356:M356">
    <cfRule type="expression" dxfId="6718" priority="6270" stopIfTrue="1">
      <formula>#REF!=""</formula>
    </cfRule>
    <cfRule type="expression" dxfId="6717" priority="6271" stopIfTrue="1">
      <formula>#REF!&lt;&gt;""</formula>
    </cfRule>
    <cfRule type="expression" dxfId="6716" priority="6272" stopIfTrue="1">
      <formula>AND(#REF!="",#REF!&lt;&gt;"")</formula>
    </cfRule>
  </conditionalFormatting>
  <conditionalFormatting sqref="J508:L509 J455:L456 J438:L439 J441:L442 M421 J411:L414 J411:J415 J418 J423:J439 J409:L409 J421:L422 J378:L382 J99:L100 J76:L78 J68:L70 J64:L64 J64:J65 K53:L54 J53:J55 J424:L424 J423:M423 K422:M422">
    <cfRule type="expression" dxfId="6715" priority="7104" stopIfTrue="1">
      <formula>#REF!=""</formula>
    </cfRule>
    <cfRule type="expression" dxfId="6714" priority="7105" stopIfTrue="1">
      <formula>#REF!&lt;&gt;""</formula>
    </cfRule>
    <cfRule type="expression" dxfId="6713" priority="7106" stopIfTrue="1">
      <formula>AND(#REF!="",#REF!&lt;&gt;"")</formula>
    </cfRule>
  </conditionalFormatting>
  <conditionalFormatting sqref="M508:M509 J451:L453 J451:J454 E295:E296 M452 E383:F383 A156 M99:M100">
    <cfRule type="expression" dxfId="6712" priority="7117" stopIfTrue="1">
      <formula>#REF!=""</formula>
    </cfRule>
    <cfRule type="expression" dxfId="6711" priority="7118" stopIfTrue="1">
      <formula>#REF!&lt;&gt;""</formula>
    </cfRule>
    <cfRule type="expression" dxfId="6710" priority="7119" stopIfTrue="1">
      <formula>AND(#REF!="",#REF!&lt;&gt;"")</formula>
    </cfRule>
  </conditionalFormatting>
  <conditionalFormatting sqref="A547 M537:M538 J539:M541 L537:L541 A525 A452 A421 A411 E383:E384 E283 A240:A245 A177">
    <cfRule type="expression" dxfId="6709" priority="7053" stopIfTrue="1">
      <formula>#REF!=""</formula>
    </cfRule>
    <cfRule type="expression" dxfId="6708" priority="7054" stopIfTrue="1">
      <formula>#REF!&lt;&gt;""</formula>
    </cfRule>
    <cfRule type="expression" dxfId="6707" priority="7055" stopIfTrue="1">
      <formula>AND(#REF!="",#REF!&lt;&gt;"")</formula>
    </cfRule>
  </conditionalFormatting>
  <conditionalFormatting sqref="J535:M536 K475:L475 K473:M474 M476:M479 J473:J475 E472:E475 L469:M470 L476:L486 M455:M456 J454:M454 J450:L450 L450:L456 M438:M439 L441:M442 K418:M418 M416:M417 J415:L415 J418:J419 J419:M419 L409:M409 L411:M414 L421:M422 L416:L419 M378:M381 J382:M382 L378:L382 B372:B376 J346:M352 J310:M310 J354:M355 M450:M453 E91:E95 L76:M78 E68:F72 L68:M70 M64 J65:M65 L64:L65 E61:E67 M53:M54 J55:M55 L53:L55 E73:E89 L424:L439 M424 J425:M437 J480:M486 L472:L474 M472">
    <cfRule type="expression" dxfId="6706" priority="5918" stopIfTrue="1">
      <formula>#REF!=""</formula>
    </cfRule>
    <cfRule type="expression" dxfId="6705" priority="5919" stopIfTrue="1">
      <formula>#REF!&lt;&gt;""</formula>
    </cfRule>
    <cfRule type="expression" dxfId="6704" priority="5920" stopIfTrue="1">
      <formula>AND(#REF!="",#REF!&lt;&gt;"")</formula>
    </cfRule>
  </conditionalFormatting>
  <conditionalFormatting sqref="A492:A493 A464 J401:M403 J311:M312 A283 E240:H247 A146 J71:M75 E163:H185">
    <cfRule type="expression" dxfId="6703" priority="6306" stopIfTrue="1">
      <formula>#REF!&lt;&gt;""</formula>
    </cfRule>
  </conditionalFormatting>
  <conditionalFormatting sqref="E341:E345 E187:E204 E177">
    <cfRule type="expression" dxfId="6702" priority="5390" stopIfTrue="1">
      <formula>#REF!=""</formula>
    </cfRule>
    <cfRule type="expression" dxfId="6701" priority="5391" stopIfTrue="1">
      <formula>#REF!&lt;&gt;""</formula>
    </cfRule>
    <cfRule type="expression" dxfId="6700" priority="5392" stopIfTrue="1">
      <formula>AND(#REF!="",#REF!&lt;&gt;"")</formula>
    </cfRule>
  </conditionalFormatting>
  <conditionalFormatting sqref="J156:M156">
    <cfRule type="expression" dxfId="6699" priority="17736" stopIfTrue="1">
      <formula>$E99=""</formula>
    </cfRule>
    <cfRule type="expression" dxfId="6698" priority="17737" stopIfTrue="1">
      <formula>#REF!&lt;&gt;""</formula>
    </cfRule>
    <cfRule type="expression" dxfId="6697" priority="17738" stopIfTrue="1">
      <formula>AND($F99="",$E99&lt;&gt;"")</formula>
    </cfRule>
  </conditionalFormatting>
  <conditionalFormatting sqref="E176">
    <cfRule type="expression" dxfId="6696" priority="5000" stopIfTrue="1">
      <formula>#REF!=""</formula>
    </cfRule>
    <cfRule type="expression" dxfId="6695" priority="5001" stopIfTrue="1">
      <formula>#REF!&lt;&gt;""</formula>
    </cfRule>
    <cfRule type="expression" dxfId="6694" priority="5002" stopIfTrue="1">
      <formula>AND(#REF!="",#REF!&lt;&gt;"")</formula>
    </cfRule>
  </conditionalFormatting>
  <conditionalFormatting sqref="E212 E175">
    <cfRule type="expression" dxfId="6693" priority="18525" stopIfTrue="1">
      <formula>#REF!=""</formula>
    </cfRule>
    <cfRule type="expression" dxfId="6692" priority="18526" stopIfTrue="1">
      <formula>#REF!&lt;&gt;""</formula>
    </cfRule>
    <cfRule type="expression" dxfId="6691" priority="18527" stopIfTrue="1">
      <formula>AND(#REF!="",#REF!&lt;&gt;"")</formula>
    </cfRule>
  </conditionalFormatting>
  <conditionalFormatting sqref="J272:M272">
    <cfRule type="expression" dxfId="6690" priority="20628" stopIfTrue="1">
      <formula>$E162=""</formula>
    </cfRule>
    <cfRule type="expression" dxfId="6689" priority="20629" stopIfTrue="1">
      <formula>#REF!&lt;&gt;""</formula>
    </cfRule>
    <cfRule type="expression" dxfId="6688" priority="20630" stopIfTrue="1">
      <formula>AND($F162="",$E162&lt;&gt;"")</formula>
    </cfRule>
  </conditionalFormatting>
  <conditionalFormatting sqref="J315:M315">
    <cfRule type="expression" dxfId="6687" priority="20772" stopIfTrue="1">
      <formula>$E5=""</formula>
    </cfRule>
    <cfRule type="expression" dxfId="6686" priority="20773" stopIfTrue="1">
      <formula>#REF!&lt;&gt;""</formula>
    </cfRule>
    <cfRule type="expression" dxfId="6685" priority="20774" stopIfTrue="1">
      <formula>AND($F5="",$E5&lt;&gt;"")</formula>
    </cfRule>
  </conditionalFormatting>
  <conditionalFormatting sqref="J393:M393">
    <cfRule type="expression" dxfId="6684" priority="21835" stopIfTrue="1">
      <formula>$E269=""</formula>
    </cfRule>
    <cfRule type="expression" dxfId="6683" priority="21836" stopIfTrue="1">
      <formula>#REF!&lt;&gt;""</formula>
    </cfRule>
    <cfRule type="expression" dxfId="6682" priority="21837" stopIfTrue="1">
      <formula>AND($F269="",$E269&lt;&gt;"")</formula>
    </cfRule>
  </conditionalFormatting>
  <conditionalFormatting sqref="K466:L466 J466:J468">
    <cfRule type="expression" dxfId="6681" priority="4717" stopIfTrue="1">
      <formula>#REF!=""</formula>
    </cfRule>
    <cfRule type="expression" dxfId="6680" priority="4718" stopIfTrue="1">
      <formula>#REF!&lt;&gt;""</formula>
    </cfRule>
    <cfRule type="expression" dxfId="6679" priority="4719" stopIfTrue="1">
      <formula>AND(#REF!="",#REF!&lt;&gt;"")</formula>
    </cfRule>
  </conditionalFormatting>
  <conditionalFormatting sqref="J537:L538">
    <cfRule type="expression" dxfId="6678" priority="4726" stopIfTrue="1">
      <formula>#REF!=""</formula>
    </cfRule>
    <cfRule type="expression" dxfId="6677" priority="4727" stopIfTrue="1">
      <formula>#REF!&lt;&gt;""</formula>
    </cfRule>
    <cfRule type="expression" dxfId="6676" priority="4728" stopIfTrue="1">
      <formula>AND(#REF!="",#REF!&lt;&gt;"")</formula>
    </cfRule>
  </conditionalFormatting>
  <conditionalFormatting sqref="N93">
    <cfRule type="expression" dxfId="6675" priority="4691" stopIfTrue="1">
      <formula>#REF!&lt;&gt;""</formula>
    </cfRule>
  </conditionalFormatting>
  <conditionalFormatting sqref="N93">
    <cfRule type="expression" dxfId="6674" priority="4689" stopIfTrue="1">
      <formula>$I93&lt;&gt;""</formula>
    </cfRule>
  </conditionalFormatting>
  <conditionalFormatting sqref="N93">
    <cfRule type="expression" dxfId="6673" priority="4686" stopIfTrue="1">
      <formula>$H93=""</formula>
    </cfRule>
    <cfRule type="expression" dxfId="6672" priority="4687" stopIfTrue="1">
      <formula>#REF!&lt;&gt;""</formula>
    </cfRule>
    <cfRule type="expression" dxfId="6671" priority="4688" stopIfTrue="1">
      <formula>AND($I93="",$H93&lt;&gt;"")</formula>
    </cfRule>
  </conditionalFormatting>
  <conditionalFormatting sqref="A472">
    <cfRule type="expression" dxfId="6670" priority="4685" stopIfTrue="1">
      <formula>#REF!&lt;&gt;""</formula>
    </cfRule>
  </conditionalFormatting>
  <conditionalFormatting sqref="K437:M437">
    <cfRule type="expression" dxfId="6669" priority="4679" stopIfTrue="1">
      <formula>#REF!=""</formula>
    </cfRule>
    <cfRule type="expression" dxfId="6668" priority="4680" stopIfTrue="1">
      <formula>#REF!&lt;&gt;""</formula>
    </cfRule>
    <cfRule type="expression" dxfId="6667" priority="4681" stopIfTrue="1">
      <formula>AND(#REF!="",#REF!&lt;&gt;"")</formula>
    </cfRule>
  </conditionalFormatting>
  <conditionalFormatting sqref="E225">
    <cfRule type="expression" dxfId="6666" priority="27067" stopIfTrue="1">
      <formula>$F91=""</formula>
    </cfRule>
    <cfRule type="expression" dxfId="6665" priority="27068" stopIfTrue="1">
      <formula>#REF!&lt;&gt;""</formula>
    </cfRule>
    <cfRule type="expression" dxfId="6664" priority="27069" stopIfTrue="1">
      <formula>AND(#REF!="",$F91&lt;&gt;"")</formula>
    </cfRule>
  </conditionalFormatting>
  <conditionalFormatting sqref="E198:E203">
    <cfRule type="expression" dxfId="6663" priority="27153" stopIfTrue="1">
      <formula>$F79=""</formula>
    </cfRule>
    <cfRule type="expression" dxfId="6662" priority="27154" stopIfTrue="1">
      <formula>#REF!&lt;&gt;""</formula>
    </cfRule>
    <cfRule type="expression" dxfId="6661" priority="27155" stopIfTrue="1">
      <formula>AND(#REF!="",$F79&lt;&gt;"")</formula>
    </cfRule>
  </conditionalFormatting>
  <conditionalFormatting sqref="E193:E195">
    <cfRule type="expression" dxfId="6660" priority="27189" stopIfTrue="1">
      <formula>$F76=""</formula>
    </cfRule>
    <cfRule type="expression" dxfId="6659" priority="27190" stopIfTrue="1">
      <formula>#REF!&lt;&gt;""</formula>
    </cfRule>
    <cfRule type="expression" dxfId="6658" priority="27191" stopIfTrue="1">
      <formula>AND(#REF!="",$F76&lt;&gt;"")</formula>
    </cfRule>
  </conditionalFormatting>
  <conditionalFormatting sqref="E226">
    <cfRule type="expression" dxfId="6657" priority="27207" stopIfTrue="1">
      <formula>$F91=""</formula>
    </cfRule>
    <cfRule type="expression" dxfId="6656" priority="27208" stopIfTrue="1">
      <formula>#REF!&lt;&gt;""</formula>
    </cfRule>
    <cfRule type="expression" dxfId="6655" priority="27209" stopIfTrue="1">
      <formula>AND(#REF!="",$F91&lt;&gt;"")</formula>
    </cfRule>
  </conditionalFormatting>
  <conditionalFormatting sqref="E227:E230">
    <cfRule type="expression" dxfId="6654" priority="27210" stopIfTrue="1">
      <formula>$F91=""</formula>
    </cfRule>
    <cfRule type="expression" dxfId="6653" priority="27211" stopIfTrue="1">
      <formula>#REF!&lt;&gt;""</formula>
    </cfRule>
    <cfRule type="expression" dxfId="6652" priority="27212" stopIfTrue="1">
      <formula>AND(#REF!="",$F91&lt;&gt;"")</formula>
    </cfRule>
  </conditionalFormatting>
  <conditionalFormatting sqref="E47:E52">
    <cfRule type="expression" dxfId="6651" priority="4557" stopIfTrue="1">
      <formula>#REF!=""</formula>
    </cfRule>
    <cfRule type="expression" dxfId="6650" priority="4558" stopIfTrue="1">
      <formula>#REF!&lt;&gt;""</formula>
    </cfRule>
    <cfRule type="expression" dxfId="6649" priority="4559" stopIfTrue="1">
      <formula>AND(#REF!="",#REF!&lt;&gt;"")</formula>
    </cfRule>
  </conditionalFormatting>
  <conditionalFormatting sqref="E53:E55">
    <cfRule type="expression" dxfId="6648" priority="4554" stopIfTrue="1">
      <formula>#REF!=""</formula>
    </cfRule>
    <cfRule type="expression" dxfId="6647" priority="4555" stopIfTrue="1">
      <formula>#REF!&lt;&gt;""</formula>
    </cfRule>
    <cfRule type="expression" dxfId="6646" priority="4556" stopIfTrue="1">
      <formula>AND(#REF!="",#REF!&lt;&gt;"")</formula>
    </cfRule>
  </conditionalFormatting>
  <conditionalFormatting sqref="E56:F56">
    <cfRule type="expression" dxfId="6645" priority="4551" stopIfTrue="1">
      <formula>#REF!=""</formula>
    </cfRule>
    <cfRule type="expression" dxfId="6644" priority="4552" stopIfTrue="1">
      <formula>#REF!&lt;&gt;""</formula>
    </cfRule>
    <cfRule type="expression" dxfId="6643" priority="4553" stopIfTrue="1">
      <formula>AND(#REF!="",#REF!&lt;&gt;"")</formula>
    </cfRule>
  </conditionalFormatting>
  <conditionalFormatting sqref="E57:E58">
    <cfRule type="expression" dxfId="6642" priority="4548" stopIfTrue="1">
      <formula>#REF!=""</formula>
    </cfRule>
    <cfRule type="expression" dxfId="6641" priority="4549" stopIfTrue="1">
      <formula>#REF!&lt;&gt;""</formula>
    </cfRule>
    <cfRule type="expression" dxfId="6640" priority="4550" stopIfTrue="1">
      <formula>AND(#REF!="",#REF!&lt;&gt;"")</formula>
    </cfRule>
  </conditionalFormatting>
  <conditionalFormatting sqref="E59:E60">
    <cfRule type="expression" dxfId="6639" priority="4545" stopIfTrue="1">
      <formula>#REF!=""</formula>
    </cfRule>
    <cfRule type="expression" dxfId="6638" priority="4546" stopIfTrue="1">
      <formula>#REF!&lt;&gt;""</formula>
    </cfRule>
    <cfRule type="expression" dxfId="6637" priority="4547" stopIfTrue="1">
      <formula>AND(#REF!="",#REF!&lt;&gt;"")</formula>
    </cfRule>
  </conditionalFormatting>
  <conditionalFormatting sqref="E177:E180">
    <cfRule type="expression" dxfId="6636" priority="4475" stopIfTrue="1">
      <formula>$F96=""</formula>
    </cfRule>
    <cfRule type="expression" dxfId="6635" priority="4476" stopIfTrue="1">
      <formula>#REF!&lt;&gt;""</formula>
    </cfRule>
    <cfRule type="expression" dxfId="6634" priority="4477" stopIfTrue="1">
      <formula>AND($G96="",$F96&lt;&gt;"")</formula>
    </cfRule>
  </conditionalFormatting>
  <conditionalFormatting sqref="E177:E180">
    <cfRule type="expression" dxfId="6633" priority="4472" stopIfTrue="1">
      <formula>$F105=""</formula>
    </cfRule>
    <cfRule type="expression" dxfId="6632" priority="4473" stopIfTrue="1">
      <formula>#REF!&lt;&gt;""</formula>
    </cfRule>
    <cfRule type="expression" dxfId="6631" priority="4474" stopIfTrue="1">
      <formula>AND($G105="",$F105&lt;&gt;"")</formula>
    </cfRule>
  </conditionalFormatting>
  <conditionalFormatting sqref="E477:H478 E176 E178:E185">
    <cfRule type="expression" dxfId="6630" priority="4469" stopIfTrue="1">
      <formula>#REF!=""</formula>
    </cfRule>
    <cfRule type="expression" dxfId="6629" priority="4470" stopIfTrue="1">
      <formula>#REF!&lt;&gt;""</formula>
    </cfRule>
    <cfRule type="expression" dxfId="6628" priority="4471" stopIfTrue="1">
      <formula>AND(#REF!="",#REF!&lt;&gt;"")</formula>
    </cfRule>
  </conditionalFormatting>
  <conditionalFormatting sqref="E176:G176">
    <cfRule type="expression" dxfId="6627" priority="4465" stopIfTrue="1">
      <formula>#REF!&lt;&gt;""</formula>
    </cfRule>
  </conditionalFormatting>
  <conditionalFormatting sqref="E470 E453:H455 E245:H247 E416:H418 E342:E345 E192:E197 E476:H486 E490:H493 E489 E471:H474 E464:H467 E463 E410:H412 E250:H254 E457:H462 E219:H223 E212:E216 E176 E420:H425 E435:H441 H426:H434 E495:H511 E225:H239">
    <cfRule type="expression" dxfId="6626" priority="4459" stopIfTrue="1">
      <formula>#REF!=""</formula>
    </cfRule>
    <cfRule type="expression" dxfId="6625" priority="4460" stopIfTrue="1">
      <formula>#REF!&lt;&gt;""</formula>
    </cfRule>
    <cfRule type="expression" dxfId="6624" priority="4461" stopIfTrue="1">
      <formula>AND(#REF!="",#REF!&lt;&gt;"")</formula>
    </cfRule>
  </conditionalFormatting>
  <conditionalFormatting sqref="E176">
    <cfRule type="expression" dxfId="6623" priority="4456" stopIfTrue="1">
      <formula>$F100=""</formula>
    </cfRule>
    <cfRule type="expression" dxfId="6622" priority="4457" stopIfTrue="1">
      <formula>#REF!&lt;&gt;""</formula>
    </cfRule>
    <cfRule type="expression" dxfId="6621" priority="4458" stopIfTrue="1">
      <formula>AND($G100="",$F100&lt;&gt;"")</formula>
    </cfRule>
  </conditionalFormatting>
  <conditionalFormatting sqref="E473:H473 E470 E187:E191 E452:H453 E445:H445 E245:H245 E250:H254 E461:H462 E219:H219 E212:E215 E414:H414 E476:H486 E423:H425 E435:H436 H426:H434 E225:H239">
    <cfRule type="expression" dxfId="6620" priority="4439" stopIfTrue="1">
      <formula>#REF!=""</formula>
    </cfRule>
    <cfRule type="expression" dxfId="6619" priority="4440" stopIfTrue="1">
      <formula>#REF!&lt;&gt;""</formula>
    </cfRule>
    <cfRule type="expression" dxfId="6618" priority="4441" stopIfTrue="1">
      <formula>AND(#REF!="",#REF!&lt;&gt;"")</formula>
    </cfRule>
  </conditionalFormatting>
  <conditionalFormatting sqref="E509:H514 E520:H520 G515:H518 E516:H518">
    <cfRule type="expression" dxfId="6617" priority="4427" stopIfTrue="1">
      <formula>$F435=""</formula>
    </cfRule>
    <cfRule type="expression" dxfId="6616" priority="4428" stopIfTrue="1">
      <formula>#REF!&lt;&gt;""</formula>
    </cfRule>
    <cfRule type="expression" dxfId="6615" priority="4429" stopIfTrue="1">
      <formula>AND($G435="",$F435&lt;&gt;"")</formula>
    </cfRule>
  </conditionalFormatting>
  <conditionalFormatting sqref="E342 E196:E204">
    <cfRule type="expression" dxfId="6614" priority="4424" stopIfTrue="1">
      <formula>#REF!=""</formula>
    </cfRule>
    <cfRule type="expression" dxfId="6613" priority="4425" stopIfTrue="1">
      <formula>#REF!&lt;&gt;""</formula>
    </cfRule>
    <cfRule type="expression" dxfId="6612" priority="4426" stopIfTrue="1">
      <formula>AND(#REF!="",#REF!&lt;&gt;"")</formula>
    </cfRule>
  </conditionalFormatting>
  <conditionalFormatting sqref="E508:H514 E516:H518 G515:H518">
    <cfRule type="expression" dxfId="6611" priority="4415" stopIfTrue="1">
      <formula>$F435=""</formula>
    </cfRule>
    <cfRule type="expression" dxfId="6610" priority="4416" stopIfTrue="1">
      <formula>#REF!&lt;&gt;""</formula>
    </cfRule>
    <cfRule type="expression" dxfId="6609" priority="4417" stopIfTrue="1">
      <formula>AND($G435="",$F435&lt;&gt;"")</formula>
    </cfRule>
  </conditionalFormatting>
  <conditionalFormatting sqref="E213">
    <cfRule type="expression" dxfId="6608" priority="3992" stopIfTrue="1">
      <formula>#REF!=""</formula>
    </cfRule>
    <cfRule type="expression" dxfId="6607" priority="3993" stopIfTrue="1">
      <formula>#REF!&lt;&gt;""</formula>
    </cfRule>
    <cfRule type="expression" dxfId="6606" priority="3994" stopIfTrue="1">
      <formula>AND(#REF!="",#REF!&lt;&gt;"")</formula>
    </cfRule>
  </conditionalFormatting>
  <conditionalFormatting sqref="E225:H230 E424:H429">
    <cfRule type="expression" dxfId="6605" priority="3974" stopIfTrue="1">
      <formula>$F170=""</formula>
    </cfRule>
    <cfRule type="expression" dxfId="6604" priority="3975" stopIfTrue="1">
      <formula>#REF!&lt;&gt;""</formula>
    </cfRule>
    <cfRule type="expression" dxfId="6603" priority="3976" stopIfTrue="1">
      <formula>AND($G170="",$F170&lt;&gt;"")</formula>
    </cfRule>
  </conditionalFormatting>
  <conditionalFormatting sqref="E507:H512 E489 E471:H471 E474:H474 E470 E416:H418 E219:H221 E212:E216 E458:H462 E453:H454 E245:H247 E250:H254 E476:H486 E420:H425 E435:H441 H426:H434 E225:H239">
    <cfRule type="expression" dxfId="6602" priority="3971" stopIfTrue="1">
      <formula>#REF!=""</formula>
    </cfRule>
    <cfRule type="expression" dxfId="6601" priority="3972" stopIfTrue="1">
      <formula>#REF!&lt;&gt;""</formula>
    </cfRule>
    <cfRule type="expression" dxfId="6600" priority="3973" stopIfTrue="1">
      <formula>AND(#REF!="",#REF!&lt;&gt;"")</formula>
    </cfRule>
  </conditionalFormatting>
  <conditionalFormatting sqref="E461:H461 H447 E442:H446">
    <cfRule type="expression" dxfId="6599" priority="3962" stopIfTrue="1">
      <formula>$F369=""</formula>
    </cfRule>
    <cfRule type="expression" dxfId="6598" priority="3963" stopIfTrue="1">
      <formula>#REF!&lt;&gt;""</formula>
    </cfRule>
    <cfRule type="expression" dxfId="6597" priority="3964" stopIfTrue="1">
      <formula>AND($G369="",$F369&lt;&gt;"")</formula>
    </cfRule>
  </conditionalFormatting>
  <conditionalFormatting sqref="E444:H444">
    <cfRule type="expression" dxfId="6596" priority="3950" stopIfTrue="1">
      <formula>$F376=""</formula>
    </cfRule>
    <cfRule type="expression" dxfId="6595" priority="3951" stopIfTrue="1">
      <formula>#REF!&lt;&gt;""</formula>
    </cfRule>
    <cfRule type="expression" dxfId="6594" priority="3952" stopIfTrue="1">
      <formula>AND($G376="",$F376&lt;&gt;"")</formula>
    </cfRule>
  </conditionalFormatting>
  <conditionalFormatting sqref="E216">
    <cfRule type="expression" dxfId="6593" priority="3941" stopIfTrue="1">
      <formula>#REF!=""</formula>
    </cfRule>
    <cfRule type="expression" dxfId="6592" priority="3942" stopIfTrue="1">
      <formula>#REF!&lt;&gt;""</formula>
    </cfRule>
    <cfRule type="expression" dxfId="6591" priority="3943" stopIfTrue="1">
      <formula>AND(#REF!="",#REF!&lt;&gt;"")</formula>
    </cfRule>
  </conditionalFormatting>
  <conditionalFormatting sqref="E216">
    <cfRule type="expression" dxfId="6590" priority="3938" stopIfTrue="1">
      <formula>$F161=""</formula>
    </cfRule>
    <cfRule type="expression" dxfId="6589" priority="3939" stopIfTrue="1">
      <formula>#REF!&lt;&gt;""</formula>
    </cfRule>
    <cfRule type="expression" dxfId="6588" priority="3940" stopIfTrue="1">
      <formula>AND($G161="",$F161&lt;&gt;"")</formula>
    </cfRule>
  </conditionalFormatting>
  <conditionalFormatting sqref="E215:E216">
    <cfRule type="expression" dxfId="6587" priority="3932" stopIfTrue="1">
      <formula>$F147=""</formula>
    </cfRule>
    <cfRule type="expression" dxfId="6586" priority="3933" stopIfTrue="1">
      <formula>#REF!&lt;&gt;""</formula>
    </cfRule>
    <cfRule type="expression" dxfId="6585" priority="3934" stopIfTrue="1">
      <formula>AND($G147="",$F147&lt;&gt;"")</formula>
    </cfRule>
  </conditionalFormatting>
  <conditionalFormatting sqref="E464:H464 E444:H446 H447">
    <cfRule type="expression" dxfId="6584" priority="3929" stopIfTrue="1">
      <formula>$F374=""</formula>
    </cfRule>
    <cfRule type="expression" dxfId="6583" priority="3930" stopIfTrue="1">
      <formula>#REF!&lt;&gt;""</formula>
    </cfRule>
    <cfRule type="expression" dxfId="6582" priority="3931" stopIfTrue="1">
      <formula>AND($G374="",$F374&lt;&gt;"")</formula>
    </cfRule>
  </conditionalFormatting>
  <conditionalFormatting sqref="E215:E216">
    <cfRule type="expression" dxfId="6581" priority="3926" stopIfTrue="1">
      <formula>$F161=""</formula>
    </cfRule>
    <cfRule type="expression" dxfId="6580" priority="3927" stopIfTrue="1">
      <formula>#REF!&lt;&gt;""</formula>
    </cfRule>
    <cfRule type="expression" dxfId="6579" priority="3928" stopIfTrue="1">
      <formula>AND($G161="",$F161&lt;&gt;"")</formula>
    </cfRule>
  </conditionalFormatting>
  <conditionalFormatting sqref="E224:H224">
    <cfRule type="expression" dxfId="6578" priority="3311" stopIfTrue="1">
      <formula>$F186=""</formula>
    </cfRule>
    <cfRule type="expression" dxfId="6577" priority="3312" stopIfTrue="1">
      <formula>#REF!&lt;&gt;""</formula>
    </cfRule>
    <cfRule type="expression" dxfId="6576" priority="3313" stopIfTrue="1">
      <formula>AND($G186="",$F186&lt;&gt;"")</formula>
    </cfRule>
  </conditionalFormatting>
  <conditionalFormatting sqref="E224:H224">
    <cfRule type="expression" dxfId="6575" priority="3308" stopIfTrue="1">
      <formula>$F177=""</formula>
    </cfRule>
    <cfRule type="expression" dxfId="6574" priority="3309" stopIfTrue="1">
      <formula>#REF!&lt;&gt;""</formula>
    </cfRule>
    <cfRule type="expression" dxfId="6573" priority="3310" stopIfTrue="1">
      <formula>AND($G177="",$F177&lt;&gt;"")</formula>
    </cfRule>
  </conditionalFormatting>
  <conditionalFormatting sqref="E219:H230 H428:H429 E234:G239">
    <cfRule type="expression" dxfId="6572" priority="3305" stopIfTrue="1">
      <formula>$F161=""</formula>
    </cfRule>
    <cfRule type="expression" dxfId="6571" priority="3306" stopIfTrue="1">
      <formula>#REF!&lt;&gt;""</formula>
    </cfRule>
    <cfRule type="expression" dxfId="6570" priority="3307" stopIfTrue="1">
      <formula>AND($G161="",$F161&lt;&gt;"")</formula>
    </cfRule>
  </conditionalFormatting>
  <conditionalFormatting sqref="E222:H224 E236:H237 E234:G239 H235:H239">
    <cfRule type="expression" dxfId="6569" priority="3302" stopIfTrue="1">
      <formula>$F161=""</formula>
    </cfRule>
    <cfRule type="expression" dxfId="6568" priority="3303" stopIfTrue="1">
      <formula>#REF!&lt;&gt;""</formula>
    </cfRule>
    <cfRule type="expression" dxfId="6567" priority="3304" stopIfTrue="1">
      <formula>AND($G161="",$F161&lt;&gt;"")</formula>
    </cfRule>
  </conditionalFormatting>
  <conditionalFormatting sqref="E219:H224">
    <cfRule type="expression" dxfId="6566" priority="3299" stopIfTrue="1">
      <formula>$F161=""</formula>
    </cfRule>
    <cfRule type="expression" dxfId="6565" priority="3300" stopIfTrue="1">
      <formula>#REF!&lt;&gt;""</formula>
    </cfRule>
    <cfRule type="expression" dxfId="6564" priority="3301" stopIfTrue="1">
      <formula>AND($G161="",$F161&lt;&gt;"")</formula>
    </cfRule>
  </conditionalFormatting>
  <conditionalFormatting sqref="E223:H224">
    <cfRule type="expression" dxfId="6563" priority="3296" stopIfTrue="1">
      <formula>$F177=""</formula>
    </cfRule>
    <cfRule type="expression" dxfId="6562" priority="3297" stopIfTrue="1">
      <formula>#REF!&lt;&gt;""</formula>
    </cfRule>
    <cfRule type="expression" dxfId="6561" priority="3298" stopIfTrue="1">
      <formula>AND($G177="",$F177&lt;&gt;"")</formula>
    </cfRule>
  </conditionalFormatting>
  <conditionalFormatting sqref="E221:H224 E234:G239">
    <cfRule type="expression" dxfId="6560" priority="3293" stopIfTrue="1">
      <formula>$F161=""</formula>
    </cfRule>
    <cfRule type="expression" dxfId="6559" priority="3294" stopIfTrue="1">
      <formula>#REF!&lt;&gt;""</formula>
    </cfRule>
    <cfRule type="expression" dxfId="6558" priority="3295" stopIfTrue="1">
      <formula>AND($G161="",$F161&lt;&gt;"")</formula>
    </cfRule>
  </conditionalFormatting>
  <conditionalFormatting sqref="E222:H224">
    <cfRule type="expression" dxfId="6557" priority="3287" stopIfTrue="1">
      <formula>$F177=""</formula>
    </cfRule>
    <cfRule type="expression" dxfId="6556" priority="3288" stopIfTrue="1">
      <formula>#REF!&lt;&gt;""</formula>
    </cfRule>
    <cfRule type="expression" dxfId="6555" priority="3289" stopIfTrue="1">
      <formula>AND($G177="",$F177&lt;&gt;"")</formula>
    </cfRule>
  </conditionalFormatting>
  <conditionalFormatting sqref="E219:H224">
    <cfRule type="expression" dxfId="6554" priority="3284" stopIfTrue="1">
      <formula>$F161=""</formula>
    </cfRule>
    <cfRule type="expression" dxfId="6553" priority="3285" stopIfTrue="1">
      <formula>#REF!&lt;&gt;""</formula>
    </cfRule>
    <cfRule type="expression" dxfId="6552" priority="3286" stopIfTrue="1">
      <formula>AND($G161="",$F161&lt;&gt;"")</formula>
    </cfRule>
  </conditionalFormatting>
  <conditionalFormatting sqref="E219:H224 E425:H429 E234:G239">
    <cfRule type="expression" dxfId="6551" priority="3281" stopIfTrue="1">
      <formula>$F163=""</formula>
    </cfRule>
    <cfRule type="expression" dxfId="6550" priority="3282" stopIfTrue="1">
      <formula>#REF!&lt;&gt;""</formula>
    </cfRule>
    <cfRule type="expression" dxfId="6549" priority="3283" stopIfTrue="1">
      <formula>AND($G163="",$F163&lt;&gt;"")</formula>
    </cfRule>
  </conditionalFormatting>
  <conditionalFormatting sqref="E226:E227 E223:H224">
    <cfRule type="expression" dxfId="6548" priority="3278" stopIfTrue="1">
      <formula>#REF!=""</formula>
    </cfRule>
    <cfRule type="expression" dxfId="6547" priority="3279" stopIfTrue="1">
      <formula>#REF!&lt;&gt;""</formula>
    </cfRule>
    <cfRule type="expression" dxfId="6546" priority="3280" stopIfTrue="1">
      <formula>AND(#REF!="",#REF!&lt;&gt;"")</formula>
    </cfRule>
  </conditionalFormatting>
  <conditionalFormatting sqref="E216 E228:E230 E423:H429 E236:H239">
    <cfRule type="expression" dxfId="6545" priority="3233" stopIfTrue="1">
      <formula>$F152=""</formula>
    </cfRule>
    <cfRule type="expression" dxfId="6544" priority="3234" stopIfTrue="1">
      <formula>#REF!&lt;&gt;""</formula>
    </cfRule>
    <cfRule type="expression" dxfId="6543" priority="3235" stopIfTrue="1">
      <formula>AND($G152="",$F152&lt;&gt;"")</formula>
    </cfRule>
  </conditionalFormatting>
  <conditionalFormatting sqref="E246:H247">
    <cfRule type="expression" dxfId="6542" priority="3066" stopIfTrue="1">
      <formula>#REF!&lt;&gt;""</formula>
    </cfRule>
  </conditionalFormatting>
  <conditionalFormatting sqref="E246:H247">
    <cfRule type="expression" dxfId="6541" priority="3063" stopIfTrue="1">
      <formula>$F194=""</formula>
    </cfRule>
    <cfRule type="expression" dxfId="6540" priority="3064" stopIfTrue="1">
      <formula>#REF!&lt;&gt;""</formula>
    </cfRule>
    <cfRule type="expression" dxfId="6539" priority="3065" stopIfTrue="1">
      <formula>AND($G194="",$F194&lt;&gt;"")</formula>
    </cfRule>
  </conditionalFormatting>
  <conditionalFormatting sqref="E246:H247">
    <cfRule type="expression" dxfId="6538" priority="3060" stopIfTrue="1">
      <formula>$F195=""</formula>
    </cfRule>
    <cfRule type="expression" dxfId="6537" priority="3061" stopIfTrue="1">
      <formula>#REF!&lt;&gt;""</formula>
    </cfRule>
    <cfRule type="expression" dxfId="6536" priority="3062" stopIfTrue="1">
      <formula>AND($G195="",$F195&lt;&gt;"")</formula>
    </cfRule>
  </conditionalFormatting>
  <conditionalFormatting sqref="E247:H247">
    <cfRule type="expression" dxfId="6535" priority="3048" stopIfTrue="1">
      <formula>$F196=""</formula>
    </cfRule>
    <cfRule type="expression" dxfId="6534" priority="3049" stopIfTrue="1">
      <formula>#REF!&lt;&gt;""</formula>
    </cfRule>
    <cfRule type="expression" dxfId="6533" priority="3050" stopIfTrue="1">
      <formula>AND($G196="",$F196&lt;&gt;"")</formula>
    </cfRule>
  </conditionalFormatting>
  <conditionalFormatting sqref="E246:H247">
    <cfRule type="expression" dxfId="6532" priority="3042" stopIfTrue="1">
      <formula>$F197=""</formula>
    </cfRule>
    <cfRule type="expression" dxfId="6531" priority="3043" stopIfTrue="1">
      <formula>#REF!&lt;&gt;""</formula>
    </cfRule>
    <cfRule type="expression" dxfId="6530" priority="3044" stopIfTrue="1">
      <formula>AND($G197="",$F197&lt;&gt;"")</formula>
    </cfRule>
  </conditionalFormatting>
  <conditionalFormatting sqref="E246:H247">
    <cfRule type="expression" dxfId="6529" priority="3039" stopIfTrue="1">
      <formula>$F196=""</formula>
    </cfRule>
    <cfRule type="expression" dxfId="6528" priority="3040" stopIfTrue="1">
      <formula>#REF!&lt;&gt;""</formula>
    </cfRule>
    <cfRule type="expression" dxfId="6527" priority="3041" stopIfTrue="1">
      <formula>AND($G196="",$F196&lt;&gt;"")</formula>
    </cfRule>
  </conditionalFormatting>
  <conditionalFormatting sqref="E490:H491 E476:H476 E489 E471:H471 E465:H465 E470 E246:H247 E410:H418 E457:H457 E420:H425 E435:H436 H426:H434 E495:H507">
    <cfRule type="expression" dxfId="6526" priority="3033" stopIfTrue="1">
      <formula>#REF!=""</formula>
    </cfRule>
    <cfRule type="expression" dxfId="6525" priority="3034" stopIfTrue="1">
      <formula>#REF!&lt;&gt;""</formula>
    </cfRule>
    <cfRule type="expression" dxfId="6524" priority="3035" stopIfTrue="1">
      <formula>AND(#REF!="",#REF!&lt;&gt;"")</formula>
    </cfRule>
  </conditionalFormatting>
  <conditionalFormatting sqref="E247:H247">
    <cfRule type="expression" dxfId="6523" priority="3030" stopIfTrue="1">
      <formula>$F205=""</formula>
    </cfRule>
    <cfRule type="expression" dxfId="6522" priority="3031" stopIfTrue="1">
      <formula>#REF!&lt;&gt;""</formula>
    </cfRule>
    <cfRule type="expression" dxfId="6521" priority="3032" stopIfTrue="1">
      <formula>AND($G205="",$F205&lt;&gt;"")</formula>
    </cfRule>
  </conditionalFormatting>
  <conditionalFormatting sqref="E245:H246">
    <cfRule type="expression" dxfId="6520" priority="3029" stopIfTrue="1">
      <formula>#REF!&lt;&gt;""</formula>
    </cfRule>
  </conditionalFormatting>
  <conditionalFormatting sqref="E245:H245">
    <cfRule type="expression" dxfId="6519" priority="2989" stopIfTrue="1">
      <formula>$F191=""</formula>
    </cfRule>
    <cfRule type="expression" dxfId="6518" priority="2990" stopIfTrue="1">
      <formula>#REF!&lt;&gt;""</formula>
    </cfRule>
    <cfRule type="expression" dxfId="6517" priority="2991" stopIfTrue="1">
      <formula>AND($G191="",$F191&lt;&gt;"")</formula>
    </cfRule>
  </conditionalFormatting>
  <conditionalFormatting sqref="E245:H245">
    <cfRule type="expression" dxfId="6516" priority="2986" stopIfTrue="1">
      <formula>$F192=""</formula>
    </cfRule>
    <cfRule type="expression" dxfId="6515" priority="2987" stopIfTrue="1">
      <formula>#REF!&lt;&gt;""</formula>
    </cfRule>
    <cfRule type="expression" dxfId="6514" priority="2988" stopIfTrue="1">
      <formula>AND($G192="",$F192&lt;&gt;"")</formula>
    </cfRule>
  </conditionalFormatting>
  <conditionalFormatting sqref="E245:H245">
    <cfRule type="expression" dxfId="6513" priority="2983" stopIfTrue="1">
      <formula>$F177=""</formula>
    </cfRule>
    <cfRule type="expression" dxfId="6512" priority="2984" stopIfTrue="1">
      <formula>#REF!&lt;&gt;""</formula>
    </cfRule>
    <cfRule type="expression" dxfId="6511" priority="2985" stopIfTrue="1">
      <formula>AND($G177="",$F177&lt;&gt;"")</formula>
    </cfRule>
  </conditionalFormatting>
  <conditionalFormatting sqref="E245:H245">
    <cfRule type="expression" dxfId="6510" priority="2977" stopIfTrue="1">
      <formula>$F177=""</formula>
    </cfRule>
    <cfRule type="expression" dxfId="6509" priority="2978" stopIfTrue="1">
      <formula>#REF!&lt;&gt;""</formula>
    </cfRule>
    <cfRule type="expression" dxfId="6508" priority="2979" stopIfTrue="1">
      <formula>AND($G177="",$F177&lt;&gt;"")</formula>
    </cfRule>
  </conditionalFormatting>
  <conditionalFormatting sqref="E245:H245">
    <cfRule type="expression" dxfId="6507" priority="2962" stopIfTrue="1">
      <formula>$F177=""</formula>
    </cfRule>
    <cfRule type="expression" dxfId="6506" priority="2963" stopIfTrue="1">
      <formula>#REF!&lt;&gt;""</formula>
    </cfRule>
    <cfRule type="expression" dxfId="6505" priority="2964" stopIfTrue="1">
      <formula>AND($G177="",$F177&lt;&gt;"")</formula>
    </cfRule>
  </conditionalFormatting>
  <conditionalFormatting sqref="E245:H245">
    <cfRule type="expression" dxfId="6504" priority="2959" stopIfTrue="1">
      <formula>$F179=""</formula>
    </cfRule>
    <cfRule type="expression" dxfId="6503" priority="2960" stopIfTrue="1">
      <formula>#REF!&lt;&gt;""</formula>
    </cfRule>
    <cfRule type="expression" dxfId="6502" priority="2961" stopIfTrue="1">
      <formula>AND($G179="",$F179&lt;&gt;"")</formula>
    </cfRule>
  </conditionalFormatting>
  <conditionalFormatting sqref="H245">
    <cfRule type="expression" dxfId="6501" priority="2952" stopIfTrue="1">
      <formula>$F191=""</formula>
    </cfRule>
    <cfRule type="expression" dxfId="6500" priority="2953" stopIfTrue="1">
      <formula>#REF!&lt;&gt;""</formula>
    </cfRule>
    <cfRule type="expression" dxfId="6499" priority="2954" stopIfTrue="1">
      <formula>AND($G191="",$F191&lt;&gt;"")</formula>
    </cfRule>
  </conditionalFormatting>
  <conditionalFormatting sqref="H245">
    <cfRule type="expression" dxfId="6498" priority="2949" stopIfTrue="1">
      <formula>$F192=""</formula>
    </cfRule>
    <cfRule type="expression" dxfId="6497" priority="2950" stopIfTrue="1">
      <formula>#REF!&lt;&gt;""</formula>
    </cfRule>
    <cfRule type="expression" dxfId="6496" priority="2951" stopIfTrue="1">
      <formula>AND($G192="",$F192&lt;&gt;"")</formula>
    </cfRule>
  </conditionalFormatting>
  <conditionalFormatting sqref="H245">
    <cfRule type="expression" dxfId="6495" priority="2946" stopIfTrue="1">
      <formula>$F177=""</formula>
    </cfRule>
    <cfRule type="expression" dxfId="6494" priority="2947" stopIfTrue="1">
      <formula>#REF!&lt;&gt;""</formula>
    </cfRule>
    <cfRule type="expression" dxfId="6493" priority="2948" stopIfTrue="1">
      <formula>AND($G177="",$F177&lt;&gt;"")</formula>
    </cfRule>
  </conditionalFormatting>
  <conditionalFormatting sqref="H245">
    <cfRule type="expression" dxfId="6492" priority="2940" stopIfTrue="1">
      <formula>$F177=""</formula>
    </cfRule>
    <cfRule type="expression" dxfId="6491" priority="2941" stopIfTrue="1">
      <formula>#REF!&lt;&gt;""</formula>
    </cfRule>
    <cfRule type="expression" dxfId="6490" priority="2942" stopIfTrue="1">
      <formula>AND($G177="",$F177&lt;&gt;"")</formula>
    </cfRule>
  </conditionalFormatting>
  <conditionalFormatting sqref="H245">
    <cfRule type="expression" dxfId="6489" priority="2925" stopIfTrue="1">
      <formula>$F177=""</formula>
    </cfRule>
    <cfRule type="expression" dxfId="6488" priority="2926" stopIfTrue="1">
      <formula>#REF!&lt;&gt;""</formula>
    </cfRule>
    <cfRule type="expression" dxfId="6487" priority="2927" stopIfTrue="1">
      <formula>AND($G177="",$F177&lt;&gt;"")</formula>
    </cfRule>
  </conditionalFormatting>
  <conditionalFormatting sqref="H245">
    <cfRule type="expression" dxfId="6486" priority="2922" stopIfTrue="1">
      <formula>$F179=""</formula>
    </cfRule>
    <cfRule type="expression" dxfId="6485" priority="2923" stopIfTrue="1">
      <formula>#REF!&lt;&gt;""</formula>
    </cfRule>
    <cfRule type="expression" dxfId="6484" priority="2924" stopIfTrue="1">
      <formula>AND($G179="",$F179&lt;&gt;"")</formula>
    </cfRule>
  </conditionalFormatting>
  <conditionalFormatting sqref="E251:H254">
    <cfRule type="expression" dxfId="6483" priority="2910" stopIfTrue="1">
      <formula>$F186=""</formula>
    </cfRule>
    <cfRule type="expression" dxfId="6482" priority="2911" stopIfTrue="1">
      <formula>#REF!&lt;&gt;""</formula>
    </cfRule>
    <cfRule type="expression" dxfId="6481" priority="2912" stopIfTrue="1">
      <formula>AND($G186="",$F186&lt;&gt;"")</formula>
    </cfRule>
  </conditionalFormatting>
  <conditionalFormatting sqref="E254:H254">
    <cfRule type="expression" dxfId="6480" priority="2907" stopIfTrue="1">
      <formula>$F186=""</formula>
    </cfRule>
    <cfRule type="expression" dxfId="6479" priority="2908" stopIfTrue="1">
      <formula>#REF!&lt;&gt;""</formula>
    </cfRule>
    <cfRule type="expression" dxfId="6478" priority="2909" stopIfTrue="1">
      <formula>AND($G186="",$F186&lt;&gt;"")</formula>
    </cfRule>
  </conditionalFormatting>
  <conditionalFormatting sqref="E253:H254">
    <cfRule type="expression" dxfId="6477" priority="2898" stopIfTrue="1">
      <formula>$F186=""</formula>
    </cfRule>
    <cfRule type="expression" dxfId="6476" priority="2899" stopIfTrue="1">
      <formula>#REF!&lt;&gt;""</formula>
    </cfRule>
    <cfRule type="expression" dxfId="6475" priority="2900" stopIfTrue="1">
      <formula>AND($G186="",$F186&lt;&gt;"")</formula>
    </cfRule>
  </conditionalFormatting>
  <conditionalFormatting sqref="E250:H254">
    <cfRule type="expression" dxfId="6474" priority="2886" stopIfTrue="1">
      <formula>$F187=""</formula>
    </cfRule>
    <cfRule type="expression" dxfId="6473" priority="2887" stopIfTrue="1">
      <formula>#REF!&lt;&gt;""</formula>
    </cfRule>
    <cfRule type="expression" dxfId="6472" priority="2888" stopIfTrue="1">
      <formula>AND($G187="",$F187&lt;&gt;"")</formula>
    </cfRule>
  </conditionalFormatting>
  <conditionalFormatting sqref="E472:E475 E292">
    <cfRule type="expression" dxfId="6471" priority="2880" stopIfTrue="1">
      <formula>#REF!=""</formula>
    </cfRule>
    <cfRule type="expression" dxfId="6470" priority="2881" stopIfTrue="1">
      <formula>#REF!&lt;&gt;""</formula>
    </cfRule>
    <cfRule type="expression" dxfId="6469" priority="2882" stopIfTrue="1">
      <formula>AND(#REF!="",#REF!&lt;&gt;"")</formula>
    </cfRule>
  </conditionalFormatting>
  <conditionalFormatting sqref="E384:E385 E292">
    <cfRule type="expression" dxfId="6468" priority="2877" stopIfTrue="1">
      <formula>#REF!=""</formula>
    </cfRule>
    <cfRule type="expression" dxfId="6467" priority="2878" stopIfTrue="1">
      <formula>#REF!&lt;&gt;""</formula>
    </cfRule>
    <cfRule type="expression" dxfId="6466" priority="2879" stopIfTrue="1">
      <formula>AND(#REF!="",#REF!&lt;&gt;"")</formula>
    </cfRule>
  </conditionalFormatting>
  <conditionalFormatting sqref="E386:E387 E293:E294 L410">
    <cfRule type="expression" dxfId="6465" priority="2874" stopIfTrue="1">
      <formula>#REF!=""</formula>
    </cfRule>
    <cfRule type="expression" dxfId="6464" priority="2875" stopIfTrue="1">
      <formula>#REF!&lt;&gt;""</formula>
    </cfRule>
    <cfRule type="expression" dxfId="6463" priority="2876" stopIfTrue="1">
      <formula>AND(#REF!="",#REF!&lt;&gt;"")</formula>
    </cfRule>
  </conditionalFormatting>
  <conditionalFormatting sqref="L508:L509 E388 E293:E294 L99:L100">
    <cfRule type="expression" dxfId="6462" priority="2871" stopIfTrue="1">
      <formula>#REF!=""</formula>
    </cfRule>
    <cfRule type="expression" dxfId="6461" priority="2872" stopIfTrue="1">
      <formula>#REF!&lt;&gt;""</formula>
    </cfRule>
    <cfRule type="expression" dxfId="6460" priority="2873" stopIfTrue="1">
      <formula>AND(#REF!="",#REF!&lt;&gt;"")</formula>
    </cfRule>
  </conditionalFormatting>
  <conditionalFormatting sqref="E295:E296 E389:E392">
    <cfRule type="expression" dxfId="6459" priority="2868" stopIfTrue="1">
      <formula>#REF!=""</formula>
    </cfRule>
    <cfRule type="expression" dxfId="6458" priority="2869" stopIfTrue="1">
      <formula>#REF!&lt;&gt;""</formula>
    </cfRule>
    <cfRule type="expression" dxfId="6457" priority="2870" stopIfTrue="1">
      <formula>AND(#REF!="",#REF!&lt;&gt;"")</formula>
    </cfRule>
  </conditionalFormatting>
  <conditionalFormatting sqref="E413:H415 E422:H422 E234:E239">
    <cfRule type="expression" dxfId="6456" priority="2820" stopIfTrue="1">
      <formula>$F167=""</formula>
    </cfRule>
    <cfRule type="expression" dxfId="6455" priority="2821" stopIfTrue="1">
      <formula>#REF!&lt;&gt;""</formula>
    </cfRule>
    <cfRule type="expression" dxfId="6454" priority="2822" stopIfTrue="1">
      <formula>AND($G167="",$F167&lt;&gt;"")</formula>
    </cfRule>
  </conditionalFormatting>
  <conditionalFormatting sqref="E507:H518">
    <cfRule type="expression" dxfId="6453" priority="2817" stopIfTrue="1">
      <formula>$F435=""</formula>
    </cfRule>
    <cfRule type="expression" dxfId="6452" priority="2818" stopIfTrue="1">
      <formula>#REF!&lt;&gt;""</formula>
    </cfRule>
    <cfRule type="expression" dxfId="6451" priority="2819" stopIfTrue="1">
      <formula>AND($G435="",$F435&lt;&gt;"")</formula>
    </cfRule>
  </conditionalFormatting>
  <conditionalFormatting sqref="E413:H415">
    <cfRule type="expression" dxfId="6450" priority="2814" stopIfTrue="1">
      <formula>$F346=""</formula>
    </cfRule>
    <cfRule type="expression" dxfId="6449" priority="2815" stopIfTrue="1">
      <formula>#REF!&lt;&gt;""</formula>
    </cfRule>
    <cfRule type="expression" dxfId="6448" priority="2816" stopIfTrue="1">
      <formula>AND($G346="",$F346&lt;&gt;"")</formula>
    </cfRule>
  </conditionalFormatting>
  <conditionalFormatting sqref="E410:H415">
    <cfRule type="expression" dxfId="6447" priority="2811" stopIfTrue="1">
      <formula>$F341=""</formula>
    </cfRule>
    <cfRule type="expression" dxfId="6446" priority="2812" stopIfTrue="1">
      <formula>#REF!&lt;&gt;""</formula>
    </cfRule>
    <cfRule type="expression" dxfId="6445" priority="2813" stopIfTrue="1">
      <formula>AND($G341="",$F341&lt;&gt;"")</formula>
    </cfRule>
  </conditionalFormatting>
  <conditionalFormatting sqref="E495:H498 E499:G501 E500:H502 H515:H518 E522:H522">
    <cfRule type="expression" dxfId="6444" priority="2805" stopIfTrue="1">
      <formula>$F418=""</formula>
    </cfRule>
    <cfRule type="expression" dxfId="6443" priority="2806" stopIfTrue="1">
      <formula>#REF!&lt;&gt;""</formula>
    </cfRule>
    <cfRule type="expression" dxfId="6442" priority="2807" stopIfTrue="1">
      <formula>AND($G418="",$F418&lt;&gt;"")</formula>
    </cfRule>
  </conditionalFormatting>
  <conditionalFormatting sqref="E415:H415">
    <cfRule type="expression" dxfId="6441" priority="2802" stopIfTrue="1">
      <formula>$F346=""</formula>
    </cfRule>
    <cfRule type="expression" dxfId="6440" priority="2803" stopIfTrue="1">
      <formula>#REF!&lt;&gt;""</formula>
    </cfRule>
    <cfRule type="expression" dxfId="6439" priority="2804" stopIfTrue="1">
      <formula>AND($G346="",$F346&lt;&gt;"")</formula>
    </cfRule>
  </conditionalFormatting>
  <conditionalFormatting sqref="E479:H483">
    <cfRule type="expression" dxfId="6438" priority="2799" stopIfTrue="1">
      <formula>$F408=""</formula>
    </cfRule>
    <cfRule type="expression" dxfId="6437" priority="2800" stopIfTrue="1">
      <formula>#REF!&lt;&gt;""</formula>
    </cfRule>
    <cfRule type="expression" dxfId="6436" priority="2801" stopIfTrue="1">
      <formula>AND($G408="",$F408&lt;&gt;"")</formula>
    </cfRule>
  </conditionalFormatting>
  <conditionalFormatting sqref="E495:H498 E499:G501 E511:H514 H515:H518 E520:H520">
    <cfRule type="expression" dxfId="6435" priority="2796" stopIfTrue="1">
      <formula>$F419=""</formula>
    </cfRule>
    <cfRule type="expression" dxfId="6434" priority="2797" stopIfTrue="1">
      <formula>#REF!&lt;&gt;""</formula>
    </cfRule>
    <cfRule type="expression" dxfId="6433" priority="2798" stopIfTrue="1">
      <formula>AND($G419="",$F419&lt;&gt;"")</formula>
    </cfRule>
  </conditionalFormatting>
  <conditionalFormatting sqref="E410:H415 E422:H423 H235:H239">
    <cfRule type="expression" dxfId="6432" priority="2787" stopIfTrue="1">
      <formula>$F173=""</formula>
    </cfRule>
    <cfRule type="expression" dxfId="6431" priority="2788" stopIfTrue="1">
      <formula>#REF!&lt;&gt;""</formula>
    </cfRule>
    <cfRule type="expression" dxfId="6430" priority="2789" stopIfTrue="1">
      <formula>AND($G173="",$F173&lt;&gt;"")</formula>
    </cfRule>
  </conditionalFormatting>
  <conditionalFormatting sqref="E416:H418">
    <cfRule type="expression" dxfId="6429" priority="2784" stopIfTrue="1">
      <formula>$F349=""</formula>
    </cfRule>
    <cfRule type="expression" dxfId="6428" priority="2785" stopIfTrue="1">
      <formula>#REF!&lt;&gt;""</formula>
    </cfRule>
    <cfRule type="expression" dxfId="6427" priority="2786" stopIfTrue="1">
      <formula>AND($G349="",$F349&lt;&gt;"")</formula>
    </cfRule>
  </conditionalFormatting>
  <conditionalFormatting sqref="E422:H422 E412:H418 H428:H429">
    <cfRule type="expression" dxfId="6426" priority="2781" stopIfTrue="1">
      <formula>$F346=""</formula>
    </cfRule>
    <cfRule type="expression" dxfId="6425" priority="2782" stopIfTrue="1">
      <formula>#REF!&lt;&gt;""</formula>
    </cfRule>
    <cfRule type="expression" dxfId="6424" priority="2783" stopIfTrue="1">
      <formula>AND($G346="",$F346&lt;&gt;"")</formula>
    </cfRule>
  </conditionalFormatting>
  <conditionalFormatting sqref="E422:H422 E411:H418">
    <cfRule type="expression" dxfId="6423" priority="2769" stopIfTrue="1">
      <formula>$F346=""</formula>
    </cfRule>
    <cfRule type="expression" dxfId="6422" priority="2770" stopIfTrue="1">
      <formula>#REF!&lt;&gt;""</formula>
    </cfRule>
    <cfRule type="expression" dxfId="6421" priority="2771" stopIfTrue="1">
      <formula>AND($G346="",$F346&lt;&gt;"")</formula>
    </cfRule>
  </conditionalFormatting>
  <conditionalFormatting sqref="E422:H424 E410:H418 E236:H239">
    <cfRule type="expression" dxfId="6420" priority="2763" stopIfTrue="1">
      <formula>$F173=""</formula>
    </cfRule>
    <cfRule type="expression" dxfId="6419" priority="2764" stopIfTrue="1">
      <formula>#REF!&lt;&gt;""</formula>
    </cfRule>
    <cfRule type="expression" dxfId="6418" priority="2765" stopIfTrue="1">
      <formula>AND($G173="",$F173&lt;&gt;"")</formula>
    </cfRule>
  </conditionalFormatting>
  <conditionalFormatting sqref="E422:H422 E410:H418">
    <cfRule type="expression" dxfId="6417" priority="2760" stopIfTrue="1">
      <formula>$F346=""</formula>
    </cfRule>
    <cfRule type="expression" dxfId="6416" priority="2761" stopIfTrue="1">
      <formula>#REF!&lt;&gt;""</formula>
    </cfRule>
    <cfRule type="expression" dxfId="6415" priority="2762" stopIfTrue="1">
      <formula>AND($G346="",$F346&lt;&gt;"")</formula>
    </cfRule>
  </conditionalFormatting>
  <conditionalFormatting sqref="E416:H418">
    <cfRule type="expression" dxfId="6414" priority="2751" stopIfTrue="1">
      <formula>$F354=""</formula>
    </cfRule>
    <cfRule type="expression" dxfId="6413" priority="2752" stopIfTrue="1">
      <formula>#REF!&lt;&gt;""</formula>
    </cfRule>
    <cfRule type="expression" dxfId="6412" priority="2753" stopIfTrue="1">
      <formula>AND($G354="",$F354&lt;&gt;"")</formula>
    </cfRule>
  </conditionalFormatting>
  <conditionalFormatting sqref="E420:H421">
    <cfRule type="expression" dxfId="6411" priority="2748" stopIfTrue="1">
      <formula>$F353=""</formula>
    </cfRule>
    <cfRule type="expression" dxfId="6410" priority="2749" stopIfTrue="1">
      <formula>#REF!&lt;&gt;""</formula>
    </cfRule>
    <cfRule type="expression" dxfId="6409" priority="2750" stopIfTrue="1">
      <formula>AND($G353="",$F353&lt;&gt;"")</formula>
    </cfRule>
  </conditionalFormatting>
  <conditionalFormatting sqref="E420:H421">
    <cfRule type="expression" dxfId="6408" priority="2745" stopIfTrue="1">
      <formula>$F354=""</formula>
    </cfRule>
    <cfRule type="expression" dxfId="6407" priority="2746" stopIfTrue="1">
      <formula>#REF!&lt;&gt;""</formula>
    </cfRule>
    <cfRule type="expression" dxfId="6406" priority="2747" stopIfTrue="1">
      <formula>AND($G354="",$F354&lt;&gt;"")</formula>
    </cfRule>
  </conditionalFormatting>
  <conditionalFormatting sqref="E420:H421">
    <cfRule type="expression" dxfId="6405" priority="2733" stopIfTrue="1">
      <formula>$F355=""</formula>
    </cfRule>
    <cfRule type="expression" dxfId="6404" priority="2734" stopIfTrue="1">
      <formula>#REF!&lt;&gt;""</formula>
    </cfRule>
    <cfRule type="expression" dxfId="6403" priority="2735" stopIfTrue="1">
      <formula>AND($G355="",$F355&lt;&gt;"")</formula>
    </cfRule>
  </conditionalFormatting>
  <conditionalFormatting sqref="E420:H421">
    <cfRule type="expression" dxfId="6402" priority="2727" stopIfTrue="1">
      <formula>$F357=""</formula>
    </cfRule>
    <cfRule type="expression" dxfId="6401" priority="2728" stopIfTrue="1">
      <formula>#REF!&lt;&gt;""</formula>
    </cfRule>
    <cfRule type="expression" dxfId="6400" priority="2729" stopIfTrue="1">
      <formula>AND($G357="",$F357&lt;&gt;"")</formula>
    </cfRule>
  </conditionalFormatting>
  <conditionalFormatting sqref="E420:H421">
    <cfRule type="expression" dxfId="6399" priority="2724" stopIfTrue="1">
      <formula>$F356=""</formula>
    </cfRule>
    <cfRule type="expression" dxfId="6398" priority="2725" stopIfTrue="1">
      <formula>#REF!&lt;&gt;""</formula>
    </cfRule>
    <cfRule type="expression" dxfId="6397" priority="2726" stopIfTrue="1">
      <formula>AND($G356="",$F356&lt;&gt;"")</formula>
    </cfRule>
  </conditionalFormatting>
  <conditionalFormatting sqref="E420:H421">
    <cfRule type="expression" dxfId="6396" priority="2715" stopIfTrue="1">
      <formula>$F358=""</formula>
    </cfRule>
    <cfRule type="expression" dxfId="6395" priority="2716" stopIfTrue="1">
      <formula>#REF!&lt;&gt;""</formula>
    </cfRule>
    <cfRule type="expression" dxfId="6394" priority="2717" stopIfTrue="1">
      <formula>AND($G358="",$F358&lt;&gt;"")</formula>
    </cfRule>
  </conditionalFormatting>
  <conditionalFormatting sqref="E437:H437 E444:H446 H447">
    <cfRule type="expression" dxfId="6393" priority="2502" stopIfTrue="1">
      <formula>$F346=""</formula>
    </cfRule>
    <cfRule type="expression" dxfId="6392" priority="2503" stopIfTrue="1">
      <formula>#REF!&lt;&gt;""</formula>
    </cfRule>
    <cfRule type="expression" dxfId="6391" priority="2504" stopIfTrue="1">
      <formula>AND($G346="",$F346&lt;&gt;"")</formula>
    </cfRule>
  </conditionalFormatting>
  <conditionalFormatting sqref="E437:H437">
    <cfRule type="expression" dxfId="6390" priority="2499" stopIfTrue="1">
      <formula>$F369=""</formula>
    </cfRule>
    <cfRule type="expression" dxfId="6389" priority="2500" stopIfTrue="1">
      <formula>#REF!&lt;&gt;""</formula>
    </cfRule>
    <cfRule type="expression" dxfId="6388" priority="2501" stopIfTrue="1">
      <formula>AND($G369="",$F369&lt;&gt;"")</formula>
    </cfRule>
  </conditionalFormatting>
  <conditionalFormatting sqref="E439:H440 E444:H446 H447">
    <cfRule type="expression" dxfId="6387" priority="2418" stopIfTrue="1">
      <formula>$F346=""</formula>
    </cfRule>
    <cfRule type="expression" dxfId="6386" priority="2419" stopIfTrue="1">
      <formula>#REF!&lt;&gt;""</formula>
    </cfRule>
    <cfRule type="expression" dxfId="6385" priority="2420" stopIfTrue="1">
      <formula>AND($G346="",$F346&lt;&gt;"")</formula>
    </cfRule>
  </conditionalFormatting>
  <conditionalFormatting sqref="E440:H440 E444:H446 H447 E461:H461">
    <cfRule type="expression" dxfId="6384" priority="2409" stopIfTrue="1">
      <formula>$F369=""</formula>
    </cfRule>
    <cfRule type="expression" dxfId="6383" priority="2410" stopIfTrue="1">
      <formula>#REF!&lt;&gt;""</formula>
    </cfRule>
    <cfRule type="expression" dxfId="6382" priority="2411" stopIfTrue="1">
      <formula>AND($G369="",$F369&lt;&gt;"")</formula>
    </cfRule>
  </conditionalFormatting>
  <conditionalFormatting sqref="E438:H440 E444:H446 H447">
    <cfRule type="expression" dxfId="6381" priority="2403" stopIfTrue="1">
      <formula>$F369=""</formula>
    </cfRule>
    <cfRule type="expression" dxfId="6380" priority="2404" stopIfTrue="1">
      <formula>#REF!&lt;&gt;""</formula>
    </cfRule>
    <cfRule type="expression" dxfId="6379" priority="2405" stopIfTrue="1">
      <formula>AND($G369="",$F369&lt;&gt;"")</formula>
    </cfRule>
  </conditionalFormatting>
  <conditionalFormatting sqref="E439:H440">
    <cfRule type="expression" dxfId="6378" priority="2400" stopIfTrue="1">
      <formula>$F369=""</formula>
    </cfRule>
    <cfRule type="expression" dxfId="6377" priority="2401" stopIfTrue="1">
      <formula>#REF!&lt;&gt;""</formula>
    </cfRule>
    <cfRule type="expression" dxfId="6376" priority="2402" stopIfTrue="1">
      <formula>AND($G369="",$F369&lt;&gt;"")</formula>
    </cfRule>
  </conditionalFormatting>
  <conditionalFormatting sqref="E438:H440">
    <cfRule type="expression" dxfId="6375" priority="2394" stopIfTrue="1">
      <formula>$F347=""</formula>
    </cfRule>
    <cfRule type="expression" dxfId="6374" priority="2395" stopIfTrue="1">
      <formula>#REF!&lt;&gt;""</formula>
    </cfRule>
    <cfRule type="expression" dxfId="6373" priority="2396" stopIfTrue="1">
      <formula>AND($G347="",$F347&lt;&gt;"")</formula>
    </cfRule>
  </conditionalFormatting>
  <conditionalFormatting sqref="E438:H440">
    <cfRule type="expression" dxfId="6372" priority="2391" stopIfTrue="1">
      <formula>$F370=""</formula>
    </cfRule>
    <cfRule type="expression" dxfId="6371" priority="2392" stopIfTrue="1">
      <formula>#REF!&lt;&gt;""</formula>
    </cfRule>
    <cfRule type="expression" dxfId="6370" priority="2393" stopIfTrue="1">
      <formula>AND($G370="",$F370&lt;&gt;"")</formula>
    </cfRule>
  </conditionalFormatting>
  <conditionalFormatting sqref="E438">
    <cfRule type="expression" dxfId="6369" priority="2367" stopIfTrue="1">
      <formula>$F369=""</formula>
    </cfRule>
    <cfRule type="expression" dxfId="6368" priority="2368" stopIfTrue="1">
      <formula>#REF!&lt;&gt;""</formula>
    </cfRule>
    <cfRule type="expression" dxfId="6367" priority="2369" stopIfTrue="1">
      <formula>AND($G369="",$F369&lt;&gt;"")</formula>
    </cfRule>
  </conditionalFormatting>
  <conditionalFormatting sqref="E438">
    <cfRule type="expression" dxfId="6366" priority="2358" stopIfTrue="1">
      <formula>$F347=""</formula>
    </cfRule>
    <cfRule type="expression" dxfId="6365" priority="2359" stopIfTrue="1">
      <formula>#REF!&lt;&gt;""</formula>
    </cfRule>
    <cfRule type="expression" dxfId="6364" priority="2360" stopIfTrue="1">
      <formula>AND($G347="",$F347&lt;&gt;"")</formula>
    </cfRule>
  </conditionalFormatting>
  <conditionalFormatting sqref="E438">
    <cfRule type="expression" dxfId="6363" priority="2355" stopIfTrue="1">
      <formula>$F370=""</formula>
    </cfRule>
    <cfRule type="expression" dxfId="6362" priority="2356" stopIfTrue="1">
      <formula>#REF!&lt;&gt;""</formula>
    </cfRule>
    <cfRule type="expression" dxfId="6361" priority="2357" stopIfTrue="1">
      <formula>AND($G370="",$F370&lt;&gt;"")</formula>
    </cfRule>
  </conditionalFormatting>
  <conditionalFormatting sqref="E439:E440">
    <cfRule type="expression" dxfId="6360" priority="2346" stopIfTrue="1">
      <formula>$F346=""</formula>
    </cfRule>
    <cfRule type="expression" dxfId="6359" priority="2347" stopIfTrue="1">
      <formula>#REF!&lt;&gt;""</formula>
    </cfRule>
    <cfRule type="expression" dxfId="6358" priority="2348" stopIfTrue="1">
      <formula>AND($G346="",$F346&lt;&gt;"")</formula>
    </cfRule>
  </conditionalFormatting>
  <conditionalFormatting sqref="E439:E440">
    <cfRule type="expression" dxfId="6357" priority="2340" stopIfTrue="1">
      <formula>$F346=""</formula>
    </cfRule>
    <cfRule type="expression" dxfId="6356" priority="2341" stopIfTrue="1">
      <formula>#REF!&lt;&gt;""</formula>
    </cfRule>
    <cfRule type="expression" dxfId="6355" priority="2342" stopIfTrue="1">
      <formula>AND($G346="",$F346&lt;&gt;"")</formula>
    </cfRule>
  </conditionalFormatting>
  <conditionalFormatting sqref="E439:E440">
    <cfRule type="expression" dxfId="6354" priority="2331" stopIfTrue="1">
      <formula>$F370=""</formula>
    </cfRule>
    <cfRule type="expression" dxfId="6353" priority="2332" stopIfTrue="1">
      <formula>#REF!&lt;&gt;""</formula>
    </cfRule>
    <cfRule type="expression" dxfId="6352" priority="2333" stopIfTrue="1">
      <formula>AND($G370="",$F370&lt;&gt;"")</formula>
    </cfRule>
  </conditionalFormatting>
  <conditionalFormatting sqref="E439:E440">
    <cfRule type="expression" dxfId="6351" priority="2328" stopIfTrue="1">
      <formula>$F369=""</formula>
    </cfRule>
    <cfRule type="expression" dxfId="6350" priority="2329" stopIfTrue="1">
      <formula>#REF!&lt;&gt;""</formula>
    </cfRule>
    <cfRule type="expression" dxfId="6349" priority="2330" stopIfTrue="1">
      <formula>AND($G369="",$F369&lt;&gt;"")</formula>
    </cfRule>
  </conditionalFormatting>
  <conditionalFormatting sqref="E439:E440">
    <cfRule type="expression" dxfId="6348" priority="2325" stopIfTrue="1">
      <formula>$F346=""</formula>
    </cfRule>
    <cfRule type="expression" dxfId="6347" priority="2326" stopIfTrue="1">
      <formula>#REF!&lt;&gt;""</formula>
    </cfRule>
    <cfRule type="expression" dxfId="6346" priority="2327" stopIfTrue="1">
      <formula>AND($G346="",$F346&lt;&gt;"")</formula>
    </cfRule>
  </conditionalFormatting>
  <conditionalFormatting sqref="E439:E440">
    <cfRule type="expression" dxfId="6345" priority="2322" stopIfTrue="1">
      <formula>$F348=""</formula>
    </cfRule>
    <cfRule type="expression" dxfId="6344" priority="2323" stopIfTrue="1">
      <formula>#REF!&lt;&gt;""</formula>
    </cfRule>
    <cfRule type="expression" dxfId="6343" priority="2324" stopIfTrue="1">
      <formula>AND($G348="",$F348&lt;&gt;"")</formula>
    </cfRule>
  </conditionalFormatting>
  <conditionalFormatting sqref="E439:E440">
    <cfRule type="expression" dxfId="6342" priority="2319" stopIfTrue="1">
      <formula>$F371=""</formula>
    </cfRule>
    <cfRule type="expression" dxfId="6341" priority="2320" stopIfTrue="1">
      <formula>#REF!&lt;&gt;""</formula>
    </cfRule>
    <cfRule type="expression" dxfId="6340" priority="2321" stopIfTrue="1">
      <formula>AND($G371="",$F371&lt;&gt;"")</formula>
    </cfRule>
  </conditionalFormatting>
  <conditionalFormatting sqref="E233">
    <cfRule type="expression" dxfId="6339" priority="2316" stopIfTrue="1">
      <formula>$F166=""</formula>
    </cfRule>
    <cfRule type="expression" dxfId="6338" priority="2317" stopIfTrue="1">
      <formula>#REF!&lt;&gt;""</formula>
    </cfRule>
    <cfRule type="expression" dxfId="6337" priority="2318" stopIfTrue="1">
      <formula>AND($G166="",$F166&lt;&gt;"")</formula>
    </cfRule>
  </conditionalFormatting>
  <conditionalFormatting sqref="E441:H446 H447 E461:H461">
    <cfRule type="expression" dxfId="6336" priority="2313" stopIfTrue="1">
      <formula>$F369=""</formula>
    </cfRule>
    <cfRule type="expression" dxfId="6335" priority="2314" stopIfTrue="1">
      <formula>#REF!&lt;&gt;""</formula>
    </cfRule>
    <cfRule type="expression" dxfId="6334" priority="2315" stopIfTrue="1">
      <formula>AND($G369="",$F369&lt;&gt;"")</formula>
    </cfRule>
  </conditionalFormatting>
  <conditionalFormatting sqref="E441:H443">
    <cfRule type="expression" dxfId="6333" priority="2310" stopIfTrue="1">
      <formula>$F348=""</formula>
    </cfRule>
    <cfRule type="expression" dxfId="6332" priority="2311" stopIfTrue="1">
      <formula>#REF!&lt;&gt;""</formula>
    </cfRule>
    <cfRule type="expression" dxfId="6331" priority="2312" stopIfTrue="1">
      <formula>AND($G348="",$F348&lt;&gt;"")</formula>
    </cfRule>
  </conditionalFormatting>
  <conditionalFormatting sqref="E442:H446 H447">
    <cfRule type="expression" dxfId="6330" priority="2307" stopIfTrue="1">
      <formula>$F346=""</formula>
    </cfRule>
    <cfRule type="expression" dxfId="6329" priority="2308" stopIfTrue="1">
      <formula>#REF!&lt;&gt;""</formula>
    </cfRule>
    <cfRule type="expression" dxfId="6328" priority="2309" stopIfTrue="1">
      <formula>AND($G346="",$F346&lt;&gt;"")</formula>
    </cfRule>
  </conditionalFormatting>
  <conditionalFormatting sqref="E441:H443">
    <cfRule type="expression" dxfId="6327" priority="2304" stopIfTrue="1">
      <formula>$F348=""</formula>
    </cfRule>
    <cfRule type="expression" dxfId="6326" priority="2305" stopIfTrue="1">
      <formula>#REF!&lt;&gt;""</formula>
    </cfRule>
    <cfRule type="expression" dxfId="6325" priority="2306" stopIfTrue="1">
      <formula>AND($G348="",$F348&lt;&gt;"")</formula>
    </cfRule>
  </conditionalFormatting>
  <conditionalFormatting sqref="E441:H443">
    <cfRule type="expression" dxfId="6324" priority="2301" stopIfTrue="1">
      <formula>$F370=""</formula>
    </cfRule>
    <cfRule type="expression" dxfId="6323" priority="2302" stopIfTrue="1">
      <formula>#REF!&lt;&gt;""</formula>
    </cfRule>
    <cfRule type="expression" dxfId="6322" priority="2303" stopIfTrue="1">
      <formula>AND($G370="",$F370&lt;&gt;"")</formula>
    </cfRule>
  </conditionalFormatting>
  <conditionalFormatting sqref="E441:H446 H447">
    <cfRule type="expression" dxfId="6321" priority="2298" stopIfTrue="1">
      <formula>$F346=""</formula>
    </cfRule>
    <cfRule type="expression" dxfId="6320" priority="2299" stopIfTrue="1">
      <formula>#REF!&lt;&gt;""</formula>
    </cfRule>
    <cfRule type="expression" dxfId="6319" priority="2300" stopIfTrue="1">
      <formula>AND($G346="",$F346&lt;&gt;"")</formula>
    </cfRule>
  </conditionalFormatting>
  <conditionalFormatting sqref="E441:H443">
    <cfRule type="expression" dxfId="6318" priority="2295" stopIfTrue="1">
      <formula>$F372=""</formula>
    </cfRule>
    <cfRule type="expression" dxfId="6317" priority="2296" stopIfTrue="1">
      <formula>#REF!&lt;&gt;""</formula>
    </cfRule>
    <cfRule type="expression" dxfId="6316" priority="2297" stopIfTrue="1">
      <formula>AND($G372="",$F372&lt;&gt;"")</formula>
    </cfRule>
  </conditionalFormatting>
  <conditionalFormatting sqref="E441:H443">
    <cfRule type="expression" dxfId="6315" priority="2292" stopIfTrue="1">
      <formula>$F371=""</formula>
    </cfRule>
    <cfRule type="expression" dxfId="6314" priority="2293" stopIfTrue="1">
      <formula>#REF!&lt;&gt;""</formula>
    </cfRule>
    <cfRule type="expression" dxfId="6313" priority="2294" stopIfTrue="1">
      <formula>AND($G371="",$F371&lt;&gt;"")</formula>
    </cfRule>
  </conditionalFormatting>
  <conditionalFormatting sqref="E441:H443">
    <cfRule type="expression" dxfId="6312" priority="2289" stopIfTrue="1">
      <formula>$F348=""</formula>
    </cfRule>
    <cfRule type="expression" dxfId="6311" priority="2290" stopIfTrue="1">
      <formula>#REF!&lt;&gt;""</formula>
    </cfRule>
    <cfRule type="expression" dxfId="6310" priority="2291" stopIfTrue="1">
      <formula>AND($G348="",$F348&lt;&gt;"")</formula>
    </cfRule>
  </conditionalFormatting>
  <conditionalFormatting sqref="E441:H443">
    <cfRule type="expression" dxfId="6309" priority="2286" stopIfTrue="1">
      <formula>$F350=""</formula>
    </cfRule>
    <cfRule type="expression" dxfId="6308" priority="2287" stopIfTrue="1">
      <formula>#REF!&lt;&gt;""</formula>
    </cfRule>
    <cfRule type="expression" dxfId="6307" priority="2288" stopIfTrue="1">
      <formula>AND($G350="",$F350&lt;&gt;"")</formula>
    </cfRule>
  </conditionalFormatting>
  <conditionalFormatting sqref="E441:H443">
    <cfRule type="expression" dxfId="6306" priority="2283" stopIfTrue="1">
      <formula>$F373=""</formula>
    </cfRule>
    <cfRule type="expression" dxfId="6305" priority="2284" stopIfTrue="1">
      <formula>#REF!&lt;&gt;""</formula>
    </cfRule>
    <cfRule type="expression" dxfId="6304" priority="2285" stopIfTrue="1">
      <formula>AND($G373="",$F373&lt;&gt;"")</formula>
    </cfRule>
  </conditionalFormatting>
  <conditionalFormatting sqref="E441">
    <cfRule type="expression" dxfId="6303" priority="2277" stopIfTrue="1">
      <formula>$F369=""</formula>
    </cfRule>
    <cfRule type="expression" dxfId="6302" priority="2278" stopIfTrue="1">
      <formula>#REF!&lt;&gt;""</formula>
    </cfRule>
    <cfRule type="expression" dxfId="6301" priority="2279" stopIfTrue="1">
      <formula>AND($G369="",$F369&lt;&gt;"")</formula>
    </cfRule>
  </conditionalFormatting>
  <conditionalFormatting sqref="E441">
    <cfRule type="expression" dxfId="6300" priority="2274" stopIfTrue="1">
      <formula>$F348=""</formula>
    </cfRule>
    <cfRule type="expression" dxfId="6299" priority="2275" stopIfTrue="1">
      <formula>#REF!&lt;&gt;""</formula>
    </cfRule>
    <cfRule type="expression" dxfId="6298" priority="2276" stopIfTrue="1">
      <formula>AND($G348="",$F348&lt;&gt;"")</formula>
    </cfRule>
  </conditionalFormatting>
  <conditionalFormatting sqref="E441">
    <cfRule type="expression" dxfId="6297" priority="2268" stopIfTrue="1">
      <formula>$F348=""</formula>
    </cfRule>
    <cfRule type="expression" dxfId="6296" priority="2269" stopIfTrue="1">
      <formula>#REF!&lt;&gt;""</formula>
    </cfRule>
    <cfRule type="expression" dxfId="6295" priority="2270" stopIfTrue="1">
      <formula>AND($G348="",$F348&lt;&gt;"")</formula>
    </cfRule>
  </conditionalFormatting>
  <conditionalFormatting sqref="E441">
    <cfRule type="expression" dxfId="6294" priority="2265" stopIfTrue="1">
      <formula>$F370=""</formula>
    </cfRule>
    <cfRule type="expression" dxfId="6293" priority="2266" stopIfTrue="1">
      <formula>#REF!&lt;&gt;""</formula>
    </cfRule>
    <cfRule type="expression" dxfId="6292" priority="2267" stopIfTrue="1">
      <formula>AND($G370="",$F370&lt;&gt;"")</formula>
    </cfRule>
  </conditionalFormatting>
  <conditionalFormatting sqref="E441">
    <cfRule type="expression" dxfId="6291" priority="2262" stopIfTrue="1">
      <formula>$F346=""</formula>
    </cfRule>
    <cfRule type="expression" dxfId="6290" priority="2263" stopIfTrue="1">
      <formula>#REF!&lt;&gt;""</formula>
    </cfRule>
    <cfRule type="expression" dxfId="6289" priority="2264" stopIfTrue="1">
      <formula>AND($G346="",$F346&lt;&gt;"")</formula>
    </cfRule>
  </conditionalFormatting>
  <conditionalFormatting sqref="E441">
    <cfRule type="expression" dxfId="6288" priority="2259" stopIfTrue="1">
      <formula>$F372=""</formula>
    </cfRule>
    <cfRule type="expression" dxfId="6287" priority="2260" stopIfTrue="1">
      <formula>#REF!&lt;&gt;""</formula>
    </cfRule>
    <cfRule type="expression" dxfId="6286" priority="2261" stopIfTrue="1">
      <formula>AND($G372="",$F372&lt;&gt;"")</formula>
    </cfRule>
  </conditionalFormatting>
  <conditionalFormatting sqref="E441">
    <cfRule type="expression" dxfId="6285" priority="2256" stopIfTrue="1">
      <formula>$F371=""</formula>
    </cfRule>
    <cfRule type="expression" dxfId="6284" priority="2257" stopIfTrue="1">
      <formula>#REF!&lt;&gt;""</formula>
    </cfRule>
    <cfRule type="expression" dxfId="6283" priority="2258" stopIfTrue="1">
      <formula>AND($G371="",$F371&lt;&gt;"")</formula>
    </cfRule>
  </conditionalFormatting>
  <conditionalFormatting sqref="E441">
    <cfRule type="expression" dxfId="6282" priority="2253" stopIfTrue="1">
      <formula>$F348=""</formula>
    </cfRule>
    <cfRule type="expression" dxfId="6281" priority="2254" stopIfTrue="1">
      <formula>#REF!&lt;&gt;""</formula>
    </cfRule>
    <cfRule type="expression" dxfId="6280" priority="2255" stopIfTrue="1">
      <formula>AND($G348="",$F348&lt;&gt;"")</formula>
    </cfRule>
  </conditionalFormatting>
  <conditionalFormatting sqref="E441">
    <cfRule type="expression" dxfId="6279" priority="2250" stopIfTrue="1">
      <formula>$F350=""</formula>
    </cfRule>
    <cfRule type="expression" dxfId="6278" priority="2251" stopIfTrue="1">
      <formula>#REF!&lt;&gt;""</formula>
    </cfRule>
    <cfRule type="expression" dxfId="6277" priority="2252" stopIfTrue="1">
      <formula>AND($G350="",$F350&lt;&gt;"")</formula>
    </cfRule>
  </conditionalFormatting>
  <conditionalFormatting sqref="E441">
    <cfRule type="expression" dxfId="6276" priority="2247" stopIfTrue="1">
      <formula>$F373=""</formula>
    </cfRule>
    <cfRule type="expression" dxfId="6275" priority="2248" stopIfTrue="1">
      <formula>#REF!&lt;&gt;""</formula>
    </cfRule>
    <cfRule type="expression" dxfId="6274" priority="2249" stopIfTrue="1">
      <formula>AND($G373="",$F373&lt;&gt;"")</formula>
    </cfRule>
  </conditionalFormatting>
  <conditionalFormatting sqref="E442:E443">
    <cfRule type="expression" dxfId="6273" priority="2244" stopIfTrue="1">
      <formula>$F369=""</formula>
    </cfRule>
    <cfRule type="expression" dxfId="6272" priority="2245" stopIfTrue="1">
      <formula>#REF!&lt;&gt;""</formula>
    </cfRule>
    <cfRule type="expression" dxfId="6271" priority="2246" stopIfTrue="1">
      <formula>AND($G369="",$F369&lt;&gt;"")</formula>
    </cfRule>
  </conditionalFormatting>
  <conditionalFormatting sqref="E442:E443">
    <cfRule type="expression" dxfId="6270" priority="2241" stopIfTrue="1">
      <formula>$F370=""</formula>
    </cfRule>
    <cfRule type="expression" dxfId="6269" priority="2242" stopIfTrue="1">
      <formula>#REF!&lt;&gt;""</formula>
    </cfRule>
    <cfRule type="expression" dxfId="6268" priority="2243" stopIfTrue="1">
      <formula>AND($G370="",$F370&lt;&gt;"")</formula>
    </cfRule>
  </conditionalFormatting>
  <conditionalFormatting sqref="E442:E443">
    <cfRule type="expression" dxfId="6267" priority="2238" stopIfTrue="1">
      <formula>$F349=""</formula>
    </cfRule>
    <cfRule type="expression" dxfId="6266" priority="2239" stopIfTrue="1">
      <formula>#REF!&lt;&gt;""</formula>
    </cfRule>
    <cfRule type="expression" dxfId="6265" priority="2240" stopIfTrue="1">
      <formula>AND($G349="",$F349&lt;&gt;"")</formula>
    </cfRule>
  </conditionalFormatting>
  <conditionalFormatting sqref="E442:E443">
    <cfRule type="expression" dxfId="6264" priority="2235" stopIfTrue="1">
      <formula>$F346=""</formula>
    </cfRule>
    <cfRule type="expression" dxfId="6263" priority="2236" stopIfTrue="1">
      <formula>#REF!&lt;&gt;""</formula>
    </cfRule>
    <cfRule type="expression" dxfId="6262" priority="2237" stopIfTrue="1">
      <formula>AND($G346="",$F346&lt;&gt;"")</formula>
    </cfRule>
  </conditionalFormatting>
  <conditionalFormatting sqref="E442:E443">
    <cfRule type="expression" dxfId="6261" priority="2232" stopIfTrue="1">
      <formula>$F349=""</formula>
    </cfRule>
    <cfRule type="expression" dxfId="6260" priority="2233" stopIfTrue="1">
      <formula>#REF!&lt;&gt;""</formula>
    </cfRule>
    <cfRule type="expression" dxfId="6259" priority="2234" stopIfTrue="1">
      <formula>AND($G349="",$F349&lt;&gt;"")</formula>
    </cfRule>
  </conditionalFormatting>
  <conditionalFormatting sqref="E442:E443">
    <cfRule type="expression" dxfId="6258" priority="2229" stopIfTrue="1">
      <formula>$F371=""</formula>
    </cfRule>
    <cfRule type="expression" dxfId="6257" priority="2230" stopIfTrue="1">
      <formula>#REF!&lt;&gt;""</formula>
    </cfRule>
    <cfRule type="expression" dxfId="6256" priority="2231" stopIfTrue="1">
      <formula>AND($G371="",$F371&lt;&gt;"")</formula>
    </cfRule>
  </conditionalFormatting>
  <conditionalFormatting sqref="E442:E443">
    <cfRule type="expression" dxfId="6255" priority="2226" stopIfTrue="1">
      <formula>$F347=""</formula>
    </cfRule>
    <cfRule type="expression" dxfId="6254" priority="2227" stopIfTrue="1">
      <formula>#REF!&lt;&gt;""</formula>
    </cfRule>
    <cfRule type="expression" dxfId="6253" priority="2228" stopIfTrue="1">
      <formula>AND($G347="",$F347&lt;&gt;"")</formula>
    </cfRule>
  </conditionalFormatting>
  <conditionalFormatting sqref="E442:E443">
    <cfRule type="expression" dxfId="6252" priority="2223" stopIfTrue="1">
      <formula>$F373=""</formula>
    </cfRule>
    <cfRule type="expression" dxfId="6251" priority="2224" stopIfTrue="1">
      <formula>#REF!&lt;&gt;""</formula>
    </cfRule>
    <cfRule type="expression" dxfId="6250" priority="2225" stopIfTrue="1">
      <formula>AND($G373="",$F373&lt;&gt;"")</formula>
    </cfRule>
  </conditionalFormatting>
  <conditionalFormatting sqref="E442:E443">
    <cfRule type="expression" dxfId="6249" priority="2220" stopIfTrue="1">
      <formula>$F372=""</formula>
    </cfRule>
    <cfRule type="expression" dxfId="6248" priority="2221" stopIfTrue="1">
      <formula>#REF!&lt;&gt;""</formula>
    </cfRule>
    <cfRule type="expression" dxfId="6247" priority="2222" stopIfTrue="1">
      <formula>AND($G372="",$F372&lt;&gt;"")</formula>
    </cfRule>
  </conditionalFormatting>
  <conditionalFormatting sqref="E442:E443">
    <cfRule type="expression" dxfId="6246" priority="2217" stopIfTrue="1">
      <formula>$F349=""</formula>
    </cfRule>
    <cfRule type="expression" dxfId="6245" priority="2218" stopIfTrue="1">
      <formula>#REF!&lt;&gt;""</formula>
    </cfRule>
    <cfRule type="expression" dxfId="6244" priority="2219" stopIfTrue="1">
      <formula>AND($G349="",$F349&lt;&gt;"")</formula>
    </cfRule>
  </conditionalFormatting>
  <conditionalFormatting sqref="E442:E443">
    <cfRule type="expression" dxfId="6243" priority="2214" stopIfTrue="1">
      <formula>$F351=""</formula>
    </cfRule>
    <cfRule type="expression" dxfId="6242" priority="2215" stopIfTrue="1">
      <formula>#REF!&lt;&gt;""</formula>
    </cfRule>
    <cfRule type="expression" dxfId="6241" priority="2216" stopIfTrue="1">
      <formula>AND($G351="",$F351&lt;&gt;"")</formula>
    </cfRule>
  </conditionalFormatting>
  <conditionalFormatting sqref="E442:E443">
    <cfRule type="expression" dxfId="6240" priority="2211" stopIfTrue="1">
      <formula>$F374=""</formula>
    </cfRule>
    <cfRule type="expression" dxfId="6239" priority="2212" stopIfTrue="1">
      <formula>#REF!&lt;&gt;""</formula>
    </cfRule>
    <cfRule type="expression" dxfId="6238" priority="2213" stopIfTrue="1">
      <formula>AND($G374="",$F374&lt;&gt;"")</formula>
    </cfRule>
  </conditionalFormatting>
  <conditionalFormatting sqref="E444">
    <cfRule type="expression" dxfId="6237" priority="2172" stopIfTrue="1">
      <formula>$F371=""</formula>
    </cfRule>
    <cfRule type="expression" dxfId="6236" priority="2173" stopIfTrue="1">
      <formula>#REF!&lt;&gt;""</formula>
    </cfRule>
    <cfRule type="expression" dxfId="6235" priority="2174" stopIfTrue="1">
      <formula>AND($G371="",$F371&lt;&gt;"")</formula>
    </cfRule>
  </conditionalFormatting>
  <conditionalFormatting sqref="E444">
    <cfRule type="expression" dxfId="6234" priority="2169" stopIfTrue="1">
      <formula>$F372=""</formula>
    </cfRule>
    <cfRule type="expression" dxfId="6233" priority="2170" stopIfTrue="1">
      <formula>#REF!&lt;&gt;""</formula>
    </cfRule>
    <cfRule type="expression" dxfId="6232" priority="2171" stopIfTrue="1">
      <formula>AND($G372="",$F372&lt;&gt;"")</formula>
    </cfRule>
  </conditionalFormatting>
  <conditionalFormatting sqref="E444">
    <cfRule type="expression" dxfId="6231" priority="2166" stopIfTrue="1">
      <formula>$F351=""</formula>
    </cfRule>
    <cfRule type="expression" dxfId="6230" priority="2167" stopIfTrue="1">
      <formula>#REF!&lt;&gt;""</formula>
    </cfRule>
    <cfRule type="expression" dxfId="6229" priority="2168" stopIfTrue="1">
      <formula>AND($G351="",$F351&lt;&gt;"")</formula>
    </cfRule>
  </conditionalFormatting>
  <conditionalFormatting sqref="E444">
    <cfRule type="expression" dxfId="6228" priority="2163" stopIfTrue="1">
      <formula>$F348=""</formula>
    </cfRule>
    <cfRule type="expression" dxfId="6227" priority="2164" stopIfTrue="1">
      <formula>#REF!&lt;&gt;""</formula>
    </cfRule>
    <cfRule type="expression" dxfId="6226" priority="2165" stopIfTrue="1">
      <formula>AND($G348="",$F348&lt;&gt;"")</formula>
    </cfRule>
  </conditionalFormatting>
  <conditionalFormatting sqref="E444">
    <cfRule type="expression" dxfId="6225" priority="2160" stopIfTrue="1">
      <formula>$F351=""</formula>
    </cfRule>
    <cfRule type="expression" dxfId="6224" priority="2161" stopIfTrue="1">
      <formula>#REF!&lt;&gt;""</formula>
    </cfRule>
    <cfRule type="expression" dxfId="6223" priority="2162" stopIfTrue="1">
      <formula>AND($G351="",$F351&lt;&gt;"")</formula>
    </cfRule>
  </conditionalFormatting>
  <conditionalFormatting sqref="E444">
    <cfRule type="expression" dxfId="6222" priority="2157" stopIfTrue="1">
      <formula>$F373=""</formula>
    </cfRule>
    <cfRule type="expression" dxfId="6221" priority="2158" stopIfTrue="1">
      <formula>#REF!&lt;&gt;""</formula>
    </cfRule>
    <cfRule type="expression" dxfId="6220" priority="2159" stopIfTrue="1">
      <formula>AND($G373="",$F373&lt;&gt;"")</formula>
    </cfRule>
  </conditionalFormatting>
  <conditionalFormatting sqref="E444">
    <cfRule type="expression" dxfId="6219" priority="2154" stopIfTrue="1">
      <formula>$F349=""</formula>
    </cfRule>
    <cfRule type="expression" dxfId="6218" priority="2155" stopIfTrue="1">
      <formula>#REF!&lt;&gt;""</formula>
    </cfRule>
    <cfRule type="expression" dxfId="6217" priority="2156" stopIfTrue="1">
      <formula>AND($G349="",$F349&lt;&gt;"")</formula>
    </cfRule>
  </conditionalFormatting>
  <conditionalFormatting sqref="E444">
    <cfRule type="expression" dxfId="6216" priority="2151" stopIfTrue="1">
      <formula>$F375=""</formula>
    </cfRule>
    <cfRule type="expression" dxfId="6215" priority="2152" stopIfTrue="1">
      <formula>#REF!&lt;&gt;""</formula>
    </cfRule>
    <cfRule type="expression" dxfId="6214" priority="2153" stopIfTrue="1">
      <formula>AND($G375="",$F375&lt;&gt;"")</formula>
    </cfRule>
  </conditionalFormatting>
  <conditionalFormatting sqref="E444">
    <cfRule type="expression" dxfId="6213" priority="2148" stopIfTrue="1">
      <formula>$F374=""</formula>
    </cfRule>
    <cfRule type="expression" dxfId="6212" priority="2149" stopIfTrue="1">
      <formula>#REF!&lt;&gt;""</formula>
    </cfRule>
    <cfRule type="expression" dxfId="6211" priority="2150" stopIfTrue="1">
      <formula>AND($G374="",$F374&lt;&gt;"")</formula>
    </cfRule>
  </conditionalFormatting>
  <conditionalFormatting sqref="E444">
    <cfRule type="expression" dxfId="6210" priority="2145" stopIfTrue="1">
      <formula>$F351=""</formula>
    </cfRule>
    <cfRule type="expression" dxfId="6209" priority="2146" stopIfTrue="1">
      <formula>#REF!&lt;&gt;""</formula>
    </cfRule>
    <cfRule type="expression" dxfId="6208" priority="2147" stopIfTrue="1">
      <formula>AND($G351="",$F351&lt;&gt;"")</formula>
    </cfRule>
  </conditionalFormatting>
  <conditionalFormatting sqref="E444">
    <cfRule type="expression" dxfId="6207" priority="2142" stopIfTrue="1">
      <formula>$F353=""</formula>
    </cfRule>
    <cfRule type="expression" dxfId="6206" priority="2143" stopIfTrue="1">
      <formula>#REF!&lt;&gt;""</formula>
    </cfRule>
    <cfRule type="expression" dxfId="6205" priority="2144" stopIfTrue="1">
      <formula>AND($G353="",$F353&lt;&gt;"")</formula>
    </cfRule>
  </conditionalFormatting>
  <conditionalFormatting sqref="E444">
    <cfRule type="expression" dxfId="6204" priority="2139" stopIfTrue="1">
      <formula>$F376=""</formula>
    </cfRule>
    <cfRule type="expression" dxfId="6203" priority="2140" stopIfTrue="1">
      <formula>#REF!&lt;&gt;""</formula>
    </cfRule>
    <cfRule type="expression" dxfId="6202" priority="2141" stopIfTrue="1">
      <formula>AND($G376="",$F376&lt;&gt;"")</formula>
    </cfRule>
  </conditionalFormatting>
  <conditionalFormatting sqref="E451:H452">
    <cfRule type="expression" dxfId="6201" priority="2079" stopIfTrue="1">
      <formula>$F381=""</formula>
    </cfRule>
    <cfRule type="expression" dxfId="6200" priority="2080" stopIfTrue="1">
      <formula>#REF!&lt;&gt;""</formula>
    </cfRule>
    <cfRule type="expression" dxfId="6199" priority="2081" stopIfTrue="1">
      <formula>AND($G381="",$F381&lt;&gt;"")</formula>
    </cfRule>
  </conditionalFormatting>
  <conditionalFormatting sqref="E451:H453">
    <cfRule type="expression" dxfId="6198" priority="2076" stopIfTrue="1">
      <formula>$F380=""</formula>
    </cfRule>
    <cfRule type="expression" dxfId="6197" priority="2077" stopIfTrue="1">
      <formula>#REF!&lt;&gt;""</formula>
    </cfRule>
    <cfRule type="expression" dxfId="6196" priority="2078" stopIfTrue="1">
      <formula>AND($G380="",$F380&lt;&gt;"")</formula>
    </cfRule>
  </conditionalFormatting>
  <conditionalFormatting sqref="E451:H456">
    <cfRule type="expression" dxfId="6195" priority="1992" stopIfTrue="1">
      <formula>$F377=""</formula>
    </cfRule>
    <cfRule type="expression" dxfId="6194" priority="1993" stopIfTrue="1">
      <formula>#REF!&lt;&gt;""</formula>
    </cfRule>
    <cfRule type="expression" dxfId="6193" priority="1994" stopIfTrue="1">
      <formula>AND($G377="",$F377&lt;&gt;"")</formula>
    </cfRule>
  </conditionalFormatting>
  <conditionalFormatting sqref="E451:H456">
    <cfRule type="expression" dxfId="6192" priority="1989" stopIfTrue="1">
      <formula>$F378=""</formula>
    </cfRule>
    <cfRule type="expression" dxfId="6191" priority="1990" stopIfTrue="1">
      <formula>#REF!&lt;&gt;""</formula>
    </cfRule>
    <cfRule type="expression" dxfId="6190" priority="1991" stopIfTrue="1">
      <formula>AND($G378="",$F378&lt;&gt;"")</formula>
    </cfRule>
  </conditionalFormatting>
  <conditionalFormatting sqref="E516:H518">
    <cfRule type="expression" dxfId="6189" priority="1986" stopIfTrue="1">
      <formula>$F439=""</formula>
    </cfRule>
    <cfRule type="expression" dxfId="6188" priority="1987" stopIfTrue="1">
      <formula>#REF!&lt;&gt;""</formula>
    </cfRule>
    <cfRule type="expression" dxfId="6187" priority="1988" stopIfTrue="1">
      <formula>AND($G439="",$F439&lt;&gt;"")</formula>
    </cfRule>
  </conditionalFormatting>
  <conditionalFormatting sqref="E451:H456">
    <cfRule type="expression" dxfId="6186" priority="1983" stopIfTrue="1">
      <formula>$F355=""</formula>
    </cfRule>
    <cfRule type="expression" dxfId="6185" priority="1984" stopIfTrue="1">
      <formula>#REF!&lt;&gt;""</formula>
    </cfRule>
    <cfRule type="expression" dxfId="6184" priority="1985" stopIfTrue="1">
      <formula>AND($G355="",$F355&lt;&gt;"")</formula>
    </cfRule>
  </conditionalFormatting>
  <conditionalFormatting sqref="E451:H456">
    <cfRule type="expression" dxfId="6183" priority="1977" stopIfTrue="1">
      <formula>$F379=""</formula>
    </cfRule>
    <cfRule type="expression" dxfId="6182" priority="1978" stopIfTrue="1">
      <formula>#REF!&lt;&gt;""</formula>
    </cfRule>
    <cfRule type="expression" dxfId="6181" priority="1979" stopIfTrue="1">
      <formula>AND($G379="",$F379&lt;&gt;"")</formula>
    </cfRule>
  </conditionalFormatting>
  <conditionalFormatting sqref="E451:H456">
    <cfRule type="expression" dxfId="6180" priority="1974" stopIfTrue="1">
      <formula>$F356=""</formula>
    </cfRule>
    <cfRule type="expression" dxfId="6179" priority="1975" stopIfTrue="1">
      <formula>#REF!&lt;&gt;""</formula>
    </cfRule>
    <cfRule type="expression" dxfId="6178" priority="1976" stopIfTrue="1">
      <formula>AND($G356="",$F356&lt;&gt;"")</formula>
    </cfRule>
  </conditionalFormatting>
  <conditionalFormatting sqref="E455:H456">
    <cfRule type="expression" dxfId="6177" priority="1971" stopIfTrue="1">
      <formula>$F383=""</formula>
    </cfRule>
    <cfRule type="expression" dxfId="6176" priority="1972" stopIfTrue="1">
      <formula>#REF!&lt;&gt;""</formula>
    </cfRule>
    <cfRule type="expression" dxfId="6175" priority="1973" stopIfTrue="1">
      <formula>AND($G383="",$F383&lt;&gt;"")</formula>
    </cfRule>
  </conditionalFormatting>
  <conditionalFormatting sqref="E456:H456">
    <cfRule type="expression" dxfId="6174" priority="1968" stopIfTrue="1">
      <formula>$F383=""</formula>
    </cfRule>
    <cfRule type="expression" dxfId="6173" priority="1969" stopIfTrue="1">
      <formula>#REF!&lt;&gt;""</formula>
    </cfRule>
    <cfRule type="expression" dxfId="6172" priority="1970" stopIfTrue="1">
      <formula>AND($G383="",$F383&lt;&gt;"")</formula>
    </cfRule>
  </conditionalFormatting>
  <conditionalFormatting sqref="E455:H456">
    <cfRule type="expression" dxfId="6171" priority="1962" stopIfTrue="1">
      <formula>$F369=""</formula>
    </cfRule>
    <cfRule type="expression" dxfId="6170" priority="1963" stopIfTrue="1">
      <formula>#REF!&lt;&gt;""</formula>
    </cfRule>
    <cfRule type="expression" dxfId="6169" priority="1964" stopIfTrue="1">
      <formula>AND($G369="",$F369&lt;&gt;"")</formula>
    </cfRule>
  </conditionalFormatting>
  <conditionalFormatting sqref="E454:H456">
    <cfRule type="expression" dxfId="6168" priority="1959" stopIfTrue="1">
      <formula>$F383=""</formula>
    </cfRule>
    <cfRule type="expression" dxfId="6167" priority="1960" stopIfTrue="1">
      <formula>#REF!&lt;&gt;""</formula>
    </cfRule>
    <cfRule type="expression" dxfId="6166" priority="1961" stopIfTrue="1">
      <formula>AND($G383="",$F383&lt;&gt;"")</formula>
    </cfRule>
  </conditionalFormatting>
  <conditionalFormatting sqref="E458:H460">
    <cfRule type="expression" dxfId="6165" priority="1956" stopIfTrue="1">
      <formula>$F385=""</formula>
    </cfRule>
    <cfRule type="expression" dxfId="6164" priority="1957" stopIfTrue="1">
      <formula>#REF!&lt;&gt;""</formula>
    </cfRule>
    <cfRule type="expression" dxfId="6163" priority="1958" stopIfTrue="1">
      <formula>AND($G385="",$F385&lt;&gt;"")</formula>
    </cfRule>
  </conditionalFormatting>
  <conditionalFormatting sqref="E458:H460">
    <cfRule type="expression" dxfId="6162" priority="1953" stopIfTrue="1">
      <formula>$F386=""</formula>
    </cfRule>
    <cfRule type="expression" dxfId="6161" priority="1954" stopIfTrue="1">
      <formula>#REF!&lt;&gt;""</formula>
    </cfRule>
    <cfRule type="expression" dxfId="6160" priority="1955" stopIfTrue="1">
      <formula>AND($G386="",$F386&lt;&gt;"")</formula>
    </cfRule>
  </conditionalFormatting>
  <conditionalFormatting sqref="E459:H461">
    <cfRule type="expression" dxfId="6159" priority="1950" stopIfTrue="1">
      <formula>$F369=""</formula>
    </cfRule>
    <cfRule type="expression" dxfId="6158" priority="1951" stopIfTrue="1">
      <formula>#REF!&lt;&gt;""</formula>
    </cfRule>
    <cfRule type="expression" dxfId="6157" priority="1952" stopIfTrue="1">
      <formula>AND($G369="",$F369&lt;&gt;"")</formula>
    </cfRule>
  </conditionalFormatting>
  <conditionalFormatting sqref="E458:H460">
    <cfRule type="expression" dxfId="6156" priority="1941" stopIfTrue="1">
      <formula>$F387=""</formula>
    </cfRule>
    <cfRule type="expression" dxfId="6155" priority="1942" stopIfTrue="1">
      <formula>#REF!&lt;&gt;""</formula>
    </cfRule>
    <cfRule type="expression" dxfId="6154" priority="1943" stopIfTrue="1">
      <formula>AND($G387="",$F387&lt;&gt;"")</formula>
    </cfRule>
  </conditionalFormatting>
  <conditionalFormatting sqref="E459:H460">
    <cfRule type="expression" dxfId="6153" priority="1935" stopIfTrue="1">
      <formula>$F388=""</formula>
    </cfRule>
    <cfRule type="expression" dxfId="6152" priority="1936" stopIfTrue="1">
      <formula>#REF!&lt;&gt;""</formula>
    </cfRule>
    <cfRule type="expression" dxfId="6151" priority="1937" stopIfTrue="1">
      <formula>AND($G388="",$F388&lt;&gt;"")</formula>
    </cfRule>
  </conditionalFormatting>
  <conditionalFormatting sqref="E460:H460">
    <cfRule type="expression" dxfId="6150" priority="1932" stopIfTrue="1">
      <formula>$F388=""</formula>
    </cfRule>
    <cfRule type="expression" dxfId="6149" priority="1933" stopIfTrue="1">
      <formula>#REF!&lt;&gt;""</formula>
    </cfRule>
    <cfRule type="expression" dxfId="6148" priority="1934" stopIfTrue="1">
      <formula>AND($G388="",$F388&lt;&gt;"")</formula>
    </cfRule>
  </conditionalFormatting>
  <conditionalFormatting sqref="E475:H475 E479:H483">
    <cfRule type="expression" dxfId="6147" priority="1926" stopIfTrue="1">
      <formula>$F393=""</formula>
    </cfRule>
    <cfRule type="expression" dxfId="6146" priority="1927" stopIfTrue="1">
      <formula>#REF!&lt;&gt;""</formula>
    </cfRule>
    <cfRule type="expression" dxfId="6145" priority="1928" stopIfTrue="1">
      <formula>AND($G393="",$F393&lt;&gt;"")</formula>
    </cfRule>
  </conditionalFormatting>
  <conditionalFormatting sqref="E458:H460">
    <cfRule type="expression" dxfId="6144" priority="1923" stopIfTrue="1">
      <formula>$F388=""</formula>
    </cfRule>
    <cfRule type="expression" dxfId="6143" priority="1924" stopIfTrue="1">
      <formula>#REF!&lt;&gt;""</formula>
    </cfRule>
    <cfRule type="expression" dxfId="6142" priority="1925" stopIfTrue="1">
      <formula>AND($G388="",$F388&lt;&gt;"")</formula>
    </cfRule>
  </conditionalFormatting>
  <conditionalFormatting sqref="E461:H461">
    <cfRule type="expression" dxfId="6141" priority="1902" stopIfTrue="1">
      <formula>$F369=""</formula>
    </cfRule>
    <cfRule type="expression" dxfId="6140" priority="1903" stopIfTrue="1">
      <formula>#REF!&lt;&gt;""</formula>
    </cfRule>
    <cfRule type="expression" dxfId="6139" priority="1904" stopIfTrue="1">
      <formula>AND($G369="",$F369&lt;&gt;"")</formula>
    </cfRule>
  </conditionalFormatting>
  <conditionalFormatting sqref="E457:H457">
    <cfRule type="expression" dxfId="6138" priority="1875" stopIfTrue="1">
      <formula>$F361=""</formula>
    </cfRule>
    <cfRule type="expression" dxfId="6137" priority="1876" stopIfTrue="1">
      <formula>#REF!&lt;&gt;""</formula>
    </cfRule>
    <cfRule type="expression" dxfId="6136" priority="1877" stopIfTrue="1">
      <formula>AND($G361="",$F361&lt;&gt;"")</formula>
    </cfRule>
  </conditionalFormatting>
  <conditionalFormatting sqref="E457:H457">
    <cfRule type="expression" dxfId="6135" priority="1869" stopIfTrue="1">
      <formula>$F383=""</formula>
    </cfRule>
    <cfRule type="expression" dxfId="6134" priority="1870" stopIfTrue="1">
      <formula>#REF!&lt;&gt;""</formula>
    </cfRule>
    <cfRule type="expression" dxfId="6133" priority="1871" stopIfTrue="1">
      <formula>AND($G383="",$F383&lt;&gt;"")</formula>
    </cfRule>
  </conditionalFormatting>
  <conditionalFormatting sqref="E457:H457">
    <cfRule type="expression" dxfId="6132" priority="1863" stopIfTrue="1">
      <formula>$F385=""</formula>
    </cfRule>
    <cfRule type="expression" dxfId="6131" priority="1864" stopIfTrue="1">
      <formula>#REF!&lt;&gt;""</formula>
    </cfRule>
    <cfRule type="expression" dxfId="6130" priority="1865" stopIfTrue="1">
      <formula>AND($G385="",$F385&lt;&gt;"")</formula>
    </cfRule>
  </conditionalFormatting>
  <conditionalFormatting sqref="E457:H457">
    <cfRule type="expression" dxfId="6129" priority="1860" stopIfTrue="1">
      <formula>$F384=""</formula>
    </cfRule>
    <cfRule type="expression" dxfId="6128" priority="1861" stopIfTrue="1">
      <formula>#REF!&lt;&gt;""</formula>
    </cfRule>
    <cfRule type="expression" dxfId="6127" priority="1862" stopIfTrue="1">
      <formula>AND($G384="",$F384&lt;&gt;"")</formula>
    </cfRule>
  </conditionalFormatting>
  <conditionalFormatting sqref="E457:H457">
    <cfRule type="expression" dxfId="6126" priority="1851" stopIfTrue="1">
      <formula>$F386=""</formula>
    </cfRule>
    <cfRule type="expression" dxfId="6125" priority="1852" stopIfTrue="1">
      <formula>#REF!&lt;&gt;""</formula>
    </cfRule>
    <cfRule type="expression" dxfId="6124" priority="1853" stopIfTrue="1">
      <formula>AND($G386="",$F386&lt;&gt;"")</formula>
    </cfRule>
  </conditionalFormatting>
  <conditionalFormatting sqref="E464:H464">
    <cfRule type="expression" dxfId="6123" priority="1815" stopIfTrue="1">
      <formula>$F396=""</formula>
    </cfRule>
    <cfRule type="expression" dxfId="6122" priority="1816" stopIfTrue="1">
      <formula>#REF!&lt;&gt;""</formula>
    </cfRule>
    <cfRule type="expression" dxfId="6121" priority="1817" stopIfTrue="1">
      <formula>AND($G396="",$F396&lt;&gt;"")</formula>
    </cfRule>
  </conditionalFormatting>
  <conditionalFormatting sqref="E471:H471 E465:H466">
    <cfRule type="expression" dxfId="6120" priority="1809" stopIfTrue="1">
      <formula>$F397=""</formula>
    </cfRule>
    <cfRule type="expression" dxfId="6119" priority="1810" stopIfTrue="1">
      <formula>#REF!&lt;&gt;""</formula>
    </cfRule>
    <cfRule type="expression" dxfId="6118" priority="1811" stopIfTrue="1">
      <formula>AND($G397="",$F397&lt;&gt;"")</formula>
    </cfRule>
  </conditionalFormatting>
  <conditionalFormatting sqref="E464:H464">
    <cfRule type="expression" dxfId="6117" priority="1797" stopIfTrue="1">
      <formula>$F393=""</formula>
    </cfRule>
    <cfRule type="expression" dxfId="6116" priority="1798" stopIfTrue="1">
      <formula>#REF!&lt;&gt;""</formula>
    </cfRule>
    <cfRule type="expression" dxfId="6115" priority="1799" stopIfTrue="1">
      <formula>AND($G393="",$F393&lt;&gt;"")</formula>
    </cfRule>
  </conditionalFormatting>
  <conditionalFormatting sqref="E464:H464">
    <cfRule type="expression" dxfId="6114" priority="1794" stopIfTrue="1">
      <formula>$F375=""</formula>
    </cfRule>
    <cfRule type="expression" dxfId="6113" priority="1795" stopIfTrue="1">
      <formula>#REF!&lt;&gt;""</formula>
    </cfRule>
    <cfRule type="expression" dxfId="6112" priority="1796" stopIfTrue="1">
      <formula>AND($G375="",$F375&lt;&gt;"")</formula>
    </cfRule>
  </conditionalFormatting>
  <conditionalFormatting sqref="E464:H464">
    <cfRule type="expression" dxfId="6111" priority="1791" stopIfTrue="1">
      <formula>$F395=""</formula>
    </cfRule>
    <cfRule type="expression" dxfId="6110" priority="1792" stopIfTrue="1">
      <formula>#REF!&lt;&gt;""</formula>
    </cfRule>
    <cfRule type="expression" dxfId="6109" priority="1793" stopIfTrue="1">
      <formula>AND($G395="",$F395&lt;&gt;"")</formula>
    </cfRule>
  </conditionalFormatting>
  <conditionalFormatting sqref="E516:H518">
    <cfRule type="expression" dxfId="6108" priority="1782" stopIfTrue="1">
      <formula>$F440=""</formula>
    </cfRule>
    <cfRule type="expression" dxfId="6107" priority="1783" stopIfTrue="1">
      <formula>#REF!&lt;&gt;""</formula>
    </cfRule>
    <cfRule type="expression" dxfId="6106" priority="1784" stopIfTrue="1">
      <formula>AND($G440="",$F440&lt;&gt;"")</formula>
    </cfRule>
  </conditionalFormatting>
  <conditionalFormatting sqref="E463">
    <cfRule type="expression" dxfId="6105" priority="1767" stopIfTrue="1">
      <formula>$F374=""</formula>
    </cfRule>
    <cfRule type="expression" dxfId="6104" priority="1768" stopIfTrue="1">
      <formula>#REF!&lt;&gt;""</formula>
    </cfRule>
    <cfRule type="expression" dxfId="6103" priority="1769" stopIfTrue="1">
      <formula>AND($G374="",$F374&lt;&gt;"")</formula>
    </cfRule>
  </conditionalFormatting>
  <conditionalFormatting sqref="E463">
    <cfRule type="expression" dxfId="6102" priority="1755" stopIfTrue="1">
      <formula>$F394=""</formula>
    </cfRule>
    <cfRule type="expression" dxfId="6101" priority="1756" stopIfTrue="1">
      <formula>#REF!&lt;&gt;""</formula>
    </cfRule>
    <cfRule type="expression" dxfId="6100" priority="1757" stopIfTrue="1">
      <formula>AND($G394="",$F394&lt;&gt;"")</formula>
    </cfRule>
  </conditionalFormatting>
  <conditionalFormatting sqref="E463">
    <cfRule type="expression" dxfId="6099" priority="1752" stopIfTrue="1">
      <formula>$F393=""</formula>
    </cfRule>
    <cfRule type="expression" dxfId="6098" priority="1753" stopIfTrue="1">
      <formula>#REF!&lt;&gt;""</formula>
    </cfRule>
    <cfRule type="expression" dxfId="6097" priority="1754" stopIfTrue="1">
      <formula>AND($G393="",$F393&lt;&gt;"")</formula>
    </cfRule>
  </conditionalFormatting>
  <conditionalFormatting sqref="E463 E464:H464">
    <cfRule type="expression" dxfId="6096" priority="1746" stopIfTrue="1">
      <formula>$F378=""</formula>
    </cfRule>
    <cfRule type="expression" dxfId="6095" priority="1747" stopIfTrue="1">
      <formula>#REF!&lt;&gt;""</formula>
    </cfRule>
    <cfRule type="expression" dxfId="6094" priority="1748" stopIfTrue="1">
      <formula>AND($G378="",$F378&lt;&gt;"")</formula>
    </cfRule>
  </conditionalFormatting>
  <conditionalFormatting sqref="E463">
    <cfRule type="expression" dxfId="6093" priority="1743" stopIfTrue="1">
      <formula>$F395=""</formula>
    </cfRule>
    <cfRule type="expression" dxfId="6092" priority="1744" stopIfTrue="1">
      <formula>#REF!&lt;&gt;""</formula>
    </cfRule>
    <cfRule type="expression" dxfId="6091" priority="1745" stopIfTrue="1">
      <formula>AND($G395="",$F395&lt;&gt;"")</formula>
    </cfRule>
  </conditionalFormatting>
  <conditionalFormatting sqref="E465:H468">
    <cfRule type="expression" dxfId="6090" priority="1740" stopIfTrue="1">
      <formula>$F396=""</formula>
    </cfRule>
    <cfRule type="expression" dxfId="6089" priority="1741" stopIfTrue="1">
      <formula>#REF!&lt;&gt;""</formula>
    </cfRule>
    <cfRule type="expression" dxfId="6088" priority="1742" stopIfTrue="1">
      <formula>AND($G396="",$F396&lt;&gt;"")</formula>
    </cfRule>
  </conditionalFormatting>
  <conditionalFormatting sqref="E468:H468">
    <cfRule type="expression" dxfId="6087" priority="1737" stopIfTrue="1">
      <formula>$F399=""</formula>
    </cfRule>
    <cfRule type="expression" dxfId="6086" priority="1738" stopIfTrue="1">
      <formula>#REF!&lt;&gt;""</formula>
    </cfRule>
    <cfRule type="expression" dxfId="6085" priority="1739" stopIfTrue="1">
      <formula>AND($G399="",$F399&lt;&gt;"")</formula>
    </cfRule>
  </conditionalFormatting>
  <conditionalFormatting sqref="E468:H468 E482:H483">
    <cfRule type="expression" dxfId="6084" priority="1734" stopIfTrue="1">
      <formula>$F383=""</formula>
    </cfRule>
    <cfRule type="expression" dxfId="6083" priority="1735" stopIfTrue="1">
      <formula>#REF!&lt;&gt;""</formula>
    </cfRule>
    <cfRule type="expression" dxfId="6082" priority="1736" stopIfTrue="1">
      <formula>AND($G383="",$F383&lt;&gt;"")</formula>
    </cfRule>
  </conditionalFormatting>
  <conditionalFormatting sqref="E465:H468 E479:H483">
    <cfRule type="expression" dxfId="6081" priority="1731" stopIfTrue="1">
      <formula>$F379=""</formula>
    </cfRule>
    <cfRule type="expression" dxfId="6080" priority="1732" stopIfTrue="1">
      <formula>#REF!&lt;&gt;""</formula>
    </cfRule>
    <cfRule type="expression" dxfId="6079" priority="1733" stopIfTrue="1">
      <formula>AND($G379="",$F379&lt;&gt;"")</formula>
    </cfRule>
  </conditionalFormatting>
  <conditionalFormatting sqref="E467:H468">
    <cfRule type="expression" dxfId="6078" priority="1725" stopIfTrue="1">
      <formula>$F399=""</formula>
    </cfRule>
    <cfRule type="expression" dxfId="6077" priority="1726" stopIfTrue="1">
      <formula>#REF!&lt;&gt;""</formula>
    </cfRule>
    <cfRule type="expression" dxfId="6076" priority="1727" stopIfTrue="1">
      <formula>AND($G399="",$F399&lt;&gt;"")</formula>
    </cfRule>
  </conditionalFormatting>
  <conditionalFormatting sqref="E465:H468">
    <cfRule type="expression" dxfId="6075" priority="1722" stopIfTrue="1">
      <formula>$F380=""</formula>
    </cfRule>
    <cfRule type="expression" dxfId="6074" priority="1723" stopIfTrue="1">
      <formula>#REF!&lt;&gt;""</formula>
    </cfRule>
    <cfRule type="expression" dxfId="6073" priority="1724" stopIfTrue="1">
      <formula>AND($G380="",$F380&lt;&gt;"")</formula>
    </cfRule>
  </conditionalFormatting>
  <conditionalFormatting sqref="E465:H468">
    <cfRule type="expression" dxfId="6072" priority="1707" stopIfTrue="1">
      <formula>$F400=""</formula>
    </cfRule>
    <cfRule type="expression" dxfId="6071" priority="1708" stopIfTrue="1">
      <formula>#REF!&lt;&gt;""</formula>
    </cfRule>
    <cfRule type="expression" dxfId="6070" priority="1709" stopIfTrue="1">
      <formula>AND($G400="",$F400&lt;&gt;"")</formula>
    </cfRule>
  </conditionalFormatting>
  <conditionalFormatting sqref="E471:H475">
    <cfRule type="expression" dxfId="6069" priority="1701" stopIfTrue="1">
      <formula>$F402=""</formula>
    </cfRule>
    <cfRule type="expression" dxfId="6068" priority="1702" stopIfTrue="1">
      <formula>#REF!&lt;&gt;""</formula>
    </cfRule>
    <cfRule type="expression" dxfId="6067" priority="1703" stopIfTrue="1">
      <formula>AND($G402="",$F402&lt;&gt;"")</formula>
    </cfRule>
  </conditionalFormatting>
  <conditionalFormatting sqref="E475:H475">
    <cfRule type="expression" dxfId="6066" priority="1698" stopIfTrue="1">
      <formula>$F404=""</formula>
    </cfRule>
    <cfRule type="expression" dxfId="6065" priority="1699" stopIfTrue="1">
      <formula>#REF!&lt;&gt;""</formula>
    </cfRule>
    <cfRule type="expression" dxfId="6064" priority="1700" stopIfTrue="1">
      <formula>AND($G404="",$F404&lt;&gt;"")</formula>
    </cfRule>
  </conditionalFormatting>
  <conditionalFormatting sqref="E474:H475">
    <cfRule type="expression" dxfId="6063" priority="1695" stopIfTrue="1">
      <formula>$F388=""</formula>
    </cfRule>
    <cfRule type="expression" dxfId="6062" priority="1696" stopIfTrue="1">
      <formula>#REF!&lt;&gt;""</formula>
    </cfRule>
    <cfRule type="expression" dxfId="6061" priority="1697" stopIfTrue="1">
      <formula>AND($G388="",$F388&lt;&gt;"")</formula>
    </cfRule>
  </conditionalFormatting>
  <conditionalFormatting sqref="E471:H475 E480:H483">
    <cfRule type="expression" dxfId="6060" priority="1692" stopIfTrue="1">
      <formula>$F384=""</formula>
    </cfRule>
    <cfRule type="expression" dxfId="6059" priority="1693" stopIfTrue="1">
      <formula>#REF!&lt;&gt;""</formula>
    </cfRule>
    <cfRule type="expression" dxfId="6058" priority="1694" stopIfTrue="1">
      <formula>AND($G384="",$F384&lt;&gt;"")</formula>
    </cfRule>
  </conditionalFormatting>
  <conditionalFormatting sqref="E474:H475 E479:H483">
    <cfRule type="expression" dxfId="6057" priority="1686" stopIfTrue="1">
      <formula>$F404=""</formula>
    </cfRule>
    <cfRule type="expression" dxfId="6056" priority="1687" stopIfTrue="1">
      <formula>#REF!&lt;&gt;""</formula>
    </cfRule>
    <cfRule type="expression" dxfId="6055" priority="1688" stopIfTrue="1">
      <formula>AND($G404="",$F404&lt;&gt;"")</formula>
    </cfRule>
  </conditionalFormatting>
  <conditionalFormatting sqref="E471:H475">
    <cfRule type="expression" dxfId="6054" priority="1683" stopIfTrue="1">
      <formula>$F385=""</formula>
    </cfRule>
    <cfRule type="expression" dxfId="6053" priority="1684" stopIfTrue="1">
      <formula>#REF!&lt;&gt;""</formula>
    </cfRule>
    <cfRule type="expression" dxfId="6052" priority="1685" stopIfTrue="1">
      <formula>AND($G385="",$F385&lt;&gt;"")</formula>
    </cfRule>
  </conditionalFormatting>
  <conditionalFormatting sqref="E475:H475">
    <cfRule type="expression" dxfId="6051" priority="1680" stopIfTrue="1">
      <formula>$F406=""</formula>
    </cfRule>
    <cfRule type="expression" dxfId="6050" priority="1681" stopIfTrue="1">
      <formula>#REF!&lt;&gt;""</formula>
    </cfRule>
    <cfRule type="expression" dxfId="6049" priority="1682" stopIfTrue="1">
      <formula>AND($G406="",$F406&lt;&gt;"")</formula>
    </cfRule>
  </conditionalFormatting>
  <conditionalFormatting sqref="E473:H475">
    <cfRule type="expression" dxfId="6048" priority="1677" stopIfTrue="1">
      <formula>$F404=""</formula>
    </cfRule>
    <cfRule type="expression" dxfId="6047" priority="1678" stopIfTrue="1">
      <formula>#REF!&lt;&gt;""</formula>
    </cfRule>
    <cfRule type="expression" dxfId="6046" priority="1679" stopIfTrue="1">
      <formula>AND($G404="",$F404&lt;&gt;"")</formula>
    </cfRule>
  </conditionalFormatting>
  <conditionalFormatting sqref="E464:H464 E458:H461 E463">
    <cfRule type="expression" dxfId="6045" priority="1671" stopIfTrue="1">
      <formula>$F370=""</formula>
    </cfRule>
    <cfRule type="expression" dxfId="6044" priority="1672" stopIfTrue="1">
      <formula>#REF!&lt;&gt;""</formula>
    </cfRule>
    <cfRule type="expression" dxfId="6043" priority="1673" stopIfTrue="1">
      <formula>AND($G370="",$F370&lt;&gt;"")</formula>
    </cfRule>
  </conditionalFormatting>
  <conditionalFormatting sqref="E474:H475">
    <cfRule type="expression" dxfId="6042" priority="1668" stopIfTrue="1">
      <formula>$F406=""</formula>
    </cfRule>
    <cfRule type="expression" dxfId="6041" priority="1669" stopIfTrue="1">
      <formula>#REF!&lt;&gt;""</formula>
    </cfRule>
    <cfRule type="expression" dxfId="6040" priority="1670" stopIfTrue="1">
      <formula>AND($G406="",$F406&lt;&gt;"")</formula>
    </cfRule>
  </conditionalFormatting>
  <conditionalFormatting sqref="E470">
    <cfRule type="expression" dxfId="6039" priority="1665" stopIfTrue="1">
      <formula>$F401=""</formula>
    </cfRule>
    <cfRule type="expression" dxfId="6038" priority="1666" stopIfTrue="1">
      <formula>#REF!&lt;&gt;""</formula>
    </cfRule>
    <cfRule type="expression" dxfId="6037" priority="1667" stopIfTrue="1">
      <formula>AND($G401="",$F401&lt;&gt;"")</formula>
    </cfRule>
  </conditionalFormatting>
  <conditionalFormatting sqref="E470">
    <cfRule type="expression" dxfId="6036" priority="1662" stopIfTrue="1">
      <formula>$F402=""</formula>
    </cfRule>
    <cfRule type="expression" dxfId="6035" priority="1663" stopIfTrue="1">
      <formula>#REF!&lt;&gt;""</formula>
    </cfRule>
    <cfRule type="expression" dxfId="6034" priority="1664" stopIfTrue="1">
      <formula>AND($G402="",$F402&lt;&gt;"")</formula>
    </cfRule>
  </conditionalFormatting>
  <conditionalFormatting sqref="E470 E477:H483 E471:H474">
    <cfRule type="expression" dxfId="6033" priority="1659" stopIfTrue="1">
      <formula>$F386=""</formula>
    </cfRule>
    <cfRule type="expression" dxfId="6032" priority="1660" stopIfTrue="1">
      <formula>#REF!&lt;&gt;""</formula>
    </cfRule>
    <cfRule type="expression" dxfId="6031" priority="1661" stopIfTrue="1">
      <formula>AND($G386="",$F386&lt;&gt;"")</formula>
    </cfRule>
  </conditionalFormatting>
  <conditionalFormatting sqref="E470">
    <cfRule type="expression" dxfId="6030" priority="1656" stopIfTrue="1">
      <formula>$F383=""</formula>
    </cfRule>
    <cfRule type="expression" dxfId="6029" priority="1657" stopIfTrue="1">
      <formula>#REF!&lt;&gt;""</formula>
    </cfRule>
    <cfRule type="expression" dxfId="6028" priority="1658" stopIfTrue="1">
      <formula>AND($G383="",$F383&lt;&gt;"")</formula>
    </cfRule>
  </conditionalFormatting>
  <conditionalFormatting sqref="E470">
    <cfRule type="expression" dxfId="6027" priority="1653" stopIfTrue="1">
      <formula>$F386=""</formula>
    </cfRule>
    <cfRule type="expression" dxfId="6026" priority="1654" stopIfTrue="1">
      <formula>#REF!&lt;&gt;""</formula>
    </cfRule>
    <cfRule type="expression" dxfId="6025" priority="1655" stopIfTrue="1">
      <formula>AND($G386="",$F386&lt;&gt;"")</formula>
    </cfRule>
  </conditionalFormatting>
  <conditionalFormatting sqref="E470 E465:H468">
    <cfRule type="expression" dxfId="6024" priority="1650" stopIfTrue="1">
      <formula>$F398=""</formula>
    </cfRule>
    <cfRule type="expression" dxfId="6023" priority="1651" stopIfTrue="1">
      <formula>#REF!&lt;&gt;""</formula>
    </cfRule>
    <cfRule type="expression" dxfId="6022" priority="1652" stopIfTrue="1">
      <formula>AND($G398="",$F398&lt;&gt;"")</formula>
    </cfRule>
  </conditionalFormatting>
  <conditionalFormatting sqref="E470">
    <cfRule type="expression" dxfId="6021" priority="1647" stopIfTrue="1">
      <formula>$F384=""</formula>
    </cfRule>
    <cfRule type="expression" dxfId="6020" priority="1648" stopIfTrue="1">
      <formula>#REF!&lt;&gt;""</formula>
    </cfRule>
    <cfRule type="expression" dxfId="6019" priority="1649" stopIfTrue="1">
      <formula>AND($G384="",$F384&lt;&gt;"")</formula>
    </cfRule>
  </conditionalFormatting>
  <conditionalFormatting sqref="E470">
    <cfRule type="expression" dxfId="6018" priority="1638" stopIfTrue="1">
      <formula>$F386=""</formula>
    </cfRule>
    <cfRule type="expression" dxfId="6017" priority="1639" stopIfTrue="1">
      <formula>#REF!&lt;&gt;""</formula>
    </cfRule>
    <cfRule type="expression" dxfId="6016" priority="1640" stopIfTrue="1">
      <formula>AND($G386="",$F386&lt;&gt;"")</formula>
    </cfRule>
  </conditionalFormatting>
  <conditionalFormatting sqref="E480:H483">
    <cfRule type="expression" dxfId="6015" priority="1629" stopIfTrue="1">
      <formula>$F408=""</formula>
    </cfRule>
    <cfRule type="expression" dxfId="6014" priority="1630" stopIfTrue="1">
      <formula>#REF!&lt;&gt;""</formula>
    </cfRule>
    <cfRule type="expression" dxfId="6013" priority="1631" stopIfTrue="1">
      <formula>AND($G408="",$F408&lt;&gt;"")</formula>
    </cfRule>
  </conditionalFormatting>
  <conditionalFormatting sqref="E489 E490:H490">
    <cfRule type="expression" dxfId="6012" priority="1548" stopIfTrue="1">
      <formula>$F402=""</formula>
    </cfRule>
    <cfRule type="expression" dxfId="6011" priority="1549" stopIfTrue="1">
      <formula>#REF!&lt;&gt;""</formula>
    </cfRule>
    <cfRule type="expression" dxfId="6010" priority="1550" stopIfTrue="1">
      <formula>AND($G402="",$F402&lt;&gt;"")</formula>
    </cfRule>
  </conditionalFormatting>
  <conditionalFormatting sqref="E489 E500:H504">
    <cfRule type="expression" dxfId="6009" priority="1545" stopIfTrue="1">
      <formula>$F399=""</formula>
    </cfRule>
    <cfRule type="expression" dxfId="6008" priority="1546" stopIfTrue="1">
      <formula>#REF!&lt;&gt;""</formula>
    </cfRule>
    <cfRule type="expression" dxfId="6007" priority="1547" stopIfTrue="1">
      <formula>AND($G399="",$F399&lt;&gt;"")</formula>
    </cfRule>
  </conditionalFormatting>
  <conditionalFormatting sqref="E489">
    <cfRule type="expression" dxfId="6006" priority="1542" stopIfTrue="1">
      <formula>$F402=""</formula>
    </cfRule>
    <cfRule type="expression" dxfId="6005" priority="1543" stopIfTrue="1">
      <formula>#REF!&lt;&gt;""</formula>
    </cfRule>
    <cfRule type="expression" dxfId="6004" priority="1544" stopIfTrue="1">
      <formula>AND($G402="",$F402&lt;&gt;"")</formula>
    </cfRule>
  </conditionalFormatting>
  <conditionalFormatting sqref="E489">
    <cfRule type="expression" dxfId="6003" priority="1527" stopIfTrue="1">
      <formula>$F402=""</formula>
    </cfRule>
    <cfRule type="expression" dxfId="6002" priority="1528" stopIfTrue="1">
      <formula>#REF!&lt;&gt;""</formula>
    </cfRule>
    <cfRule type="expression" dxfId="6001" priority="1529" stopIfTrue="1">
      <formula>AND($G402="",$F402&lt;&gt;"")</formula>
    </cfRule>
  </conditionalFormatting>
  <conditionalFormatting sqref="G515:H518 E499:G500 E495:H498 E510:H514 E516:H518">
    <cfRule type="expression" dxfId="6000" priority="1521" stopIfTrue="1">
      <formula>$F420=""</formula>
    </cfRule>
    <cfRule type="expression" dxfId="5999" priority="1522" stopIfTrue="1">
      <formula>#REF!&lt;&gt;""</formula>
    </cfRule>
    <cfRule type="expression" dxfId="5998" priority="1523" stopIfTrue="1">
      <formula>AND($G420="",$F420&lt;&gt;"")</formula>
    </cfRule>
  </conditionalFormatting>
  <conditionalFormatting sqref="E494:H494">
    <cfRule type="expression" dxfId="5997" priority="1518" stopIfTrue="1">
      <formula>$F408=""</formula>
    </cfRule>
    <cfRule type="expression" dxfId="5996" priority="1519" stopIfTrue="1">
      <formula>#REF!&lt;&gt;""</formula>
    </cfRule>
    <cfRule type="expression" dxfId="5995" priority="1520" stopIfTrue="1">
      <formula>AND($G408="",$F408&lt;&gt;"")</formula>
    </cfRule>
  </conditionalFormatting>
  <conditionalFormatting sqref="E522:H522">
    <cfRule type="expression" dxfId="5994" priority="1515" stopIfTrue="1">
      <formula>$F444=""</formula>
    </cfRule>
    <cfRule type="expression" dxfId="5993" priority="1516" stopIfTrue="1">
      <formula>#REF!&lt;&gt;""</formula>
    </cfRule>
    <cfRule type="expression" dxfId="5992" priority="1517" stopIfTrue="1">
      <formula>AND($G444="",$F444&lt;&gt;"")</formula>
    </cfRule>
  </conditionalFormatting>
  <conditionalFormatting sqref="E494:H494">
    <cfRule type="expression" dxfId="5991" priority="1512" stopIfTrue="1">
      <formula>$F404=""</formula>
    </cfRule>
    <cfRule type="expression" dxfId="5990" priority="1513" stopIfTrue="1">
      <formula>#REF!&lt;&gt;""</formula>
    </cfRule>
    <cfRule type="expression" dxfId="5989" priority="1514" stopIfTrue="1">
      <formula>AND($G404="",$F404&lt;&gt;"")</formula>
    </cfRule>
  </conditionalFormatting>
  <conditionalFormatting sqref="E490:H494">
    <cfRule type="expression" dxfId="5988" priority="1509" stopIfTrue="1">
      <formula>$F400=""</formula>
    </cfRule>
    <cfRule type="expression" dxfId="5987" priority="1510" stopIfTrue="1">
      <formula>#REF!&lt;&gt;""</formula>
    </cfRule>
    <cfRule type="expression" dxfId="5986" priority="1511" stopIfTrue="1">
      <formula>AND($G400="",$F400&lt;&gt;"")</formula>
    </cfRule>
  </conditionalFormatting>
  <conditionalFormatting sqref="E490:H494 E489">
    <cfRule type="expression" dxfId="5985" priority="1500" stopIfTrue="1">
      <formula>$F400=""</formula>
    </cfRule>
    <cfRule type="expression" dxfId="5984" priority="1501" stopIfTrue="1">
      <formula>#REF!&lt;&gt;""</formula>
    </cfRule>
    <cfRule type="expression" dxfId="5983" priority="1502" stopIfTrue="1">
      <formula>AND($G400="",$F400&lt;&gt;"")</formula>
    </cfRule>
  </conditionalFormatting>
  <conditionalFormatting sqref="E490:H494 E500:H504">
    <cfRule type="expression" dxfId="5982" priority="1497" stopIfTrue="1">
      <formula>$F408=""</formula>
    </cfRule>
    <cfRule type="expression" dxfId="5981" priority="1498" stopIfTrue="1">
      <formula>#REF!&lt;&gt;""</formula>
    </cfRule>
    <cfRule type="expression" dxfId="5980" priority="1499" stopIfTrue="1">
      <formula>AND($G408="",$F408&lt;&gt;"")</formula>
    </cfRule>
  </conditionalFormatting>
  <conditionalFormatting sqref="E491:H494 E503:H504">
    <cfRule type="expression" dxfId="5979" priority="1494" stopIfTrue="1">
      <formula>$F408=""</formula>
    </cfRule>
    <cfRule type="expression" dxfId="5978" priority="1495" stopIfTrue="1">
      <formula>#REF!&lt;&gt;""</formula>
    </cfRule>
    <cfRule type="expression" dxfId="5977" priority="1496" stopIfTrue="1">
      <formula>AND($G408="",$F408&lt;&gt;"")</formula>
    </cfRule>
  </conditionalFormatting>
  <conditionalFormatting sqref="E490:H494 E500:H504 E489">
    <cfRule type="expression" dxfId="5976" priority="1485" stopIfTrue="1">
      <formula>$F408=""</formula>
    </cfRule>
    <cfRule type="expression" dxfId="5975" priority="1486" stopIfTrue="1">
      <formula>#REF!&lt;&gt;""</formula>
    </cfRule>
    <cfRule type="expression" dxfId="5974" priority="1487" stopIfTrue="1">
      <formula>AND($G408="",$F408&lt;&gt;"")</formula>
    </cfRule>
  </conditionalFormatting>
  <conditionalFormatting sqref="E505:H505">
    <cfRule type="expression" dxfId="5973" priority="1374" stopIfTrue="1">
      <formula>$F422=""</formula>
    </cfRule>
    <cfRule type="expression" dxfId="5972" priority="1375" stopIfTrue="1">
      <formula>#REF!&lt;&gt;""</formula>
    </cfRule>
    <cfRule type="expression" dxfId="5971" priority="1376" stopIfTrue="1">
      <formula>AND($G422="",$F422&lt;&gt;"")</formula>
    </cfRule>
  </conditionalFormatting>
  <conditionalFormatting sqref="E505:H505">
    <cfRule type="expression" dxfId="5970" priority="1371" stopIfTrue="1">
      <formula>$F423=""</formula>
    </cfRule>
    <cfRule type="expression" dxfId="5969" priority="1372" stopIfTrue="1">
      <formula>#REF!&lt;&gt;""</formula>
    </cfRule>
    <cfRule type="expression" dxfId="5968" priority="1373" stopIfTrue="1">
      <formula>AND($G423="",$F423&lt;&gt;"")</formula>
    </cfRule>
  </conditionalFormatting>
  <conditionalFormatting sqref="E510:H514 H515:H518 E516:H518">
    <cfRule type="expression" dxfId="5967" priority="1368" stopIfTrue="1">
      <formula>$F408=""</formula>
    </cfRule>
    <cfRule type="expression" dxfId="5966" priority="1369" stopIfTrue="1">
      <formula>#REF!&lt;&gt;""</formula>
    </cfRule>
    <cfRule type="expression" dxfId="5965" priority="1370" stopIfTrue="1">
      <formula>AND($G408="",$F408&lt;&gt;"")</formula>
    </cfRule>
  </conditionalFormatting>
  <conditionalFormatting sqref="E505:H505">
    <cfRule type="expression" dxfId="5964" priority="1359" stopIfTrue="1">
      <formula>$F424=""</formula>
    </cfRule>
    <cfRule type="expression" dxfId="5963" priority="1360" stopIfTrue="1">
      <formula>#REF!&lt;&gt;""</formula>
    </cfRule>
    <cfRule type="expression" dxfId="5962" priority="1361" stopIfTrue="1">
      <formula>AND($G424="",$F424&lt;&gt;"")</formula>
    </cfRule>
  </conditionalFormatting>
  <conditionalFormatting sqref="E499:G501 E500:H505 E495:H498">
    <cfRule type="expression" dxfId="5961" priority="1350" stopIfTrue="1">
      <formula>$F415=""</formula>
    </cfRule>
    <cfRule type="expression" dxfId="5960" priority="1351" stopIfTrue="1">
      <formula>#REF!&lt;&gt;""</formula>
    </cfRule>
    <cfRule type="expression" dxfId="5959" priority="1352" stopIfTrue="1">
      <formula>AND($G415="",$F415&lt;&gt;"")</formula>
    </cfRule>
  </conditionalFormatting>
  <conditionalFormatting sqref="E508:H514 H515:H518 E516:H518">
    <cfRule type="expression" dxfId="5958" priority="1344" stopIfTrue="1">
      <formula>$F408=""</formula>
    </cfRule>
    <cfRule type="expression" dxfId="5957" priority="1345" stopIfTrue="1">
      <formula>#REF!&lt;&gt;""</formula>
    </cfRule>
    <cfRule type="expression" dxfId="5956" priority="1346" stopIfTrue="1">
      <formula>AND($G408="",$F408&lt;&gt;"")</formula>
    </cfRule>
  </conditionalFormatting>
  <conditionalFormatting sqref="E513:H514 E516:H518 H515:H518">
    <cfRule type="expression" dxfId="5955" priority="1329" stopIfTrue="1">
      <formula>$F408=""</formula>
    </cfRule>
    <cfRule type="expression" dxfId="5954" priority="1330" stopIfTrue="1">
      <formula>#REF!&lt;&gt;""</formula>
    </cfRule>
    <cfRule type="expression" dxfId="5953" priority="1331" stopIfTrue="1">
      <formula>AND($G408="",$F408&lt;&gt;"")</formula>
    </cfRule>
  </conditionalFormatting>
  <conditionalFormatting sqref="J467:J468">
    <cfRule type="expression" dxfId="5952" priority="1158" stopIfTrue="1">
      <formula>#REF!=""</formula>
    </cfRule>
    <cfRule type="expression" dxfId="5951" priority="1159" stopIfTrue="1">
      <formula>#REF!&lt;&gt;""</formula>
    </cfRule>
    <cfRule type="expression" dxfId="5950" priority="1160" stopIfTrue="1">
      <formula>AND(#REF!="",#REF!&lt;&gt;"")</formula>
    </cfRule>
  </conditionalFormatting>
  <conditionalFormatting sqref="L289:L290">
    <cfRule type="expression" dxfId="5949" priority="1155" stopIfTrue="1">
      <formula>#REF!=""</formula>
    </cfRule>
    <cfRule type="expression" dxfId="5948" priority="1156" stopIfTrue="1">
      <formula>#REF!&lt;&gt;""</formula>
    </cfRule>
    <cfRule type="expression" dxfId="5947" priority="1157" stopIfTrue="1">
      <formula>AND(#REF!="",#REF!&lt;&gt;"")</formula>
    </cfRule>
  </conditionalFormatting>
  <conditionalFormatting sqref="E193 E196:E203">
    <cfRule type="expression" dxfId="5946" priority="28496" stopIfTrue="1">
      <formula>$F116=""</formula>
    </cfRule>
    <cfRule type="expression" dxfId="5945" priority="28497" stopIfTrue="1">
      <formula>#REF!&lt;&gt;""</formula>
    </cfRule>
    <cfRule type="expression" dxfId="5944" priority="28498" stopIfTrue="1">
      <formula>AND($G116="",$F116&lt;&gt;"")</formula>
    </cfRule>
  </conditionalFormatting>
  <conditionalFormatting sqref="E220:H222">
    <cfRule type="expression" dxfId="5943" priority="29516" stopIfTrue="1">
      <formula>$F177=""</formula>
    </cfRule>
    <cfRule type="expression" dxfId="5942" priority="29517" stopIfTrue="1">
      <formula>#REF!&lt;&gt;""</formula>
    </cfRule>
    <cfRule type="expression" dxfId="5941" priority="29518" stopIfTrue="1">
      <formula>AND($G177="",$F177&lt;&gt;"")</formula>
    </cfRule>
  </conditionalFormatting>
  <conditionalFormatting sqref="E250:H250">
    <cfRule type="expression" dxfId="5940" priority="29752" stopIfTrue="1">
      <formula>$F198=""</formula>
    </cfRule>
    <cfRule type="expression" dxfId="5939" priority="29753" stopIfTrue="1">
      <formula>#REF!&lt;&gt;""</formula>
    </cfRule>
    <cfRule type="expression" dxfId="5938" priority="29754" stopIfTrue="1">
      <formula>AND($G198="",$F198&lt;&gt;"")</formula>
    </cfRule>
  </conditionalFormatting>
  <conditionalFormatting sqref="E219:H219">
    <cfRule type="expression" dxfId="5937" priority="30505" stopIfTrue="1">
      <formula>$F176=""</formula>
    </cfRule>
    <cfRule type="expression" dxfId="5936" priority="30506" stopIfTrue="1">
      <formula>#REF!&lt;&gt;""</formula>
    </cfRule>
    <cfRule type="expression" dxfId="5935" priority="30507" stopIfTrue="1">
      <formula>AND($G176="",$F176&lt;&gt;"")</formula>
    </cfRule>
  </conditionalFormatting>
  <conditionalFormatting sqref="E246:H246">
    <cfRule type="expression" dxfId="5934" priority="30838" stopIfTrue="1">
      <formula>$F196=""</formula>
    </cfRule>
    <cfRule type="expression" dxfId="5933" priority="30839" stopIfTrue="1">
      <formula>#REF!&lt;&gt;""</formula>
    </cfRule>
    <cfRule type="expression" dxfId="5932" priority="30840" stopIfTrue="1">
      <formula>AND($G196="",$F196&lt;&gt;"")</formula>
    </cfRule>
  </conditionalFormatting>
  <conditionalFormatting sqref="E410:H411">
    <cfRule type="expression" dxfId="5931" priority="31259" stopIfTrue="1">
      <formula>$F344=""</formula>
    </cfRule>
    <cfRule type="expression" dxfId="5930" priority="31260" stopIfTrue="1">
      <formula>#REF!&lt;&gt;""</formula>
    </cfRule>
    <cfRule type="expression" dxfId="5929" priority="31261" stopIfTrue="1">
      <formula>AND($G344="",$F344&lt;&gt;"")</formula>
    </cfRule>
  </conditionalFormatting>
  <conditionalFormatting sqref="E479:H479 E412:H412">
    <cfRule type="expression" dxfId="5928" priority="31265" stopIfTrue="1">
      <formula>#REF!=""</formula>
    </cfRule>
    <cfRule type="expression" dxfId="5927" priority="31266" stopIfTrue="1">
      <formula>#REF!&lt;&gt;""</formula>
    </cfRule>
    <cfRule type="expression" dxfId="5926" priority="31267" stopIfTrue="1">
      <formula>AND(#REF!="",#REF!&lt;&gt;"")</formula>
    </cfRule>
  </conditionalFormatting>
  <conditionalFormatting sqref="E410:H413">
    <cfRule type="expression" dxfId="5925" priority="31283" stopIfTrue="1">
      <formula>$F342=""</formula>
    </cfRule>
    <cfRule type="expression" dxfId="5924" priority="31284" stopIfTrue="1">
      <formula>#REF!&lt;&gt;""</formula>
    </cfRule>
    <cfRule type="expression" dxfId="5923" priority="31285" stopIfTrue="1">
      <formula>AND($G342="",$F342&lt;&gt;"")</formula>
    </cfRule>
  </conditionalFormatting>
  <conditionalFormatting sqref="E476:H477">
    <cfRule type="expression" dxfId="5922" priority="32311" stopIfTrue="1">
      <formula>$F389=""</formula>
    </cfRule>
    <cfRule type="expression" dxfId="5921" priority="32312" stopIfTrue="1">
      <formula>#REF!&lt;&gt;""</formula>
    </cfRule>
    <cfRule type="expression" dxfId="5920" priority="32313" stopIfTrue="1">
      <formula>AND($G389="",$F389&lt;&gt;"")</formula>
    </cfRule>
  </conditionalFormatting>
  <conditionalFormatting sqref="E476:H476">
    <cfRule type="expression" dxfId="5919" priority="32320" stopIfTrue="1">
      <formula>$F390=""</formula>
    </cfRule>
    <cfRule type="expression" dxfId="5918" priority="32321" stopIfTrue="1">
      <formula>#REF!&lt;&gt;""</formula>
    </cfRule>
    <cfRule type="expression" dxfId="5917" priority="32322" stopIfTrue="1">
      <formula>AND($G390="",$F390&lt;&gt;"")</formula>
    </cfRule>
  </conditionalFormatting>
  <conditionalFormatting sqref="E472:H473">
    <cfRule type="expression" dxfId="5916" priority="32841" stopIfTrue="1">
      <formula>$F404=""</formula>
    </cfRule>
    <cfRule type="expression" dxfId="5915" priority="32842" stopIfTrue="1">
      <formula>#REF!&lt;&gt;""</formula>
    </cfRule>
    <cfRule type="expression" dxfId="5914" priority="32843" stopIfTrue="1">
      <formula>AND($G404="",$F404&lt;&gt;"")</formula>
    </cfRule>
  </conditionalFormatting>
  <conditionalFormatting sqref="E471:H472">
    <cfRule type="expression" dxfId="5913" priority="32850" stopIfTrue="1">
      <formula>$F404=""</formula>
    </cfRule>
    <cfRule type="expression" dxfId="5912" priority="32851" stopIfTrue="1">
      <formula>#REF!&lt;&gt;""</formula>
    </cfRule>
    <cfRule type="expression" dxfId="5911" priority="32852" stopIfTrue="1">
      <formula>AND($G404="",$F404&lt;&gt;"")</formula>
    </cfRule>
  </conditionalFormatting>
  <conditionalFormatting sqref="E477:H478">
    <cfRule type="expression" dxfId="5910" priority="33371" stopIfTrue="1">
      <formula>$F406=""</formula>
    </cfRule>
    <cfRule type="expression" dxfId="5909" priority="33372" stopIfTrue="1">
      <formula>#REF!&lt;&gt;""</formula>
    </cfRule>
    <cfRule type="expression" dxfId="5908" priority="33373" stopIfTrue="1">
      <formula>AND($G406="",$F406&lt;&gt;"")</formula>
    </cfRule>
  </conditionalFormatting>
  <conditionalFormatting sqref="E476:H477">
    <cfRule type="expression" dxfId="5907" priority="33380" stopIfTrue="1">
      <formula>$F406=""</formula>
    </cfRule>
    <cfRule type="expression" dxfId="5906" priority="33381" stopIfTrue="1">
      <formula>#REF!&lt;&gt;""</formula>
    </cfRule>
    <cfRule type="expression" dxfId="5905" priority="33382" stopIfTrue="1">
      <formula>AND($G406="",$F406&lt;&gt;"")</formula>
    </cfRule>
  </conditionalFormatting>
  <conditionalFormatting sqref="E478:H478">
    <cfRule type="expression" dxfId="5904" priority="33386" stopIfTrue="1">
      <formula>#REF!=""</formula>
    </cfRule>
    <cfRule type="expression" dxfId="5903" priority="33387" stopIfTrue="1">
      <formula>#REF!&lt;&gt;""</formula>
    </cfRule>
    <cfRule type="expression" dxfId="5902" priority="33388" stopIfTrue="1">
      <formula>AND(#REF!="",#REF!&lt;&gt;"")</formula>
    </cfRule>
  </conditionalFormatting>
  <conditionalFormatting sqref="E476:H476">
    <cfRule type="expression" dxfId="5901" priority="33389" stopIfTrue="1">
      <formula>$F407=""</formula>
    </cfRule>
    <cfRule type="expression" dxfId="5900" priority="33390" stopIfTrue="1">
      <formula>#REF!&lt;&gt;""</formula>
    </cfRule>
    <cfRule type="expression" dxfId="5899" priority="33391" stopIfTrue="1">
      <formula>AND($G407="",$F407&lt;&gt;"")</formula>
    </cfRule>
  </conditionalFormatting>
  <conditionalFormatting sqref="E451:H452">
    <cfRule type="expression" dxfId="5898" priority="35468" stopIfTrue="1">
      <formula>$F360=""</formula>
    </cfRule>
    <cfRule type="expression" dxfId="5897" priority="35469" stopIfTrue="1">
      <formula>#REF!&lt;&gt;""</formula>
    </cfRule>
    <cfRule type="expression" dxfId="5896" priority="35470" stopIfTrue="1">
      <formula>AND($G360="",$F360&lt;&gt;"")</formula>
    </cfRule>
  </conditionalFormatting>
  <conditionalFormatting sqref="E451:H451">
    <cfRule type="expression" dxfId="5895" priority="35582" stopIfTrue="1">
      <formula>$F382=""</formula>
    </cfRule>
    <cfRule type="expression" dxfId="5894" priority="35583" stopIfTrue="1">
      <formula>#REF!&lt;&gt;""</formula>
    </cfRule>
    <cfRule type="expression" dxfId="5893" priority="35584" stopIfTrue="1">
      <formula>AND($G382="",$F382&lt;&gt;"")</formula>
    </cfRule>
  </conditionalFormatting>
  <conditionalFormatting sqref="E219:H223">
    <cfRule type="expression" dxfId="5892" priority="36463" stopIfTrue="1">
      <formula>$F175=""</formula>
    </cfRule>
    <cfRule type="expression" dxfId="5891" priority="36464" stopIfTrue="1">
      <formula>#REF!&lt;&gt;""</formula>
    </cfRule>
    <cfRule type="expression" dxfId="5890" priority="36465" stopIfTrue="1">
      <formula>AND($G175="",$F175&lt;&gt;"")</formula>
    </cfRule>
  </conditionalFormatting>
  <conditionalFormatting sqref="E182">
    <cfRule type="expression" dxfId="5889" priority="36493" stopIfTrue="1">
      <formula>$F99=""</formula>
    </cfRule>
    <cfRule type="expression" dxfId="5888" priority="36494" stopIfTrue="1">
      <formula>#REF!&lt;&gt;""</formula>
    </cfRule>
    <cfRule type="expression" dxfId="5887" priority="36495" stopIfTrue="1">
      <formula>AND($G99="",$F99&lt;&gt;"")</formula>
    </cfRule>
  </conditionalFormatting>
  <conditionalFormatting sqref="E182">
    <cfRule type="expression" dxfId="5886" priority="36499" stopIfTrue="1">
      <formula>$F108=""</formula>
    </cfRule>
    <cfRule type="expression" dxfId="5885" priority="36500" stopIfTrue="1">
      <formula>#REF!&lt;&gt;""</formula>
    </cfRule>
    <cfRule type="expression" dxfId="5884" priority="36501" stopIfTrue="1">
      <formula>AND($G108="",$F108&lt;&gt;"")</formula>
    </cfRule>
  </conditionalFormatting>
  <conditionalFormatting sqref="E181">
    <cfRule type="expression" dxfId="5883" priority="36505" stopIfTrue="1">
      <formula>$F99=""</formula>
    </cfRule>
    <cfRule type="expression" dxfId="5882" priority="36506" stopIfTrue="1">
      <formula>#REF!&lt;&gt;""</formula>
    </cfRule>
    <cfRule type="expression" dxfId="5881" priority="36507" stopIfTrue="1">
      <formula>AND($G99="",$F99&lt;&gt;"")</formula>
    </cfRule>
  </conditionalFormatting>
  <conditionalFormatting sqref="E181">
    <cfRule type="expression" dxfId="5880" priority="36511" stopIfTrue="1">
      <formula>$F108=""</formula>
    </cfRule>
    <cfRule type="expression" dxfId="5879" priority="36512" stopIfTrue="1">
      <formula>#REF!&lt;&gt;""</formula>
    </cfRule>
    <cfRule type="expression" dxfId="5878" priority="36513" stopIfTrue="1">
      <formula>AND($G108="",$F108&lt;&gt;"")</formula>
    </cfRule>
  </conditionalFormatting>
  <conditionalFormatting sqref="A180">
    <cfRule type="expression" dxfId="5877" priority="1143" stopIfTrue="1">
      <formula>#REF!=""</formula>
    </cfRule>
    <cfRule type="expression" dxfId="5876" priority="1144" stopIfTrue="1">
      <formula>#REF!&lt;&gt;""</formula>
    </cfRule>
    <cfRule type="expression" dxfId="5875" priority="1145" stopIfTrue="1">
      <formula>AND(#REF!="",#REF!&lt;&gt;"")</formula>
    </cfRule>
  </conditionalFormatting>
  <conditionalFormatting sqref="E182">
    <cfRule type="expression" dxfId="5874" priority="1140" stopIfTrue="1">
      <formula>$F100=""</formula>
    </cfRule>
    <cfRule type="expression" dxfId="5873" priority="1141" stopIfTrue="1">
      <formula>#REF!&lt;&gt;""</formula>
    </cfRule>
    <cfRule type="expression" dxfId="5872" priority="1142" stopIfTrue="1">
      <formula>AND($G100="",$F100&lt;&gt;"")</formula>
    </cfRule>
  </conditionalFormatting>
  <conditionalFormatting sqref="E182">
    <cfRule type="expression" dxfId="5871" priority="1137" stopIfTrue="1">
      <formula>$F109=""</formula>
    </cfRule>
    <cfRule type="expression" dxfId="5870" priority="1138" stopIfTrue="1">
      <formula>#REF!&lt;&gt;""</formula>
    </cfRule>
    <cfRule type="expression" dxfId="5869" priority="1139" stopIfTrue="1">
      <formula>AND($G109="",$F109&lt;&gt;"")</formula>
    </cfRule>
  </conditionalFormatting>
  <conditionalFormatting sqref="E451:H454">
    <cfRule type="expression" dxfId="5868" priority="36550" stopIfTrue="1">
      <formula>$F358=""</formula>
    </cfRule>
    <cfRule type="expression" dxfId="5867" priority="36551" stopIfTrue="1">
      <formula>#REF!&lt;&gt;""</formula>
    </cfRule>
    <cfRule type="expression" dxfId="5866" priority="36552" stopIfTrue="1">
      <formula>AND($G358="",$F358&lt;&gt;"")</formula>
    </cfRule>
  </conditionalFormatting>
  <conditionalFormatting sqref="E516:H518 H515:H518">
    <cfRule type="expression" dxfId="5865" priority="36574" stopIfTrue="1">
      <formula>$F409=""</formula>
    </cfRule>
    <cfRule type="expression" dxfId="5864" priority="36575" stopIfTrue="1">
      <formula>#REF!&lt;&gt;""</formula>
    </cfRule>
    <cfRule type="expression" dxfId="5863" priority="36576" stopIfTrue="1">
      <formula>AND($G409="",$F409&lt;&gt;"")</formula>
    </cfRule>
  </conditionalFormatting>
  <conditionalFormatting sqref="E515:H515">
    <cfRule type="expression" dxfId="5862" priority="36628" stopIfTrue="1">
      <formula>$F441=""</formula>
    </cfRule>
    <cfRule type="expression" dxfId="5861" priority="36629" stopIfTrue="1">
      <formula>#REF!&lt;&gt;""</formula>
    </cfRule>
    <cfRule type="expression" dxfId="5860" priority="36630" stopIfTrue="1">
      <formula>AND($G441="",$F441&lt;&gt;"")</formula>
    </cfRule>
  </conditionalFormatting>
  <conditionalFormatting sqref="E515:H515">
    <cfRule type="expression" dxfId="5859" priority="36634" stopIfTrue="1">
      <formula>$F439=""</formula>
    </cfRule>
    <cfRule type="expression" dxfId="5858" priority="36635" stopIfTrue="1">
      <formula>#REF!&lt;&gt;""</formula>
    </cfRule>
    <cfRule type="expression" dxfId="5857" priority="36636" stopIfTrue="1">
      <formula>AND($G439="",$F439&lt;&gt;"")</formula>
    </cfRule>
  </conditionalFormatting>
  <conditionalFormatting sqref="E515:H515">
    <cfRule type="expression" dxfId="5856" priority="36640" stopIfTrue="1">
      <formula>$F440=""</formula>
    </cfRule>
    <cfRule type="expression" dxfId="5855" priority="36641" stopIfTrue="1">
      <formula>#REF!&lt;&gt;""</formula>
    </cfRule>
    <cfRule type="expression" dxfId="5854" priority="36642" stopIfTrue="1">
      <formula>AND($G440="",$F440&lt;&gt;"")</formula>
    </cfRule>
  </conditionalFormatting>
  <conditionalFormatting sqref="E515:H515">
    <cfRule type="expression" dxfId="5853" priority="36646" stopIfTrue="1">
      <formula>$F442=""</formula>
    </cfRule>
    <cfRule type="expression" dxfId="5852" priority="36647" stopIfTrue="1">
      <formula>#REF!&lt;&gt;""</formula>
    </cfRule>
    <cfRule type="expression" dxfId="5851" priority="36648" stopIfTrue="1">
      <formula>AND($G442="",$F442&lt;&gt;"")</formula>
    </cfRule>
  </conditionalFormatting>
  <conditionalFormatting sqref="E515:H515">
    <cfRule type="expression" dxfId="5850" priority="36652" stopIfTrue="1">
      <formula>$F413=""</formula>
    </cfRule>
    <cfRule type="expression" dxfId="5849" priority="36653" stopIfTrue="1">
      <formula>#REF!&lt;&gt;""</formula>
    </cfRule>
    <cfRule type="expression" dxfId="5848" priority="36654" stopIfTrue="1">
      <formula>AND($G413="",$F413&lt;&gt;"")</formula>
    </cfRule>
  </conditionalFormatting>
  <conditionalFormatting sqref="E515:H518">
    <cfRule type="expression" dxfId="5847" priority="36658" stopIfTrue="1">
      <formula>$F411=""</formula>
    </cfRule>
    <cfRule type="expression" dxfId="5846" priority="36659" stopIfTrue="1">
      <formula>#REF!&lt;&gt;""</formula>
    </cfRule>
    <cfRule type="expression" dxfId="5845" priority="36660" stopIfTrue="1">
      <formula>AND($G411="",$F411&lt;&gt;"")</formula>
    </cfRule>
  </conditionalFormatting>
  <conditionalFormatting sqref="E499:G501 E500:H505 E495:H498">
    <cfRule type="expression" dxfId="5844" priority="36670" stopIfTrue="1">
      <formula>$F416=""</formula>
    </cfRule>
    <cfRule type="expression" dxfId="5843" priority="36671" stopIfTrue="1">
      <formula>#REF!&lt;&gt;""</formula>
    </cfRule>
    <cfRule type="expression" dxfId="5842" priority="36672" stopIfTrue="1">
      <formula>AND($G416="",$F416&lt;&gt;"")</formula>
    </cfRule>
  </conditionalFormatting>
  <conditionalFormatting sqref="E515:H515">
    <cfRule type="expression" dxfId="5841" priority="36676" stopIfTrue="1">
      <formula>$F415=""</formula>
    </cfRule>
    <cfRule type="expression" dxfId="5840" priority="36677" stopIfTrue="1">
      <formula>#REF!&lt;&gt;""</formula>
    </cfRule>
    <cfRule type="expression" dxfId="5839" priority="36678" stopIfTrue="1">
      <formula>AND($G415="",$F415&lt;&gt;"")</formula>
    </cfRule>
  </conditionalFormatting>
  <conditionalFormatting sqref="E515:H515">
    <cfRule type="expression" dxfId="5838" priority="36682" stopIfTrue="1">
      <formula>$F410=""</formula>
    </cfRule>
    <cfRule type="expression" dxfId="5837" priority="36683" stopIfTrue="1">
      <formula>#REF!&lt;&gt;""</formula>
    </cfRule>
    <cfRule type="expression" dxfId="5836" priority="36684" stopIfTrue="1">
      <formula>AND($G410="",$F410&lt;&gt;"")</formula>
    </cfRule>
  </conditionalFormatting>
  <conditionalFormatting sqref="E512:H514">
    <cfRule type="expression" dxfId="5835" priority="36718" stopIfTrue="1">
      <formula>$F408=""</formula>
    </cfRule>
    <cfRule type="expression" dxfId="5834" priority="36719" stopIfTrue="1">
      <formula>#REF!&lt;&gt;""</formula>
    </cfRule>
    <cfRule type="expression" dxfId="5833" priority="36720" stopIfTrue="1">
      <formula>AND($G408="",$F408&lt;&gt;"")</formula>
    </cfRule>
  </conditionalFormatting>
  <conditionalFormatting sqref="E183:E185 E200:E203">
    <cfRule type="expression" dxfId="5832" priority="36748" stopIfTrue="1">
      <formula>$F104=""</formula>
    </cfRule>
    <cfRule type="expression" dxfId="5831" priority="36749" stopIfTrue="1">
      <formula>#REF!&lt;&gt;""</formula>
    </cfRule>
    <cfRule type="expression" dxfId="5830" priority="36750" stopIfTrue="1">
      <formula>AND($G104="",$F104&lt;&gt;"")</formula>
    </cfRule>
  </conditionalFormatting>
  <conditionalFormatting sqref="E195:E203">
    <cfRule type="expression" dxfId="5829" priority="36754" stopIfTrue="1">
      <formula>$F117=""</formula>
    </cfRule>
    <cfRule type="expression" dxfId="5828" priority="36755" stopIfTrue="1">
      <formula>#REF!&lt;&gt;""</formula>
    </cfRule>
    <cfRule type="expression" dxfId="5827" priority="36756" stopIfTrue="1">
      <formula>AND($G117="",$F117&lt;&gt;"")</formula>
    </cfRule>
  </conditionalFormatting>
  <conditionalFormatting sqref="E185">
    <cfRule type="expression" dxfId="5826" priority="36832" stopIfTrue="1">
      <formula>$F110=""</formula>
    </cfRule>
    <cfRule type="expression" dxfId="5825" priority="36833" stopIfTrue="1">
      <formula>#REF!&lt;&gt;""</formula>
    </cfRule>
    <cfRule type="expression" dxfId="5824" priority="36834" stopIfTrue="1">
      <formula>AND($G110="",$F110&lt;&gt;"")</formula>
    </cfRule>
  </conditionalFormatting>
  <conditionalFormatting sqref="E185">
    <cfRule type="expression" dxfId="5823" priority="36850" stopIfTrue="1">
      <formula>$F111=""</formula>
    </cfRule>
    <cfRule type="expression" dxfId="5822" priority="36851" stopIfTrue="1">
      <formula>#REF!&lt;&gt;""</formula>
    </cfRule>
    <cfRule type="expression" dxfId="5821" priority="36852" stopIfTrue="1">
      <formula>AND($G111="",$F111&lt;&gt;"")</formula>
    </cfRule>
  </conditionalFormatting>
  <conditionalFormatting sqref="E183:E185">
    <cfRule type="expression" dxfId="5820" priority="36862" stopIfTrue="1">
      <formula>$F111=""</formula>
    </cfRule>
    <cfRule type="expression" dxfId="5819" priority="36863" stopIfTrue="1">
      <formula>#REF!&lt;&gt;""</formula>
    </cfRule>
    <cfRule type="expression" dxfId="5818" priority="36864" stopIfTrue="1">
      <formula>AND($G111="",$F111&lt;&gt;"")</formula>
    </cfRule>
  </conditionalFormatting>
  <conditionalFormatting sqref="E184">
    <cfRule type="expression" dxfId="5817" priority="36874" stopIfTrue="1">
      <formula>$F110=""</formula>
    </cfRule>
    <cfRule type="expression" dxfId="5816" priority="36875" stopIfTrue="1">
      <formula>#REF!&lt;&gt;""</formula>
    </cfRule>
    <cfRule type="expression" dxfId="5815" priority="36876" stopIfTrue="1">
      <formula>AND($G110="",$F110&lt;&gt;"")</formula>
    </cfRule>
  </conditionalFormatting>
  <conditionalFormatting sqref="E183:E185">
    <cfRule type="expression" dxfId="5814" priority="36892" stopIfTrue="1">
      <formula>$F110=""</formula>
    </cfRule>
    <cfRule type="expression" dxfId="5813" priority="36893" stopIfTrue="1">
      <formula>#REF!&lt;&gt;""</formula>
    </cfRule>
    <cfRule type="expression" dxfId="5812" priority="36894" stopIfTrue="1">
      <formula>AND($G110="",$F110&lt;&gt;"")</formula>
    </cfRule>
  </conditionalFormatting>
  <conditionalFormatting sqref="E184">
    <cfRule type="expression" dxfId="5811" priority="36904" stopIfTrue="1">
      <formula>$F113=""</formula>
    </cfRule>
    <cfRule type="expression" dxfId="5810" priority="36905" stopIfTrue="1">
      <formula>#REF!&lt;&gt;""</formula>
    </cfRule>
    <cfRule type="expression" dxfId="5809" priority="36906" stopIfTrue="1">
      <formula>AND($G113="",$F113&lt;&gt;"")</formula>
    </cfRule>
  </conditionalFormatting>
  <conditionalFormatting sqref="E201:E203">
    <cfRule type="expression" dxfId="5808" priority="37849" stopIfTrue="1">
      <formula>$F80=""</formula>
    </cfRule>
    <cfRule type="expression" dxfId="5807" priority="37850" stopIfTrue="1">
      <formula>#REF!&lt;&gt;""</formula>
    </cfRule>
    <cfRule type="expression" dxfId="5806" priority="37851" stopIfTrue="1">
      <formula>AND(#REF!="",$F80&lt;&gt;"")</formula>
    </cfRule>
  </conditionalFormatting>
  <conditionalFormatting sqref="E200">
    <cfRule type="expression" dxfId="5805" priority="37855" stopIfTrue="1">
      <formula>$F80=""</formula>
    </cfRule>
    <cfRule type="expression" dxfId="5804" priority="37856" stopIfTrue="1">
      <formula>#REF!&lt;&gt;""</formula>
    </cfRule>
    <cfRule type="expression" dxfId="5803" priority="37857" stopIfTrue="1">
      <formula>AND(#REF!="",$F80&lt;&gt;"")</formula>
    </cfRule>
  </conditionalFormatting>
  <conditionalFormatting sqref="E225:H230 H428:H429 H235:H239">
    <cfRule type="expression" dxfId="5802" priority="37867" stopIfTrue="1">
      <formula>$F168=""</formula>
    </cfRule>
    <cfRule type="expression" dxfId="5801" priority="37868" stopIfTrue="1">
      <formula>#REF!&lt;&gt;""</formula>
    </cfRule>
    <cfRule type="expression" dxfId="5800" priority="37869" stopIfTrue="1">
      <formula>AND($G168="",$F168&lt;&gt;"")</formula>
    </cfRule>
  </conditionalFormatting>
  <conditionalFormatting sqref="E225:H230">
    <cfRule type="expression" dxfId="5799" priority="37870" stopIfTrue="1">
      <formula>$F172=""</formula>
    </cfRule>
    <cfRule type="expression" dxfId="5798" priority="37871" stopIfTrue="1">
      <formula>#REF!&lt;&gt;""</formula>
    </cfRule>
    <cfRule type="expression" dxfId="5797" priority="37872" stopIfTrue="1">
      <formula>AND($G172="",$F172&lt;&gt;"")</formula>
    </cfRule>
  </conditionalFormatting>
  <conditionalFormatting sqref="E185">
    <cfRule type="expression" dxfId="5796" priority="37882" stopIfTrue="1">
      <formula>$F101=""</formula>
    </cfRule>
    <cfRule type="expression" dxfId="5795" priority="37883" stopIfTrue="1">
      <formula>#REF!&lt;&gt;""</formula>
    </cfRule>
    <cfRule type="expression" dxfId="5794" priority="37884" stopIfTrue="1">
      <formula>AND($G101="",$F101&lt;&gt;"")</formula>
    </cfRule>
  </conditionalFormatting>
  <conditionalFormatting sqref="E185">
    <cfRule type="expression" dxfId="5793" priority="37894" stopIfTrue="1">
      <formula>$F102=""</formula>
    </cfRule>
    <cfRule type="expression" dxfId="5792" priority="37895" stopIfTrue="1">
      <formula>#REF!&lt;&gt;""</formula>
    </cfRule>
    <cfRule type="expression" dxfId="5791" priority="37896" stopIfTrue="1">
      <formula>AND($G102="",$F102&lt;&gt;"")</formula>
    </cfRule>
  </conditionalFormatting>
  <conditionalFormatting sqref="E183:E185">
    <cfRule type="expression" dxfId="5790" priority="37906" stopIfTrue="1">
      <formula>$F102=""</formula>
    </cfRule>
    <cfRule type="expression" dxfId="5789" priority="37907" stopIfTrue="1">
      <formula>#REF!&lt;&gt;""</formula>
    </cfRule>
    <cfRule type="expression" dxfId="5788" priority="37908" stopIfTrue="1">
      <formula>AND($G102="",$F102&lt;&gt;"")</formula>
    </cfRule>
  </conditionalFormatting>
  <conditionalFormatting sqref="E184">
    <cfRule type="expression" dxfId="5787" priority="37933" stopIfTrue="1">
      <formula>$F101=""</formula>
    </cfRule>
    <cfRule type="expression" dxfId="5786" priority="37934" stopIfTrue="1">
      <formula>#REF!&lt;&gt;""</formula>
    </cfRule>
    <cfRule type="expression" dxfId="5785" priority="37935" stopIfTrue="1">
      <formula>AND($G101="",$F101&lt;&gt;"")</formula>
    </cfRule>
  </conditionalFormatting>
  <conditionalFormatting sqref="E184 E201:E204">
    <cfRule type="expression" dxfId="5784" priority="37945" stopIfTrue="1">
      <formula>$F104=""</formula>
    </cfRule>
    <cfRule type="expression" dxfId="5783" priority="37946" stopIfTrue="1">
      <formula>#REF!&lt;&gt;""</formula>
    </cfRule>
    <cfRule type="expression" dxfId="5782" priority="37947" stopIfTrue="1">
      <formula>AND($G104="",$F104&lt;&gt;"")</formula>
    </cfRule>
  </conditionalFormatting>
  <conditionalFormatting sqref="H183:H185">
    <cfRule type="expression" dxfId="5781" priority="947" stopIfTrue="1">
      <formula>#REF!&lt;&gt;""</formula>
    </cfRule>
  </conditionalFormatting>
  <conditionalFormatting sqref="E462:H462">
    <cfRule type="expression" dxfId="5780" priority="38005" stopIfTrue="1">
      <formula>$F372=""</formula>
    </cfRule>
    <cfRule type="expression" dxfId="5779" priority="38006" stopIfTrue="1">
      <formula>#REF!&lt;&gt;""</formula>
    </cfRule>
    <cfRule type="expression" dxfId="5778" priority="38007" stopIfTrue="1">
      <formula>AND($G372="",$F372&lt;&gt;"")</formula>
    </cfRule>
  </conditionalFormatting>
  <conditionalFormatting sqref="E462:H462">
    <cfRule type="expression" dxfId="5777" priority="38017" stopIfTrue="1">
      <formula>$F389=""</formula>
    </cfRule>
    <cfRule type="expression" dxfId="5776" priority="38018" stopIfTrue="1">
      <formula>#REF!&lt;&gt;""</formula>
    </cfRule>
    <cfRule type="expression" dxfId="5775" priority="38019" stopIfTrue="1">
      <formula>AND($G389="",$F389&lt;&gt;"")</formula>
    </cfRule>
  </conditionalFormatting>
  <conditionalFormatting sqref="E462:H462">
    <cfRule type="expression" dxfId="5774" priority="38023" stopIfTrue="1">
      <formula>$F370=""</formula>
    </cfRule>
    <cfRule type="expression" dxfId="5773" priority="38024" stopIfTrue="1">
      <formula>#REF!&lt;&gt;""</formula>
    </cfRule>
    <cfRule type="expression" dxfId="5772" priority="38025" stopIfTrue="1">
      <formula>AND($G370="",$F370&lt;&gt;"")</formula>
    </cfRule>
  </conditionalFormatting>
  <conditionalFormatting sqref="E462:H462">
    <cfRule type="expression" dxfId="5771" priority="38029" stopIfTrue="1">
      <formula>$F393=""</formula>
    </cfRule>
    <cfRule type="expression" dxfId="5770" priority="38030" stopIfTrue="1">
      <formula>#REF!&lt;&gt;""</formula>
    </cfRule>
    <cfRule type="expression" dxfId="5769" priority="38031" stopIfTrue="1">
      <formula>AND($G393="",$F393&lt;&gt;"")</formula>
    </cfRule>
  </conditionalFormatting>
  <conditionalFormatting sqref="E462:H462">
    <cfRule type="expression" dxfId="5768" priority="38035" stopIfTrue="1">
      <formula>$F390=""</formula>
    </cfRule>
    <cfRule type="expression" dxfId="5767" priority="38036" stopIfTrue="1">
      <formula>#REF!&lt;&gt;""</formula>
    </cfRule>
    <cfRule type="expression" dxfId="5766" priority="38037" stopIfTrue="1">
      <formula>AND($G390="",$F390&lt;&gt;"")</formula>
    </cfRule>
  </conditionalFormatting>
  <conditionalFormatting sqref="E462:H462">
    <cfRule type="expression" dxfId="5765" priority="38047" stopIfTrue="1">
      <formula>$F374=""</formula>
    </cfRule>
    <cfRule type="expression" dxfId="5764" priority="38048" stopIfTrue="1">
      <formula>#REF!&lt;&gt;""</formula>
    </cfRule>
    <cfRule type="expression" dxfId="5763" priority="38049" stopIfTrue="1">
      <formula>AND($G374="",$F374&lt;&gt;"")</formula>
    </cfRule>
  </conditionalFormatting>
  <conditionalFormatting sqref="E522:H522">
    <cfRule type="expression" dxfId="5762" priority="38053" stopIfTrue="1">
      <formula>$F442=""</formula>
    </cfRule>
    <cfRule type="expression" dxfId="5761" priority="38054" stopIfTrue="1">
      <formula>#REF!&lt;&gt;""</formula>
    </cfRule>
    <cfRule type="expression" dxfId="5760" priority="38055" stopIfTrue="1">
      <formula>AND($G442="",$F442&lt;&gt;"")</formula>
    </cfRule>
  </conditionalFormatting>
  <conditionalFormatting sqref="E522:H522">
    <cfRule type="expression" dxfId="5759" priority="38059" stopIfTrue="1">
      <formula>$F443=""</formula>
    </cfRule>
    <cfRule type="expression" dxfId="5758" priority="38060" stopIfTrue="1">
      <formula>#REF!&lt;&gt;""</formula>
    </cfRule>
    <cfRule type="expression" dxfId="5757" priority="38061" stopIfTrue="1">
      <formula>AND($G443="",$F443&lt;&gt;"")</formula>
    </cfRule>
  </conditionalFormatting>
  <conditionalFormatting sqref="E505:H505 E493:H494">
    <cfRule type="expression" dxfId="5756" priority="38065" stopIfTrue="1">
      <formula>$F408=""</formula>
    </cfRule>
    <cfRule type="expression" dxfId="5755" priority="38066" stopIfTrue="1">
      <formula>#REF!&lt;&gt;""</formula>
    </cfRule>
    <cfRule type="expression" dxfId="5754" priority="38067" stopIfTrue="1">
      <formula>AND($G408="",$F408&lt;&gt;"")</formula>
    </cfRule>
  </conditionalFormatting>
  <conditionalFormatting sqref="E503:H505 E492:H494">
    <cfRule type="expression" dxfId="5753" priority="38071" stopIfTrue="1">
      <formula>$F408=""</formula>
    </cfRule>
    <cfRule type="expression" dxfId="5752" priority="38072" stopIfTrue="1">
      <formula>#REF!&lt;&gt;""</formula>
    </cfRule>
    <cfRule type="expression" dxfId="5751" priority="38073" stopIfTrue="1">
      <formula>AND($G408="",$F408&lt;&gt;"")</formula>
    </cfRule>
  </conditionalFormatting>
  <conditionalFormatting sqref="E522:H522">
    <cfRule type="expression" dxfId="5750" priority="38077" stopIfTrue="1">
      <formula>$F441=""</formula>
    </cfRule>
    <cfRule type="expression" dxfId="5749" priority="38078" stopIfTrue="1">
      <formula>#REF!&lt;&gt;""</formula>
    </cfRule>
    <cfRule type="expression" dxfId="5748" priority="38079" stopIfTrue="1">
      <formula>AND($G441="",$F441&lt;&gt;"")</formula>
    </cfRule>
  </conditionalFormatting>
  <conditionalFormatting sqref="E522:H522">
    <cfRule type="expression" dxfId="5747" priority="38083" stopIfTrue="1">
      <formula>$F416=""</formula>
    </cfRule>
    <cfRule type="expression" dxfId="5746" priority="38084" stopIfTrue="1">
      <formula>#REF!&lt;&gt;""</formula>
    </cfRule>
    <cfRule type="expression" dxfId="5745" priority="38085" stopIfTrue="1">
      <formula>AND($G416="",$F416&lt;&gt;"")</formula>
    </cfRule>
  </conditionalFormatting>
  <conditionalFormatting sqref="E522:H522">
    <cfRule type="expression" dxfId="5744" priority="38089" stopIfTrue="1">
      <formula>$F446=""</formula>
    </cfRule>
    <cfRule type="expression" dxfId="5743" priority="38090" stopIfTrue="1">
      <formula>#REF!&lt;&gt;""</formula>
    </cfRule>
    <cfRule type="expression" dxfId="5742" priority="38091" stopIfTrue="1">
      <formula>AND($G446="",$F446&lt;&gt;"")</formula>
    </cfRule>
  </conditionalFormatting>
  <conditionalFormatting sqref="E522:H522">
    <cfRule type="expression" dxfId="5741" priority="38095" stopIfTrue="1">
      <formula>$F418=""</formula>
    </cfRule>
    <cfRule type="expression" dxfId="5740" priority="38096" stopIfTrue="1">
      <formula>#REF!&lt;&gt;""</formula>
    </cfRule>
    <cfRule type="expression" dxfId="5739" priority="38097" stopIfTrue="1">
      <formula>AND($G418="",$F418&lt;&gt;"")</formula>
    </cfRule>
  </conditionalFormatting>
  <conditionalFormatting sqref="E522:H522">
    <cfRule type="expression" dxfId="5738" priority="38101" stopIfTrue="1">
      <formula>$F450=""</formula>
    </cfRule>
    <cfRule type="expression" dxfId="5737" priority="38102" stopIfTrue="1">
      <formula>#REF!&lt;&gt;""</formula>
    </cfRule>
    <cfRule type="expression" dxfId="5736" priority="38103" stopIfTrue="1">
      <formula>AND($G450="",$F450&lt;&gt;"")</formula>
    </cfRule>
  </conditionalFormatting>
  <conditionalFormatting sqref="E522:H522">
    <cfRule type="expression" dxfId="5735" priority="38107" stopIfTrue="1">
      <formula>$F413=""</formula>
    </cfRule>
    <cfRule type="expression" dxfId="5734" priority="38108" stopIfTrue="1">
      <formula>#REF!&lt;&gt;""</formula>
    </cfRule>
    <cfRule type="expression" dxfId="5733" priority="38109" stopIfTrue="1">
      <formula>AND($G413="",$F413&lt;&gt;"")</formula>
    </cfRule>
  </conditionalFormatting>
  <conditionalFormatting sqref="E522:H522">
    <cfRule type="expression" dxfId="5732" priority="38125" stopIfTrue="1">
      <formula>$F415=""</formula>
    </cfRule>
    <cfRule type="expression" dxfId="5731" priority="38126" stopIfTrue="1">
      <formula>#REF!&lt;&gt;""</formula>
    </cfRule>
    <cfRule type="expression" dxfId="5730" priority="38127" stopIfTrue="1">
      <formula>AND($G415="",$F415&lt;&gt;"")</formula>
    </cfRule>
  </conditionalFormatting>
  <conditionalFormatting sqref="E522:H522">
    <cfRule type="expression" dxfId="5729" priority="38137" stopIfTrue="1">
      <formula>$F412=""</formula>
    </cfRule>
    <cfRule type="expression" dxfId="5728" priority="38138" stopIfTrue="1">
      <formula>#REF!&lt;&gt;""</formula>
    </cfRule>
    <cfRule type="expression" dxfId="5727" priority="38139" stopIfTrue="1">
      <formula>AND($G412="",$F412&lt;&gt;"")</formula>
    </cfRule>
  </conditionalFormatting>
  <conditionalFormatting sqref="E522:H522">
    <cfRule type="expression" dxfId="5726" priority="38173" stopIfTrue="1">
      <formula>$F417=""</formula>
    </cfRule>
    <cfRule type="expression" dxfId="5725" priority="38174" stopIfTrue="1">
      <formula>#REF!&lt;&gt;""</formula>
    </cfRule>
    <cfRule type="expression" dxfId="5724" priority="38175" stopIfTrue="1">
      <formula>AND($G417="",$F417&lt;&gt;"")</formula>
    </cfRule>
  </conditionalFormatting>
  <conditionalFormatting sqref="E522:H522">
    <cfRule type="expression" dxfId="5723" priority="38191" stopIfTrue="1">
      <formula>$F414=""</formula>
    </cfRule>
    <cfRule type="expression" dxfId="5722" priority="38192" stopIfTrue="1">
      <formula>#REF!&lt;&gt;""</formula>
    </cfRule>
    <cfRule type="expression" dxfId="5721" priority="38193" stopIfTrue="1">
      <formula>AND($G414="",$F414&lt;&gt;"")</formula>
    </cfRule>
  </conditionalFormatting>
  <conditionalFormatting sqref="G522 E516:H518 G515:H518">
    <cfRule type="expression" dxfId="5720" priority="38299" stopIfTrue="1">
      <formula>$F412=""</formula>
    </cfRule>
    <cfRule type="expression" dxfId="5719" priority="38300" stopIfTrue="1">
      <formula>#REF!&lt;&gt;""</formula>
    </cfRule>
    <cfRule type="expression" dxfId="5718" priority="38301" stopIfTrue="1">
      <formula>AND($G412="",$F412&lt;&gt;"")</formula>
    </cfRule>
  </conditionalFormatting>
  <conditionalFormatting sqref="G522 E521:H521">
    <cfRule type="expression" dxfId="5717" priority="38305" stopIfTrue="1">
      <formula>$F450=""</formula>
    </cfRule>
    <cfRule type="expression" dxfId="5716" priority="38306" stopIfTrue="1">
      <formula>#REF!&lt;&gt;""</formula>
    </cfRule>
    <cfRule type="expression" dxfId="5715" priority="38307" stopIfTrue="1">
      <formula>AND($G450="",$F450&lt;&gt;"")</formula>
    </cfRule>
  </conditionalFormatting>
  <conditionalFormatting sqref="E521:H521">
    <cfRule type="expression" dxfId="5714" priority="38311" stopIfTrue="1">
      <formula>$F450=""</formula>
    </cfRule>
    <cfRule type="expression" dxfId="5713" priority="38312" stopIfTrue="1">
      <formula>#REF!&lt;&gt;""</formula>
    </cfRule>
    <cfRule type="expression" dxfId="5712" priority="38313" stopIfTrue="1">
      <formula>AND($G450="",$F450&lt;&gt;"")</formula>
    </cfRule>
  </conditionalFormatting>
  <conditionalFormatting sqref="E521:H521">
    <cfRule type="expression" dxfId="5711" priority="38323" stopIfTrue="1">
      <formula>$F443=""</formula>
    </cfRule>
    <cfRule type="expression" dxfId="5710" priority="38324" stopIfTrue="1">
      <formula>#REF!&lt;&gt;""</formula>
    </cfRule>
    <cfRule type="expression" dxfId="5709" priority="38325" stopIfTrue="1">
      <formula>AND($G443="",$F443&lt;&gt;"")</formula>
    </cfRule>
  </conditionalFormatting>
  <conditionalFormatting sqref="E521:H521">
    <cfRule type="expression" dxfId="5708" priority="38335" stopIfTrue="1">
      <formula>$F442=""</formula>
    </cfRule>
    <cfRule type="expression" dxfId="5707" priority="38336" stopIfTrue="1">
      <formula>#REF!&lt;&gt;""</formula>
    </cfRule>
    <cfRule type="expression" dxfId="5706" priority="38337" stopIfTrue="1">
      <formula>AND($G442="",$F442&lt;&gt;"")</formula>
    </cfRule>
  </conditionalFormatting>
  <conditionalFormatting sqref="E521:H521">
    <cfRule type="expression" dxfId="5705" priority="38347" stopIfTrue="1">
      <formula>$F444=""</formula>
    </cfRule>
    <cfRule type="expression" dxfId="5704" priority="38348" stopIfTrue="1">
      <formula>#REF!&lt;&gt;""</formula>
    </cfRule>
    <cfRule type="expression" dxfId="5703" priority="38349" stopIfTrue="1">
      <formula>AND($G444="",$F444&lt;&gt;"")</formula>
    </cfRule>
  </conditionalFormatting>
  <conditionalFormatting sqref="E521:H521">
    <cfRule type="expression" dxfId="5702" priority="38359" stopIfTrue="1">
      <formula>$F441=""</formula>
    </cfRule>
    <cfRule type="expression" dxfId="5701" priority="38360" stopIfTrue="1">
      <formula>#REF!&lt;&gt;""</formula>
    </cfRule>
    <cfRule type="expression" dxfId="5700" priority="38361" stopIfTrue="1">
      <formula>AND($G441="",$F441&lt;&gt;"")</formula>
    </cfRule>
  </conditionalFormatting>
  <conditionalFormatting sqref="E521:H521">
    <cfRule type="expression" dxfId="5699" priority="38371" stopIfTrue="1">
      <formula>$F445=""</formula>
    </cfRule>
    <cfRule type="expression" dxfId="5698" priority="38372" stopIfTrue="1">
      <formula>#REF!&lt;&gt;""</formula>
    </cfRule>
    <cfRule type="expression" dxfId="5697" priority="38373" stopIfTrue="1">
      <formula>AND($G445="",$F445&lt;&gt;"")</formula>
    </cfRule>
  </conditionalFormatting>
  <conditionalFormatting sqref="E521:H521">
    <cfRule type="expression" dxfId="5696" priority="38383" stopIfTrue="1">
      <formula>$F446=""</formula>
    </cfRule>
    <cfRule type="expression" dxfId="5695" priority="38384" stopIfTrue="1">
      <formula>#REF!&lt;&gt;""</formula>
    </cfRule>
    <cfRule type="expression" dxfId="5694" priority="38385" stopIfTrue="1">
      <formula>AND($G446="",$F446&lt;&gt;"")</formula>
    </cfRule>
  </conditionalFormatting>
  <conditionalFormatting sqref="G521">
    <cfRule type="expression" dxfId="5693" priority="38395" stopIfTrue="1">
      <formula>$F451=""</formula>
    </cfRule>
    <cfRule type="expression" dxfId="5692" priority="38396" stopIfTrue="1">
      <formula>#REF!&lt;&gt;""</formula>
    </cfRule>
    <cfRule type="expression" dxfId="5691" priority="38397" stopIfTrue="1">
      <formula>AND($G451="",$F451&lt;&gt;"")</formula>
    </cfRule>
  </conditionalFormatting>
  <conditionalFormatting sqref="G521">
    <cfRule type="expression" dxfId="5690" priority="38401" stopIfTrue="1">
      <formula>$F419=""</formula>
    </cfRule>
    <cfRule type="expression" dxfId="5689" priority="38402" stopIfTrue="1">
      <formula>#REF!&lt;&gt;""</formula>
    </cfRule>
    <cfRule type="expression" dxfId="5688" priority="38403" stopIfTrue="1">
      <formula>AND($G419="",$F419&lt;&gt;"")</formula>
    </cfRule>
  </conditionalFormatting>
  <conditionalFormatting sqref="E521:H521">
    <cfRule type="expression" dxfId="5687" priority="38407" stopIfTrue="1">
      <formula>$F417=""</formula>
    </cfRule>
    <cfRule type="expression" dxfId="5686" priority="38408" stopIfTrue="1">
      <formula>#REF!&lt;&gt;""</formula>
    </cfRule>
    <cfRule type="expression" dxfId="5685" priority="38409" stopIfTrue="1">
      <formula>AND($G417="",$F417&lt;&gt;"")</formula>
    </cfRule>
  </conditionalFormatting>
  <conditionalFormatting sqref="E521:H521">
    <cfRule type="expression" dxfId="5684" priority="38419" stopIfTrue="1">
      <formula>$F414=""</formula>
    </cfRule>
    <cfRule type="expression" dxfId="5683" priority="38420" stopIfTrue="1">
      <formula>#REF!&lt;&gt;""</formula>
    </cfRule>
    <cfRule type="expression" dxfId="5682" priority="38421" stopIfTrue="1">
      <formula>AND($G414="",$F414&lt;&gt;"")</formula>
    </cfRule>
  </conditionalFormatting>
  <conditionalFormatting sqref="E521:H521">
    <cfRule type="expression" dxfId="5681" priority="38431" stopIfTrue="1">
      <formula>$F415=""</formula>
    </cfRule>
    <cfRule type="expression" dxfId="5680" priority="38432" stopIfTrue="1">
      <formula>#REF!&lt;&gt;""</formula>
    </cfRule>
    <cfRule type="expression" dxfId="5679" priority="38433" stopIfTrue="1">
      <formula>AND($G415="",$F415&lt;&gt;"")</formula>
    </cfRule>
  </conditionalFormatting>
  <conditionalFormatting sqref="E521:H521">
    <cfRule type="expression" dxfId="5678" priority="38443" stopIfTrue="1">
      <formula>$F418=""</formula>
    </cfRule>
    <cfRule type="expression" dxfId="5677" priority="38444" stopIfTrue="1">
      <formula>#REF!&lt;&gt;""</formula>
    </cfRule>
    <cfRule type="expression" dxfId="5676" priority="38445" stopIfTrue="1">
      <formula>AND($G418="",$F418&lt;&gt;"")</formula>
    </cfRule>
  </conditionalFormatting>
  <conditionalFormatting sqref="E521:H521">
    <cfRule type="expression" dxfId="5675" priority="38455" stopIfTrue="1">
      <formula>$F416=""</formula>
    </cfRule>
    <cfRule type="expression" dxfId="5674" priority="38456" stopIfTrue="1">
      <formula>#REF!&lt;&gt;""</formula>
    </cfRule>
    <cfRule type="expression" dxfId="5673" priority="38457" stopIfTrue="1">
      <formula>AND($G416="",$F416&lt;&gt;"")</formula>
    </cfRule>
  </conditionalFormatting>
  <conditionalFormatting sqref="E521:H521">
    <cfRule type="expression" dxfId="5672" priority="38467" stopIfTrue="1">
      <formula>$F413=""</formula>
    </cfRule>
    <cfRule type="expression" dxfId="5671" priority="38468" stopIfTrue="1">
      <formula>#REF!&lt;&gt;""</formula>
    </cfRule>
    <cfRule type="expression" dxfId="5670" priority="38469" stopIfTrue="1">
      <formula>AND($G413="",$F413&lt;&gt;"")</formula>
    </cfRule>
  </conditionalFormatting>
  <conditionalFormatting sqref="E521:H521">
    <cfRule type="expression" dxfId="5669" priority="38479" stopIfTrue="1">
      <formula>$F412=""</formula>
    </cfRule>
    <cfRule type="expression" dxfId="5668" priority="38480" stopIfTrue="1">
      <formula>#REF!&lt;&gt;""</formula>
    </cfRule>
    <cfRule type="expression" dxfId="5667" priority="38481" stopIfTrue="1">
      <formula>AND($G412="",$F412&lt;&gt;"")</formula>
    </cfRule>
  </conditionalFormatting>
  <conditionalFormatting sqref="E520:H520">
    <cfRule type="expression" dxfId="5666" priority="38485" stopIfTrue="1">
      <formula>$F450=""</formula>
    </cfRule>
    <cfRule type="expression" dxfId="5665" priority="38486" stopIfTrue="1">
      <formula>#REF!&lt;&gt;""</formula>
    </cfRule>
    <cfRule type="expression" dxfId="5664" priority="38487" stopIfTrue="1">
      <formula>AND($G450="",$F450&lt;&gt;"")</formula>
    </cfRule>
  </conditionalFormatting>
  <conditionalFormatting sqref="E520:H520">
    <cfRule type="expression" dxfId="5663" priority="38497" stopIfTrue="1">
      <formula>$F443=""</formula>
    </cfRule>
    <cfRule type="expression" dxfId="5662" priority="38498" stopIfTrue="1">
      <formula>#REF!&lt;&gt;""</formula>
    </cfRule>
    <cfRule type="expression" dxfId="5661" priority="38499" stopIfTrue="1">
      <formula>AND($G443="",$F443&lt;&gt;"")</formula>
    </cfRule>
  </conditionalFormatting>
  <conditionalFormatting sqref="E520:H520">
    <cfRule type="expression" dxfId="5660" priority="38509" stopIfTrue="1">
      <formula>$F442=""</formula>
    </cfRule>
    <cfRule type="expression" dxfId="5659" priority="38510" stopIfTrue="1">
      <formula>#REF!&lt;&gt;""</formula>
    </cfRule>
    <cfRule type="expression" dxfId="5658" priority="38511" stopIfTrue="1">
      <formula>AND($G442="",$F442&lt;&gt;"")</formula>
    </cfRule>
  </conditionalFormatting>
  <conditionalFormatting sqref="E520:H520">
    <cfRule type="expression" dxfId="5657" priority="38521" stopIfTrue="1">
      <formula>$F444=""</formula>
    </cfRule>
    <cfRule type="expression" dxfId="5656" priority="38522" stopIfTrue="1">
      <formula>#REF!&lt;&gt;""</formula>
    </cfRule>
    <cfRule type="expression" dxfId="5655" priority="38523" stopIfTrue="1">
      <formula>AND($G444="",$F444&lt;&gt;"")</formula>
    </cfRule>
  </conditionalFormatting>
  <conditionalFormatting sqref="E520:H520">
    <cfRule type="expression" dxfId="5654" priority="38533" stopIfTrue="1">
      <formula>$F441=""</formula>
    </cfRule>
    <cfRule type="expression" dxfId="5653" priority="38534" stopIfTrue="1">
      <formula>#REF!&lt;&gt;""</formula>
    </cfRule>
    <cfRule type="expression" dxfId="5652" priority="38535" stopIfTrue="1">
      <formula>AND($G441="",$F441&lt;&gt;"")</formula>
    </cfRule>
  </conditionalFormatting>
  <conditionalFormatting sqref="E520:H520">
    <cfRule type="expression" dxfId="5651" priority="38545" stopIfTrue="1">
      <formula>$F445=""</formula>
    </cfRule>
    <cfRule type="expression" dxfId="5650" priority="38546" stopIfTrue="1">
      <formula>#REF!&lt;&gt;""</formula>
    </cfRule>
    <cfRule type="expression" dxfId="5649" priority="38547" stopIfTrue="1">
      <formula>AND($G445="",$F445&lt;&gt;"")</formula>
    </cfRule>
  </conditionalFormatting>
  <conditionalFormatting sqref="E520:H520">
    <cfRule type="expression" dxfId="5648" priority="38557" stopIfTrue="1">
      <formula>$F446=""</formula>
    </cfRule>
    <cfRule type="expression" dxfId="5647" priority="38558" stopIfTrue="1">
      <formula>#REF!&lt;&gt;""</formula>
    </cfRule>
    <cfRule type="expression" dxfId="5646" priority="38559" stopIfTrue="1">
      <formula>AND($G446="",$F446&lt;&gt;"")</formula>
    </cfRule>
  </conditionalFormatting>
  <conditionalFormatting sqref="G520 E519:H519">
    <cfRule type="expression" dxfId="5645" priority="38569" stopIfTrue="1">
      <formula>$F450=""</formula>
    </cfRule>
    <cfRule type="expression" dxfId="5644" priority="38570" stopIfTrue="1">
      <formula>#REF!&lt;&gt;""</formula>
    </cfRule>
    <cfRule type="expression" dxfId="5643" priority="38571" stopIfTrue="1">
      <formula>AND($G450="",$F450&lt;&gt;"")</formula>
    </cfRule>
  </conditionalFormatting>
  <conditionalFormatting sqref="G520 E516:H518">
    <cfRule type="expression" dxfId="5642" priority="38575" stopIfTrue="1">
      <formula>$F415=""</formula>
    </cfRule>
    <cfRule type="expression" dxfId="5641" priority="38576" stopIfTrue="1">
      <formula>#REF!&lt;&gt;""</formula>
    </cfRule>
    <cfRule type="expression" dxfId="5640" priority="38577" stopIfTrue="1">
      <formula>AND($G415="",$F415&lt;&gt;"")</formula>
    </cfRule>
  </conditionalFormatting>
  <conditionalFormatting sqref="E520:H520">
    <cfRule type="expression" dxfId="5639" priority="38581" stopIfTrue="1">
      <formula>$F417=""</formula>
    </cfRule>
    <cfRule type="expression" dxfId="5638" priority="38582" stopIfTrue="1">
      <formula>#REF!&lt;&gt;""</formula>
    </cfRule>
    <cfRule type="expression" dxfId="5637" priority="38583" stopIfTrue="1">
      <formula>AND($G417="",$F417&lt;&gt;"")</formula>
    </cfRule>
  </conditionalFormatting>
  <conditionalFormatting sqref="E520:H520">
    <cfRule type="expression" dxfId="5636" priority="38593" stopIfTrue="1">
      <formula>$F414=""</formula>
    </cfRule>
    <cfRule type="expression" dxfId="5635" priority="38594" stopIfTrue="1">
      <formula>#REF!&lt;&gt;""</formula>
    </cfRule>
    <cfRule type="expression" dxfId="5634" priority="38595" stopIfTrue="1">
      <formula>AND($G414="",$F414&lt;&gt;"")</formula>
    </cfRule>
  </conditionalFormatting>
  <conditionalFormatting sqref="E520:H520">
    <cfRule type="expression" dxfId="5633" priority="38605" stopIfTrue="1">
      <formula>$F415=""</formula>
    </cfRule>
    <cfRule type="expression" dxfId="5632" priority="38606" stopIfTrue="1">
      <formula>#REF!&lt;&gt;""</formula>
    </cfRule>
    <cfRule type="expression" dxfId="5631" priority="38607" stopIfTrue="1">
      <formula>AND($G415="",$F415&lt;&gt;"")</formula>
    </cfRule>
  </conditionalFormatting>
  <conditionalFormatting sqref="E520:H520">
    <cfRule type="expression" dxfId="5630" priority="38617" stopIfTrue="1">
      <formula>$F418=""</formula>
    </cfRule>
    <cfRule type="expression" dxfId="5629" priority="38618" stopIfTrue="1">
      <formula>#REF!&lt;&gt;""</formula>
    </cfRule>
    <cfRule type="expression" dxfId="5628" priority="38619" stopIfTrue="1">
      <formula>AND($G418="",$F418&lt;&gt;"")</formula>
    </cfRule>
  </conditionalFormatting>
  <conditionalFormatting sqref="E520:H520">
    <cfRule type="expression" dxfId="5627" priority="38629" stopIfTrue="1">
      <formula>$F416=""</formula>
    </cfRule>
    <cfRule type="expression" dxfId="5626" priority="38630" stopIfTrue="1">
      <formula>#REF!&lt;&gt;""</formula>
    </cfRule>
    <cfRule type="expression" dxfId="5625" priority="38631" stopIfTrue="1">
      <formula>AND($G416="",$F416&lt;&gt;"")</formula>
    </cfRule>
  </conditionalFormatting>
  <conditionalFormatting sqref="E520:H520">
    <cfRule type="expression" dxfId="5624" priority="38641" stopIfTrue="1">
      <formula>$F413=""</formula>
    </cfRule>
    <cfRule type="expression" dxfId="5623" priority="38642" stopIfTrue="1">
      <formula>#REF!&lt;&gt;""</formula>
    </cfRule>
    <cfRule type="expression" dxfId="5622" priority="38643" stopIfTrue="1">
      <formula>AND($G413="",$F413&lt;&gt;"")</formula>
    </cfRule>
  </conditionalFormatting>
  <conditionalFormatting sqref="E520:H520">
    <cfRule type="expression" dxfId="5621" priority="38653" stopIfTrue="1">
      <formula>$F412=""</formula>
    </cfRule>
    <cfRule type="expression" dxfId="5620" priority="38654" stopIfTrue="1">
      <formula>#REF!&lt;&gt;""</formula>
    </cfRule>
    <cfRule type="expression" dxfId="5619" priority="38655" stopIfTrue="1">
      <formula>AND($G412="",$F412&lt;&gt;"")</formula>
    </cfRule>
  </conditionalFormatting>
  <conditionalFormatting sqref="E519:H519">
    <cfRule type="expression" dxfId="5618" priority="38659" stopIfTrue="1">
      <formula>$F450=""</formula>
    </cfRule>
    <cfRule type="expression" dxfId="5617" priority="38660" stopIfTrue="1">
      <formula>#REF!&lt;&gt;""</formula>
    </cfRule>
    <cfRule type="expression" dxfId="5616" priority="38661" stopIfTrue="1">
      <formula>AND($G450="",$F450&lt;&gt;"")</formula>
    </cfRule>
  </conditionalFormatting>
  <conditionalFormatting sqref="E519:H519">
    <cfRule type="expression" dxfId="5615" priority="38671" stopIfTrue="1">
      <formula>$F443=""</formula>
    </cfRule>
    <cfRule type="expression" dxfId="5614" priority="38672" stopIfTrue="1">
      <formula>#REF!&lt;&gt;""</formula>
    </cfRule>
    <cfRule type="expression" dxfId="5613" priority="38673" stopIfTrue="1">
      <formula>AND($G443="",$F443&lt;&gt;"")</formula>
    </cfRule>
  </conditionalFormatting>
  <conditionalFormatting sqref="E519:H519">
    <cfRule type="expression" dxfId="5612" priority="38683" stopIfTrue="1">
      <formula>$F442=""</formula>
    </cfRule>
    <cfRule type="expression" dxfId="5611" priority="38684" stopIfTrue="1">
      <formula>#REF!&lt;&gt;""</formula>
    </cfRule>
    <cfRule type="expression" dxfId="5610" priority="38685" stopIfTrue="1">
      <formula>AND($G442="",$F442&lt;&gt;"")</formula>
    </cfRule>
  </conditionalFormatting>
  <conditionalFormatting sqref="E519:H519">
    <cfRule type="expression" dxfId="5609" priority="38695" stopIfTrue="1">
      <formula>$F444=""</formula>
    </cfRule>
    <cfRule type="expression" dxfId="5608" priority="38696" stopIfTrue="1">
      <formula>#REF!&lt;&gt;""</formula>
    </cfRule>
    <cfRule type="expression" dxfId="5607" priority="38697" stopIfTrue="1">
      <formula>AND($G444="",$F444&lt;&gt;"")</formula>
    </cfRule>
  </conditionalFormatting>
  <conditionalFormatting sqref="E519:H519">
    <cfRule type="expression" dxfId="5606" priority="38707" stopIfTrue="1">
      <formula>$F441=""</formula>
    </cfRule>
    <cfRule type="expression" dxfId="5605" priority="38708" stopIfTrue="1">
      <formula>#REF!&lt;&gt;""</formula>
    </cfRule>
    <cfRule type="expression" dxfId="5604" priority="38709" stopIfTrue="1">
      <formula>AND($G441="",$F441&lt;&gt;"")</formula>
    </cfRule>
  </conditionalFormatting>
  <conditionalFormatting sqref="E519:H519">
    <cfRule type="expression" dxfId="5603" priority="38719" stopIfTrue="1">
      <formula>$F445=""</formula>
    </cfRule>
    <cfRule type="expression" dxfId="5602" priority="38720" stopIfTrue="1">
      <formula>#REF!&lt;&gt;""</formula>
    </cfRule>
    <cfRule type="expression" dxfId="5601" priority="38721" stopIfTrue="1">
      <formula>AND($G445="",$F445&lt;&gt;"")</formula>
    </cfRule>
  </conditionalFormatting>
  <conditionalFormatting sqref="E519:H519">
    <cfRule type="expression" dxfId="5600" priority="38731" stopIfTrue="1">
      <formula>$F446=""</formula>
    </cfRule>
    <cfRule type="expression" dxfId="5599" priority="38732" stopIfTrue="1">
      <formula>#REF!&lt;&gt;""</formula>
    </cfRule>
    <cfRule type="expression" dxfId="5598" priority="38733" stopIfTrue="1">
      <formula>AND($G446="",$F446&lt;&gt;"")</formula>
    </cfRule>
  </conditionalFormatting>
  <conditionalFormatting sqref="E505:H505">
    <cfRule type="expression" dxfId="5597" priority="38743" stopIfTrue="1">
      <formula>$F436=""</formula>
    </cfRule>
    <cfRule type="expression" dxfId="5596" priority="38744" stopIfTrue="1">
      <formula>#REF!&lt;&gt;""</formula>
    </cfRule>
    <cfRule type="expression" dxfId="5595" priority="38745" stopIfTrue="1">
      <formula>AND($G436="",$F436&lt;&gt;"")</formula>
    </cfRule>
  </conditionalFormatting>
  <conditionalFormatting sqref="G519">
    <cfRule type="expression" dxfId="5594" priority="38749" stopIfTrue="1">
      <formula>$F419=""</formula>
    </cfRule>
    <cfRule type="expression" dxfId="5593" priority="38750" stopIfTrue="1">
      <formula>#REF!&lt;&gt;""</formula>
    </cfRule>
    <cfRule type="expression" dxfId="5592" priority="38751" stopIfTrue="1">
      <formula>AND($G419="",$F419&lt;&gt;"")</formula>
    </cfRule>
  </conditionalFormatting>
  <conditionalFormatting sqref="E519:H519">
    <cfRule type="expression" dxfId="5591" priority="38755" stopIfTrue="1">
      <formula>$F417=""</formula>
    </cfRule>
    <cfRule type="expression" dxfId="5590" priority="38756" stopIfTrue="1">
      <formula>#REF!&lt;&gt;""</formula>
    </cfRule>
    <cfRule type="expression" dxfId="5589" priority="38757" stopIfTrue="1">
      <formula>AND($G417="",$F417&lt;&gt;"")</formula>
    </cfRule>
  </conditionalFormatting>
  <conditionalFormatting sqref="E519:H519">
    <cfRule type="expression" dxfId="5588" priority="38767" stopIfTrue="1">
      <formula>$F414=""</formula>
    </cfRule>
    <cfRule type="expression" dxfId="5587" priority="38768" stopIfTrue="1">
      <formula>#REF!&lt;&gt;""</formula>
    </cfRule>
    <cfRule type="expression" dxfId="5586" priority="38769" stopIfTrue="1">
      <formula>AND($G414="",$F414&lt;&gt;"")</formula>
    </cfRule>
  </conditionalFormatting>
  <conditionalFormatting sqref="E519:H519">
    <cfRule type="expression" dxfId="5585" priority="38779" stopIfTrue="1">
      <formula>$F415=""</formula>
    </cfRule>
    <cfRule type="expression" dxfId="5584" priority="38780" stopIfTrue="1">
      <formula>#REF!&lt;&gt;""</formula>
    </cfRule>
    <cfRule type="expression" dxfId="5583" priority="38781" stopIfTrue="1">
      <formula>AND($G415="",$F415&lt;&gt;"")</formula>
    </cfRule>
  </conditionalFormatting>
  <conditionalFormatting sqref="E519:H519">
    <cfRule type="expression" dxfId="5582" priority="38791" stopIfTrue="1">
      <formula>$F418=""</formula>
    </cfRule>
    <cfRule type="expression" dxfId="5581" priority="38792" stopIfTrue="1">
      <formula>#REF!&lt;&gt;""</formula>
    </cfRule>
    <cfRule type="expression" dxfId="5580" priority="38793" stopIfTrue="1">
      <formula>AND($G418="",$F418&lt;&gt;"")</formula>
    </cfRule>
  </conditionalFormatting>
  <conditionalFormatting sqref="E519:H519">
    <cfRule type="expression" dxfId="5579" priority="38803" stopIfTrue="1">
      <formula>$F416=""</formula>
    </cfRule>
    <cfRule type="expression" dxfId="5578" priority="38804" stopIfTrue="1">
      <formula>#REF!&lt;&gt;""</formula>
    </cfRule>
    <cfRule type="expression" dxfId="5577" priority="38805" stopIfTrue="1">
      <formula>AND($G416="",$F416&lt;&gt;"")</formula>
    </cfRule>
  </conditionalFormatting>
  <conditionalFormatting sqref="E519:H519">
    <cfRule type="expression" dxfId="5576" priority="38815" stopIfTrue="1">
      <formula>$F413=""</formula>
    </cfRule>
    <cfRule type="expression" dxfId="5575" priority="38816" stopIfTrue="1">
      <formula>#REF!&lt;&gt;""</formula>
    </cfRule>
    <cfRule type="expression" dxfId="5574" priority="38817" stopIfTrue="1">
      <formula>AND($G413="",$F413&lt;&gt;"")</formula>
    </cfRule>
  </conditionalFormatting>
  <conditionalFormatting sqref="E519:H519">
    <cfRule type="expression" dxfId="5573" priority="38827" stopIfTrue="1">
      <formula>$F412=""</formula>
    </cfRule>
    <cfRule type="expression" dxfId="5572" priority="38828" stopIfTrue="1">
      <formula>#REF!&lt;&gt;""</formula>
    </cfRule>
    <cfRule type="expression" dxfId="5571" priority="38829" stopIfTrue="1">
      <formula>AND($G412="",$F412&lt;&gt;"")</formula>
    </cfRule>
  </conditionalFormatting>
  <conditionalFormatting sqref="E518:H521">
    <cfRule type="expression" dxfId="5570" priority="941" stopIfTrue="1">
      <formula>#REF!=""</formula>
    </cfRule>
    <cfRule type="expression" dxfId="5569" priority="942" stopIfTrue="1">
      <formula>#REF!&lt;&gt;""</formula>
    </cfRule>
    <cfRule type="expression" dxfId="5568" priority="943" stopIfTrue="1">
      <formula>AND(#REF!="",#REF!&lt;&gt;"")</formula>
    </cfRule>
  </conditionalFormatting>
  <conditionalFormatting sqref="E518:H520">
    <cfRule type="expression" dxfId="5567" priority="938" stopIfTrue="1">
      <formula>$F443=""</formula>
    </cfRule>
    <cfRule type="expression" dxfId="5566" priority="939" stopIfTrue="1">
      <formula>#REF!&lt;&gt;""</formula>
    </cfRule>
    <cfRule type="expression" dxfId="5565" priority="940" stopIfTrue="1">
      <formula>AND($G443="",$F443&lt;&gt;"")</formula>
    </cfRule>
  </conditionalFormatting>
  <conditionalFormatting sqref="E518:H521">
    <cfRule type="expression" dxfId="5564" priority="935" stopIfTrue="1">
      <formula>#REF!=""</formula>
    </cfRule>
    <cfRule type="expression" dxfId="5563" priority="936" stopIfTrue="1">
      <formula>#REF!&lt;&gt;""</formula>
    </cfRule>
    <cfRule type="expression" dxfId="5562" priority="937" stopIfTrue="1">
      <formula>AND(#REF!="",#REF!&lt;&gt;"")</formula>
    </cfRule>
  </conditionalFormatting>
  <conditionalFormatting sqref="E518:H521">
    <cfRule type="expression" dxfId="5561" priority="932" stopIfTrue="1">
      <formula>#REF!=""</formula>
    </cfRule>
    <cfRule type="expression" dxfId="5560" priority="933" stopIfTrue="1">
      <formula>#REF!&lt;&gt;""</formula>
    </cfRule>
    <cfRule type="expression" dxfId="5559" priority="934" stopIfTrue="1">
      <formula>AND(#REF!="",#REF!&lt;&gt;"")</formula>
    </cfRule>
  </conditionalFormatting>
  <conditionalFormatting sqref="E518:H519">
    <cfRule type="expression" dxfId="5558" priority="929" stopIfTrue="1">
      <formula>$F444=""</formula>
    </cfRule>
    <cfRule type="expression" dxfId="5557" priority="930" stopIfTrue="1">
      <formula>#REF!&lt;&gt;""</formula>
    </cfRule>
    <cfRule type="expression" dxfId="5556" priority="931" stopIfTrue="1">
      <formula>AND($G444="",$F444&lt;&gt;"")</formula>
    </cfRule>
  </conditionalFormatting>
  <conditionalFormatting sqref="E520:H520">
    <cfRule type="expression" dxfId="5555" priority="926" stopIfTrue="1">
      <formula>$F450=""</formula>
    </cfRule>
    <cfRule type="expression" dxfId="5554" priority="927" stopIfTrue="1">
      <formula>#REF!&lt;&gt;""</formula>
    </cfRule>
    <cfRule type="expression" dxfId="5553" priority="928" stopIfTrue="1">
      <formula>AND($G450="",$F450&lt;&gt;"")</formula>
    </cfRule>
  </conditionalFormatting>
  <conditionalFormatting sqref="E518:H518">
    <cfRule type="expression" dxfId="5552" priority="923" stopIfTrue="1">
      <formula>$F425=""</formula>
    </cfRule>
    <cfRule type="expression" dxfId="5551" priority="924" stopIfTrue="1">
      <formula>#REF!&lt;&gt;""</formula>
    </cfRule>
    <cfRule type="expression" dxfId="5550" priority="925" stopIfTrue="1">
      <formula>AND($G425="",$F425&lt;&gt;"")</formula>
    </cfRule>
  </conditionalFormatting>
  <conditionalFormatting sqref="E518:H518 G519">
    <cfRule type="expression" dxfId="5549" priority="917" stopIfTrue="1">
      <formula>$F450=""</formula>
    </cfRule>
    <cfRule type="expression" dxfId="5548" priority="918" stopIfTrue="1">
      <formula>#REF!&lt;&gt;""</formula>
    </cfRule>
    <cfRule type="expression" dxfId="5547" priority="919" stopIfTrue="1">
      <formula>AND($G450="",$F450&lt;&gt;"")</formula>
    </cfRule>
  </conditionalFormatting>
  <conditionalFormatting sqref="E521:H521">
    <cfRule type="expression" dxfId="5546" priority="914" stopIfTrue="1">
      <formula>$F444=""</formula>
    </cfRule>
    <cfRule type="expression" dxfId="5545" priority="915" stopIfTrue="1">
      <formula>#REF!&lt;&gt;""</formula>
    </cfRule>
    <cfRule type="expression" dxfId="5544" priority="916" stopIfTrue="1">
      <formula>AND($G444="",$F444&lt;&gt;"")</formula>
    </cfRule>
  </conditionalFormatting>
  <conditionalFormatting sqref="E521:H521">
    <cfRule type="expression" dxfId="5543" priority="911" stopIfTrue="1">
      <formula>$F442=""</formula>
    </cfRule>
    <cfRule type="expression" dxfId="5542" priority="912" stopIfTrue="1">
      <formula>#REF!&lt;&gt;""</formula>
    </cfRule>
    <cfRule type="expression" dxfId="5541" priority="913" stopIfTrue="1">
      <formula>AND($G442="",$F442&lt;&gt;"")</formula>
    </cfRule>
  </conditionalFormatting>
  <conditionalFormatting sqref="E521:H521">
    <cfRule type="expression" dxfId="5540" priority="908" stopIfTrue="1">
      <formula>$F443=""</formula>
    </cfRule>
    <cfRule type="expression" dxfId="5539" priority="909" stopIfTrue="1">
      <formula>#REF!&lt;&gt;""</formula>
    </cfRule>
    <cfRule type="expression" dxfId="5538" priority="910" stopIfTrue="1">
      <formula>AND($G443="",$F443&lt;&gt;"")</formula>
    </cfRule>
  </conditionalFormatting>
  <conditionalFormatting sqref="E521:H521">
    <cfRule type="expression" dxfId="5537" priority="905" stopIfTrue="1">
      <formula>$F445=""</formula>
    </cfRule>
    <cfRule type="expression" dxfId="5536" priority="906" stopIfTrue="1">
      <formula>#REF!&lt;&gt;""</formula>
    </cfRule>
    <cfRule type="expression" dxfId="5535" priority="907" stopIfTrue="1">
      <formula>AND($G445="",$F445&lt;&gt;"")</formula>
    </cfRule>
  </conditionalFormatting>
  <conditionalFormatting sqref="E521:H521">
    <cfRule type="expression" dxfId="5534" priority="902" stopIfTrue="1">
      <formula>$F446=""</formula>
    </cfRule>
    <cfRule type="expression" dxfId="5533" priority="903" stopIfTrue="1">
      <formula>#REF!&lt;&gt;""</formula>
    </cfRule>
    <cfRule type="expression" dxfId="5532" priority="904" stopIfTrue="1">
      <formula>AND($G446="",$F446&lt;&gt;"")</formula>
    </cfRule>
  </conditionalFormatting>
  <conditionalFormatting sqref="E521:H521">
    <cfRule type="expression" dxfId="5531" priority="899" stopIfTrue="1">
      <formula>$F450=""</formula>
    </cfRule>
    <cfRule type="expression" dxfId="5530" priority="900" stopIfTrue="1">
      <formula>#REF!&lt;&gt;""</formula>
    </cfRule>
    <cfRule type="expression" dxfId="5529" priority="901" stopIfTrue="1">
      <formula>AND($G450="",$F450&lt;&gt;"")</formula>
    </cfRule>
  </conditionalFormatting>
  <conditionalFormatting sqref="E521:H521">
    <cfRule type="expression" dxfId="5528" priority="896" stopIfTrue="1">
      <formula>$F425=""</formula>
    </cfRule>
    <cfRule type="expression" dxfId="5527" priority="897" stopIfTrue="1">
      <formula>#REF!&lt;&gt;""</formula>
    </cfRule>
    <cfRule type="expression" dxfId="5526" priority="898" stopIfTrue="1">
      <formula>AND($G425="",$F425&lt;&gt;"")</formula>
    </cfRule>
  </conditionalFormatting>
  <conditionalFormatting sqref="E520:H520">
    <cfRule type="expression" dxfId="5525" priority="893" stopIfTrue="1">
      <formula>$F442=""</formula>
    </cfRule>
    <cfRule type="expression" dxfId="5524" priority="894" stopIfTrue="1">
      <formula>#REF!&lt;&gt;""</formula>
    </cfRule>
    <cfRule type="expression" dxfId="5523" priority="895" stopIfTrue="1">
      <formula>AND($G442="",$F442&lt;&gt;"")</formula>
    </cfRule>
  </conditionalFormatting>
  <conditionalFormatting sqref="E520:H520">
    <cfRule type="expression" dxfId="5522" priority="890" stopIfTrue="1">
      <formula>$F443=""</formula>
    </cfRule>
    <cfRule type="expression" dxfId="5521" priority="891" stopIfTrue="1">
      <formula>#REF!&lt;&gt;""</formula>
    </cfRule>
    <cfRule type="expression" dxfId="5520" priority="892" stopIfTrue="1">
      <formula>AND($G443="",$F443&lt;&gt;"")</formula>
    </cfRule>
  </conditionalFormatting>
  <conditionalFormatting sqref="E520:H520">
    <cfRule type="expression" dxfId="5519" priority="887" stopIfTrue="1">
      <formula>$F446=""</formula>
    </cfRule>
    <cfRule type="expression" dxfId="5518" priority="888" stopIfTrue="1">
      <formula>#REF!&lt;&gt;""</formula>
    </cfRule>
    <cfRule type="expression" dxfId="5517" priority="889" stopIfTrue="1">
      <formula>AND($G446="",$F446&lt;&gt;"")</formula>
    </cfRule>
  </conditionalFormatting>
  <conditionalFormatting sqref="E520:H520">
    <cfRule type="expression" dxfId="5516" priority="884" stopIfTrue="1">
      <formula>$F425=""</formula>
    </cfRule>
    <cfRule type="expression" dxfId="5515" priority="885" stopIfTrue="1">
      <formula>#REF!&lt;&gt;""</formula>
    </cfRule>
    <cfRule type="expression" dxfId="5514" priority="886" stopIfTrue="1">
      <formula>AND($G425="",$F425&lt;&gt;"")</formula>
    </cfRule>
  </conditionalFormatting>
  <conditionalFormatting sqref="E519:H519">
    <cfRule type="expression" dxfId="5513" priority="881" stopIfTrue="1">
      <formula>$F442=""</formula>
    </cfRule>
    <cfRule type="expression" dxfId="5512" priority="882" stopIfTrue="1">
      <formula>#REF!&lt;&gt;""</formula>
    </cfRule>
    <cfRule type="expression" dxfId="5511" priority="883" stopIfTrue="1">
      <formula>AND($G442="",$F442&lt;&gt;"")</formula>
    </cfRule>
  </conditionalFormatting>
  <conditionalFormatting sqref="E519:H519">
    <cfRule type="expression" dxfId="5510" priority="878" stopIfTrue="1">
      <formula>$F443=""</formula>
    </cfRule>
    <cfRule type="expression" dxfId="5509" priority="879" stopIfTrue="1">
      <formula>#REF!&lt;&gt;""</formula>
    </cfRule>
    <cfRule type="expression" dxfId="5508" priority="880" stopIfTrue="1">
      <formula>AND($G443="",$F443&lt;&gt;"")</formula>
    </cfRule>
  </conditionalFormatting>
  <conditionalFormatting sqref="E519:H519">
    <cfRule type="expression" dxfId="5507" priority="875" stopIfTrue="1">
      <formula>$F446=""</formula>
    </cfRule>
    <cfRule type="expression" dxfId="5506" priority="876" stopIfTrue="1">
      <formula>#REF!&lt;&gt;""</formula>
    </cfRule>
    <cfRule type="expression" dxfId="5505" priority="877" stopIfTrue="1">
      <formula>AND($G446="",$F446&lt;&gt;"")</formula>
    </cfRule>
  </conditionalFormatting>
  <conditionalFormatting sqref="E519:H519">
    <cfRule type="expression" dxfId="5504" priority="872" stopIfTrue="1">
      <formula>$F425=""</formula>
    </cfRule>
    <cfRule type="expression" dxfId="5503" priority="873" stopIfTrue="1">
      <formula>#REF!&lt;&gt;""</formula>
    </cfRule>
    <cfRule type="expression" dxfId="5502" priority="874" stopIfTrue="1">
      <formula>AND($G425="",$F425&lt;&gt;"")</formula>
    </cfRule>
  </conditionalFormatting>
  <conditionalFormatting sqref="E520:H521">
    <cfRule type="expression" dxfId="5501" priority="869" stopIfTrue="1">
      <formula>$F441=""</formula>
    </cfRule>
    <cfRule type="expression" dxfId="5500" priority="870" stopIfTrue="1">
      <formula>#REF!&lt;&gt;""</formula>
    </cfRule>
    <cfRule type="expression" dxfId="5499" priority="871" stopIfTrue="1">
      <formula>AND($G441="",$F441&lt;&gt;"")</formula>
    </cfRule>
  </conditionalFormatting>
  <conditionalFormatting sqref="E520:H521">
    <cfRule type="expression" dxfId="5498" priority="866" stopIfTrue="1">
      <formula>$F442=""</formula>
    </cfRule>
    <cfRule type="expression" dxfId="5497" priority="867" stopIfTrue="1">
      <formula>#REF!&lt;&gt;""</formula>
    </cfRule>
    <cfRule type="expression" dxfId="5496" priority="868" stopIfTrue="1">
      <formula>AND($G442="",$F442&lt;&gt;"")</formula>
    </cfRule>
  </conditionalFormatting>
  <conditionalFormatting sqref="E520:H521">
    <cfRule type="expression" dxfId="5495" priority="863" stopIfTrue="1">
      <formula>$F415=""</formula>
    </cfRule>
    <cfRule type="expression" dxfId="5494" priority="864" stopIfTrue="1">
      <formula>#REF!&lt;&gt;""</formula>
    </cfRule>
    <cfRule type="expression" dxfId="5493" priority="865" stopIfTrue="1">
      <formula>AND($G415="",$F415&lt;&gt;"")</formula>
    </cfRule>
  </conditionalFormatting>
  <conditionalFormatting sqref="E520:H521">
    <cfRule type="expression" dxfId="5492" priority="860" stopIfTrue="1">
      <formula>$F412=""</formula>
    </cfRule>
    <cfRule type="expression" dxfId="5491" priority="861" stopIfTrue="1">
      <formula>#REF!&lt;&gt;""</formula>
    </cfRule>
    <cfRule type="expression" dxfId="5490" priority="862" stopIfTrue="1">
      <formula>AND($G412="",$F412&lt;&gt;"")</formula>
    </cfRule>
  </conditionalFormatting>
  <conditionalFormatting sqref="E520:H521">
    <cfRule type="expression" dxfId="5489" priority="857" stopIfTrue="1">
      <formula>$F443=""</formula>
    </cfRule>
    <cfRule type="expression" dxfId="5488" priority="858" stopIfTrue="1">
      <formula>#REF!&lt;&gt;""</formula>
    </cfRule>
    <cfRule type="expression" dxfId="5487" priority="859" stopIfTrue="1">
      <formula>AND($G443="",$F443&lt;&gt;"")</formula>
    </cfRule>
  </conditionalFormatting>
  <conditionalFormatting sqref="E520:H521">
    <cfRule type="expression" dxfId="5486" priority="854" stopIfTrue="1">
      <formula>$F413=""</formula>
    </cfRule>
    <cfRule type="expression" dxfId="5485" priority="855" stopIfTrue="1">
      <formula>#REF!&lt;&gt;""</formula>
    </cfRule>
    <cfRule type="expression" dxfId="5484" priority="856" stopIfTrue="1">
      <formula>AND($G413="",$F413&lt;&gt;"")</formula>
    </cfRule>
  </conditionalFormatting>
  <conditionalFormatting sqref="E520:H521">
    <cfRule type="expression" dxfId="5483" priority="851" stopIfTrue="1">
      <formula>$F445=""</formula>
    </cfRule>
    <cfRule type="expression" dxfId="5482" priority="852" stopIfTrue="1">
      <formula>#REF!&lt;&gt;""</formula>
    </cfRule>
    <cfRule type="expression" dxfId="5481" priority="853" stopIfTrue="1">
      <formula>AND($G445="",$F445&lt;&gt;"")</formula>
    </cfRule>
  </conditionalFormatting>
  <conditionalFormatting sqref="E520:H521">
    <cfRule type="expression" dxfId="5480" priority="848" stopIfTrue="1">
      <formula>$F444=""</formula>
    </cfRule>
    <cfRule type="expression" dxfId="5479" priority="849" stopIfTrue="1">
      <formula>#REF!&lt;&gt;""</formula>
    </cfRule>
    <cfRule type="expression" dxfId="5478" priority="850" stopIfTrue="1">
      <formula>AND($G444="",$F444&lt;&gt;"")</formula>
    </cfRule>
  </conditionalFormatting>
  <conditionalFormatting sqref="E520:H521">
    <cfRule type="expression" dxfId="5477" priority="845" stopIfTrue="1">
      <formula>$F417=""</formula>
    </cfRule>
    <cfRule type="expression" dxfId="5476" priority="846" stopIfTrue="1">
      <formula>#REF!&lt;&gt;""</formula>
    </cfRule>
    <cfRule type="expression" dxfId="5475" priority="847" stopIfTrue="1">
      <formula>AND($G417="",$F417&lt;&gt;"")</formula>
    </cfRule>
  </conditionalFormatting>
  <conditionalFormatting sqref="E519:H519">
    <cfRule type="expression" dxfId="5474" priority="839" stopIfTrue="1">
      <formula>$F443=""</formula>
    </cfRule>
    <cfRule type="expression" dxfId="5473" priority="840" stopIfTrue="1">
      <formula>#REF!&lt;&gt;""</formula>
    </cfRule>
    <cfRule type="expression" dxfId="5472" priority="841" stopIfTrue="1">
      <formula>AND($G443="",$F443&lt;&gt;"")</formula>
    </cfRule>
  </conditionalFormatting>
  <conditionalFormatting sqref="E519:H519">
    <cfRule type="expression" dxfId="5471" priority="836" stopIfTrue="1">
      <formula>$F441=""</formula>
    </cfRule>
    <cfRule type="expression" dxfId="5470" priority="837" stopIfTrue="1">
      <formula>#REF!&lt;&gt;""</formula>
    </cfRule>
    <cfRule type="expression" dxfId="5469" priority="838" stopIfTrue="1">
      <formula>AND($G441="",$F441&lt;&gt;"")</formula>
    </cfRule>
  </conditionalFormatting>
  <conditionalFormatting sqref="E519:H519">
    <cfRule type="expression" dxfId="5468" priority="833" stopIfTrue="1">
      <formula>$F442=""</formula>
    </cfRule>
    <cfRule type="expression" dxfId="5467" priority="834" stopIfTrue="1">
      <formula>#REF!&lt;&gt;""</formula>
    </cfRule>
    <cfRule type="expression" dxfId="5466" priority="835" stopIfTrue="1">
      <formula>AND($G442="",$F442&lt;&gt;"")</formula>
    </cfRule>
  </conditionalFormatting>
  <conditionalFormatting sqref="E519:H519">
    <cfRule type="expression" dxfId="5465" priority="830" stopIfTrue="1">
      <formula>$F444=""</formula>
    </cfRule>
    <cfRule type="expression" dxfId="5464" priority="831" stopIfTrue="1">
      <formula>#REF!&lt;&gt;""</formula>
    </cfRule>
    <cfRule type="expression" dxfId="5463" priority="832" stopIfTrue="1">
      <formula>AND($G444="",$F444&lt;&gt;"")</formula>
    </cfRule>
  </conditionalFormatting>
  <conditionalFormatting sqref="E519:H519">
    <cfRule type="expression" dxfId="5462" priority="827" stopIfTrue="1">
      <formula>$F415=""</formula>
    </cfRule>
    <cfRule type="expression" dxfId="5461" priority="828" stopIfTrue="1">
      <formula>#REF!&lt;&gt;""</formula>
    </cfRule>
    <cfRule type="expression" dxfId="5460" priority="829" stopIfTrue="1">
      <formula>AND($G415="",$F415&lt;&gt;"")</formula>
    </cfRule>
  </conditionalFormatting>
  <conditionalFormatting sqref="E519:H519">
    <cfRule type="expression" dxfId="5459" priority="824" stopIfTrue="1">
      <formula>$F413=""</formula>
    </cfRule>
    <cfRule type="expression" dxfId="5458" priority="825" stopIfTrue="1">
      <formula>#REF!&lt;&gt;""</formula>
    </cfRule>
    <cfRule type="expression" dxfId="5457" priority="826" stopIfTrue="1">
      <formula>AND($G413="",$F413&lt;&gt;"")</formula>
    </cfRule>
  </conditionalFormatting>
  <conditionalFormatting sqref="E519:H519">
    <cfRule type="expression" dxfId="5456" priority="821" stopIfTrue="1">
      <formula>$F446=""</formula>
    </cfRule>
    <cfRule type="expression" dxfId="5455" priority="822" stopIfTrue="1">
      <formula>#REF!&lt;&gt;""</formula>
    </cfRule>
    <cfRule type="expression" dxfId="5454" priority="823" stopIfTrue="1">
      <formula>AND($G446="",$F446&lt;&gt;"")</formula>
    </cfRule>
  </conditionalFormatting>
  <conditionalFormatting sqref="E519:H519">
    <cfRule type="expression" dxfId="5453" priority="818" stopIfTrue="1">
      <formula>$F445=""</formula>
    </cfRule>
    <cfRule type="expression" dxfId="5452" priority="819" stopIfTrue="1">
      <formula>#REF!&lt;&gt;""</formula>
    </cfRule>
    <cfRule type="expression" dxfId="5451" priority="820" stopIfTrue="1">
      <formula>AND($G445="",$F445&lt;&gt;"")</formula>
    </cfRule>
  </conditionalFormatting>
  <conditionalFormatting sqref="E519:H519">
    <cfRule type="expression" dxfId="5450" priority="815" stopIfTrue="1">
      <formula>$F417=""</formula>
    </cfRule>
    <cfRule type="expression" dxfId="5449" priority="816" stopIfTrue="1">
      <formula>#REF!&lt;&gt;""</formula>
    </cfRule>
    <cfRule type="expression" dxfId="5448" priority="817" stopIfTrue="1">
      <formula>AND($G417="",$F417&lt;&gt;"")</formula>
    </cfRule>
  </conditionalFormatting>
  <conditionalFormatting sqref="E519:H519">
    <cfRule type="expression" dxfId="5447" priority="812" stopIfTrue="1">
      <formula>$F412=""</formula>
    </cfRule>
    <cfRule type="expression" dxfId="5446" priority="813" stopIfTrue="1">
      <formula>#REF!&lt;&gt;""</formula>
    </cfRule>
    <cfRule type="expression" dxfId="5445" priority="814" stopIfTrue="1">
      <formula>AND($G412="",$F412&lt;&gt;"")</formula>
    </cfRule>
  </conditionalFormatting>
  <conditionalFormatting sqref="E518:H518">
    <cfRule type="expression" dxfId="5444" priority="809" stopIfTrue="1">
      <formula>$F443=""</formula>
    </cfRule>
    <cfRule type="expression" dxfId="5443" priority="810" stopIfTrue="1">
      <formula>#REF!&lt;&gt;""</formula>
    </cfRule>
    <cfRule type="expression" dxfId="5442" priority="811" stopIfTrue="1">
      <formula>AND($G443="",$F443&lt;&gt;"")</formula>
    </cfRule>
  </conditionalFormatting>
  <conditionalFormatting sqref="E518:H518">
    <cfRule type="expression" dxfId="5441" priority="806" stopIfTrue="1">
      <formula>$F441=""</formula>
    </cfRule>
    <cfRule type="expression" dxfId="5440" priority="807" stopIfTrue="1">
      <formula>#REF!&lt;&gt;""</formula>
    </cfRule>
    <cfRule type="expression" dxfId="5439" priority="808" stopIfTrue="1">
      <formula>AND($G441="",$F441&lt;&gt;"")</formula>
    </cfRule>
  </conditionalFormatting>
  <conditionalFormatting sqref="E518:H518">
    <cfRule type="expression" dxfId="5438" priority="803" stopIfTrue="1">
      <formula>$F442=""</formula>
    </cfRule>
    <cfRule type="expression" dxfId="5437" priority="804" stopIfTrue="1">
      <formula>#REF!&lt;&gt;""</formula>
    </cfRule>
    <cfRule type="expression" dxfId="5436" priority="805" stopIfTrue="1">
      <formula>AND($G442="",$F442&lt;&gt;"")</formula>
    </cfRule>
  </conditionalFormatting>
  <conditionalFormatting sqref="E518:H518">
    <cfRule type="expression" dxfId="5435" priority="800" stopIfTrue="1">
      <formula>$F444=""</formula>
    </cfRule>
    <cfRule type="expression" dxfId="5434" priority="801" stopIfTrue="1">
      <formula>#REF!&lt;&gt;""</formula>
    </cfRule>
    <cfRule type="expression" dxfId="5433" priority="802" stopIfTrue="1">
      <formula>AND($G444="",$F444&lt;&gt;"")</formula>
    </cfRule>
  </conditionalFormatting>
  <conditionalFormatting sqref="E518:H518">
    <cfRule type="expression" dxfId="5432" priority="797" stopIfTrue="1">
      <formula>$F415=""</formula>
    </cfRule>
    <cfRule type="expression" dxfId="5431" priority="798" stopIfTrue="1">
      <formula>#REF!&lt;&gt;""</formula>
    </cfRule>
    <cfRule type="expression" dxfId="5430" priority="799" stopIfTrue="1">
      <formula>AND($G415="",$F415&lt;&gt;"")</formula>
    </cfRule>
  </conditionalFormatting>
  <conditionalFormatting sqref="E518:H518">
    <cfRule type="expression" dxfId="5429" priority="794" stopIfTrue="1">
      <formula>$F413=""</formula>
    </cfRule>
    <cfRule type="expression" dxfId="5428" priority="795" stopIfTrue="1">
      <formula>#REF!&lt;&gt;""</formula>
    </cfRule>
    <cfRule type="expression" dxfId="5427" priority="796" stopIfTrue="1">
      <formula>AND($G413="",$F413&lt;&gt;"")</formula>
    </cfRule>
  </conditionalFormatting>
  <conditionalFormatting sqref="E518:H518">
    <cfRule type="expression" dxfId="5426" priority="791" stopIfTrue="1">
      <formula>$F446=""</formula>
    </cfRule>
    <cfRule type="expression" dxfId="5425" priority="792" stopIfTrue="1">
      <formula>#REF!&lt;&gt;""</formula>
    </cfRule>
    <cfRule type="expression" dxfId="5424" priority="793" stopIfTrue="1">
      <formula>AND($G446="",$F446&lt;&gt;"")</formula>
    </cfRule>
  </conditionalFormatting>
  <conditionalFormatting sqref="E518:H518">
    <cfRule type="expression" dxfId="5423" priority="788" stopIfTrue="1">
      <formula>$F445=""</formula>
    </cfRule>
    <cfRule type="expression" dxfId="5422" priority="789" stopIfTrue="1">
      <formula>#REF!&lt;&gt;""</formula>
    </cfRule>
    <cfRule type="expression" dxfId="5421" priority="790" stopIfTrue="1">
      <formula>AND($G445="",$F445&lt;&gt;"")</formula>
    </cfRule>
  </conditionalFormatting>
  <conditionalFormatting sqref="G515:H518">
    <cfRule type="expression" dxfId="5420" priority="785" stopIfTrue="1">
      <formula>$F414=""</formula>
    </cfRule>
    <cfRule type="expression" dxfId="5419" priority="786" stopIfTrue="1">
      <formula>#REF!&lt;&gt;""</formula>
    </cfRule>
    <cfRule type="expression" dxfId="5418" priority="787" stopIfTrue="1">
      <formula>AND($G414="",$F414&lt;&gt;"")</formula>
    </cfRule>
  </conditionalFormatting>
  <conditionalFormatting sqref="E518:H518">
    <cfRule type="expression" dxfId="5417" priority="782" stopIfTrue="1">
      <formula>$F412=""</formula>
    </cfRule>
    <cfRule type="expression" dxfId="5416" priority="783" stopIfTrue="1">
      <formula>#REF!&lt;&gt;""</formula>
    </cfRule>
    <cfRule type="expression" dxfId="5415" priority="784" stopIfTrue="1">
      <formula>AND($G412="",$F412&lt;&gt;"")</formula>
    </cfRule>
  </conditionalFormatting>
  <conditionalFormatting sqref="E520:H521">
    <cfRule type="expression" dxfId="5414" priority="779" stopIfTrue="1">
      <formula>$F444=""</formula>
    </cfRule>
    <cfRule type="expression" dxfId="5413" priority="780" stopIfTrue="1">
      <formula>#REF!&lt;&gt;""</formula>
    </cfRule>
    <cfRule type="expression" dxfId="5412" priority="781" stopIfTrue="1">
      <formula>AND($G444="",$F444&lt;&gt;"")</formula>
    </cfRule>
  </conditionalFormatting>
  <conditionalFormatting sqref="E520:H521">
    <cfRule type="expression" dxfId="5411" priority="776" stopIfTrue="1">
      <formula>$F442=""</formula>
    </cfRule>
    <cfRule type="expression" dxfId="5410" priority="777" stopIfTrue="1">
      <formula>#REF!&lt;&gt;""</formula>
    </cfRule>
    <cfRule type="expression" dxfId="5409" priority="778" stopIfTrue="1">
      <formula>AND($G442="",$F442&lt;&gt;"")</formula>
    </cfRule>
  </conditionalFormatting>
  <conditionalFormatting sqref="E520:H521">
    <cfRule type="expression" dxfId="5408" priority="773" stopIfTrue="1">
      <formula>$F443=""</formula>
    </cfRule>
    <cfRule type="expression" dxfId="5407" priority="774" stopIfTrue="1">
      <formula>#REF!&lt;&gt;""</formula>
    </cfRule>
    <cfRule type="expression" dxfId="5406" priority="775" stopIfTrue="1">
      <formula>AND($G443="",$F443&lt;&gt;"")</formula>
    </cfRule>
  </conditionalFormatting>
  <conditionalFormatting sqref="E520:H521">
    <cfRule type="expression" dxfId="5405" priority="770" stopIfTrue="1">
      <formula>$F445=""</formula>
    </cfRule>
    <cfRule type="expression" dxfId="5404" priority="771" stopIfTrue="1">
      <formula>#REF!&lt;&gt;""</formula>
    </cfRule>
    <cfRule type="expression" dxfId="5403" priority="772" stopIfTrue="1">
      <formula>AND($G445="",$F445&lt;&gt;"")</formula>
    </cfRule>
  </conditionalFormatting>
  <conditionalFormatting sqref="E520:H521">
    <cfRule type="expression" dxfId="5402" priority="767" stopIfTrue="1">
      <formula>$F416=""</formula>
    </cfRule>
    <cfRule type="expression" dxfId="5401" priority="768" stopIfTrue="1">
      <formula>#REF!&lt;&gt;""</formula>
    </cfRule>
    <cfRule type="expression" dxfId="5400" priority="769" stopIfTrue="1">
      <formula>AND($G416="",$F416&lt;&gt;"")</formula>
    </cfRule>
  </conditionalFormatting>
  <conditionalFormatting sqref="E520:H521">
    <cfRule type="expression" dxfId="5399" priority="764" stopIfTrue="1">
      <formula>$F414=""</formula>
    </cfRule>
    <cfRule type="expression" dxfId="5398" priority="765" stopIfTrue="1">
      <formula>#REF!&lt;&gt;""</formula>
    </cfRule>
    <cfRule type="expression" dxfId="5397" priority="766" stopIfTrue="1">
      <formula>AND($G414="",$F414&lt;&gt;"")</formula>
    </cfRule>
  </conditionalFormatting>
  <conditionalFormatting sqref="E520:H521">
    <cfRule type="expression" dxfId="5396" priority="761" stopIfTrue="1">
      <formula>$F450=""</formula>
    </cfRule>
    <cfRule type="expression" dxfId="5395" priority="762" stopIfTrue="1">
      <formula>#REF!&lt;&gt;""</formula>
    </cfRule>
    <cfRule type="expression" dxfId="5394" priority="763" stopIfTrue="1">
      <formula>AND($G450="",$F450&lt;&gt;"")</formula>
    </cfRule>
  </conditionalFormatting>
  <conditionalFormatting sqref="E520:H521">
    <cfRule type="expression" dxfId="5393" priority="755" stopIfTrue="1">
      <formula>$F418=""</formula>
    </cfRule>
    <cfRule type="expression" dxfId="5392" priority="756" stopIfTrue="1">
      <formula>#REF!&lt;&gt;""</formula>
    </cfRule>
    <cfRule type="expression" dxfId="5391" priority="757" stopIfTrue="1">
      <formula>AND($G418="",$F418&lt;&gt;"")</formula>
    </cfRule>
  </conditionalFormatting>
  <conditionalFormatting sqref="E520:H521">
    <cfRule type="expression" dxfId="5390" priority="752" stopIfTrue="1">
      <formula>$F413=""</formula>
    </cfRule>
    <cfRule type="expression" dxfId="5389" priority="753" stopIfTrue="1">
      <formula>#REF!&lt;&gt;""</formula>
    </cfRule>
    <cfRule type="expression" dxfId="5388" priority="754" stopIfTrue="1">
      <formula>AND($G413="",$F413&lt;&gt;"")</formula>
    </cfRule>
  </conditionalFormatting>
  <conditionalFormatting sqref="G515:G518">
    <cfRule type="expression" dxfId="5387" priority="39633" stopIfTrue="1">
      <formula>$F416=""</formula>
    </cfRule>
    <cfRule type="expression" dxfId="5386" priority="39634" stopIfTrue="1">
      <formula>#REF!&lt;&gt;""</formula>
    </cfRule>
    <cfRule type="expression" dxfId="5385" priority="39635" stopIfTrue="1">
      <formula>AND($G416="",$F416&lt;&gt;"")</formula>
    </cfRule>
  </conditionalFormatting>
  <conditionalFormatting sqref="E499:H499">
    <cfRule type="expression" dxfId="5384" priority="39729" stopIfTrue="1">
      <formula>$F418=""</formula>
    </cfRule>
    <cfRule type="expression" dxfId="5383" priority="39730" stopIfTrue="1">
      <formula>#REF!&lt;&gt;""</formula>
    </cfRule>
    <cfRule type="expression" dxfId="5382" priority="39731" stopIfTrue="1">
      <formula>AND($G418="",$F418&lt;&gt;"")</formula>
    </cfRule>
  </conditionalFormatting>
  <conditionalFormatting sqref="E499:H499">
    <cfRule type="expression" dxfId="5381" priority="39735" stopIfTrue="1">
      <formula>$F419=""</formula>
    </cfRule>
    <cfRule type="expression" dxfId="5380" priority="39736" stopIfTrue="1">
      <formula>#REF!&lt;&gt;""</formula>
    </cfRule>
    <cfRule type="expression" dxfId="5379" priority="39737" stopIfTrue="1">
      <formula>AND($G419="",$F419&lt;&gt;"")</formula>
    </cfRule>
  </conditionalFormatting>
  <conditionalFormatting sqref="E499:H499">
    <cfRule type="expression" dxfId="5378" priority="39741" stopIfTrue="1">
      <formula>$F420=""</formula>
    </cfRule>
    <cfRule type="expression" dxfId="5377" priority="39742" stopIfTrue="1">
      <formula>#REF!&lt;&gt;""</formula>
    </cfRule>
    <cfRule type="expression" dxfId="5376" priority="39743" stopIfTrue="1">
      <formula>AND($G420="",$F420&lt;&gt;"")</formula>
    </cfRule>
  </conditionalFormatting>
  <conditionalFormatting sqref="E495:H504">
    <cfRule type="expression" dxfId="5375" priority="39747" stopIfTrue="1">
      <formula>$F417=""</formula>
    </cfRule>
    <cfRule type="expression" dxfId="5374" priority="39748" stopIfTrue="1">
      <formula>#REF!&lt;&gt;""</formula>
    </cfRule>
    <cfRule type="expression" dxfId="5373" priority="39749" stopIfTrue="1">
      <formula>AND($G417="",$F417&lt;&gt;"")</formula>
    </cfRule>
  </conditionalFormatting>
  <conditionalFormatting sqref="E499:H499">
    <cfRule type="expression" dxfId="5372" priority="39753" stopIfTrue="1">
      <formula>$F423=""</formula>
    </cfRule>
    <cfRule type="expression" dxfId="5371" priority="39754" stopIfTrue="1">
      <formula>#REF!&lt;&gt;""</formula>
    </cfRule>
    <cfRule type="expression" dxfId="5370" priority="39755" stopIfTrue="1">
      <formula>AND($G423="",$F423&lt;&gt;"")</formula>
    </cfRule>
  </conditionalFormatting>
  <conditionalFormatting sqref="E499:H499">
    <cfRule type="expression" dxfId="5369" priority="39759" stopIfTrue="1">
      <formula>$F422=""</formula>
    </cfRule>
    <cfRule type="expression" dxfId="5368" priority="39760" stopIfTrue="1">
      <formula>#REF!&lt;&gt;""</formula>
    </cfRule>
    <cfRule type="expression" dxfId="5367" priority="39761" stopIfTrue="1">
      <formula>AND($G422="",$F422&lt;&gt;"")</formula>
    </cfRule>
  </conditionalFormatting>
  <conditionalFormatting sqref="E499:H499">
    <cfRule type="expression" dxfId="5366" priority="39765" stopIfTrue="1">
      <formula>$F410=""</formula>
    </cfRule>
    <cfRule type="expression" dxfId="5365" priority="39766" stopIfTrue="1">
      <formula>#REF!&lt;&gt;""</formula>
    </cfRule>
    <cfRule type="expression" dxfId="5364" priority="39767" stopIfTrue="1">
      <formula>AND($G410="",$F410&lt;&gt;"")</formula>
    </cfRule>
  </conditionalFormatting>
  <conditionalFormatting sqref="A128">
    <cfRule type="expression" dxfId="5363" priority="730" stopIfTrue="1">
      <formula>#REF!&lt;&gt;""</formula>
    </cfRule>
  </conditionalFormatting>
  <conditionalFormatting sqref="E183:E184">
    <cfRule type="expression" dxfId="5362" priority="727" stopIfTrue="1">
      <formula>$F103=""</formula>
    </cfRule>
    <cfRule type="expression" dxfId="5361" priority="728" stopIfTrue="1">
      <formula>#REF!&lt;&gt;""</formula>
    </cfRule>
    <cfRule type="expression" dxfId="5360" priority="729" stopIfTrue="1">
      <formula>AND($G103="",$F103&lt;&gt;"")</formula>
    </cfRule>
  </conditionalFormatting>
  <conditionalFormatting sqref="E183:E184">
    <cfRule type="expression" dxfId="5359" priority="724" stopIfTrue="1">
      <formula>$F112=""</formula>
    </cfRule>
    <cfRule type="expression" dxfId="5358" priority="725" stopIfTrue="1">
      <formula>#REF!&lt;&gt;""</formula>
    </cfRule>
    <cfRule type="expression" dxfId="5357" priority="726" stopIfTrue="1">
      <formula>AND($G112="",$F112&lt;&gt;"")</formula>
    </cfRule>
  </conditionalFormatting>
  <conditionalFormatting sqref="E183:E184">
    <cfRule type="expression" dxfId="5356" priority="721" stopIfTrue="1">
      <formula>$F104=""</formula>
    </cfRule>
    <cfRule type="expression" dxfId="5355" priority="722" stopIfTrue="1">
      <formula>#REF!&lt;&gt;""</formula>
    </cfRule>
    <cfRule type="expression" dxfId="5354" priority="723" stopIfTrue="1">
      <formula>AND($G104="",$F104&lt;&gt;"")</formula>
    </cfRule>
  </conditionalFormatting>
  <conditionalFormatting sqref="E183:E185 E236:E239">
    <cfRule type="expression" dxfId="5353" priority="718" stopIfTrue="1">
      <formula>$F113=""</formula>
    </cfRule>
    <cfRule type="expression" dxfId="5352" priority="719" stopIfTrue="1">
      <formula>#REF!&lt;&gt;""</formula>
    </cfRule>
    <cfRule type="expression" dxfId="5351" priority="720" stopIfTrue="1">
      <formula>AND($G113="",$F113&lt;&gt;"")</formula>
    </cfRule>
  </conditionalFormatting>
  <conditionalFormatting sqref="E185">
    <cfRule type="expression" dxfId="5350" priority="715" stopIfTrue="1">
      <formula>$F111=""</formula>
    </cfRule>
    <cfRule type="expression" dxfId="5349" priority="716" stopIfTrue="1">
      <formula>#REF!&lt;&gt;""</formula>
    </cfRule>
    <cfRule type="expression" dxfId="5348" priority="717" stopIfTrue="1">
      <formula>AND($G111="",$F111&lt;&gt;"")</formula>
    </cfRule>
  </conditionalFormatting>
  <conditionalFormatting sqref="E185">
    <cfRule type="expression" dxfId="5347" priority="712" stopIfTrue="1">
      <formula>$F112=""</formula>
    </cfRule>
    <cfRule type="expression" dxfId="5346" priority="713" stopIfTrue="1">
      <formula>#REF!&lt;&gt;""</formula>
    </cfRule>
    <cfRule type="expression" dxfId="5345" priority="714" stopIfTrue="1">
      <formula>AND($G112="",$F112&lt;&gt;"")</formula>
    </cfRule>
  </conditionalFormatting>
  <conditionalFormatting sqref="E185">
    <cfRule type="expression" dxfId="5344" priority="709" stopIfTrue="1">
      <formula>$F114=""</formula>
    </cfRule>
    <cfRule type="expression" dxfId="5343" priority="710" stopIfTrue="1">
      <formula>#REF!&lt;&gt;""</formula>
    </cfRule>
    <cfRule type="expression" dxfId="5342" priority="711" stopIfTrue="1">
      <formula>AND($G114="",$F114&lt;&gt;"")</formula>
    </cfRule>
  </conditionalFormatting>
  <conditionalFormatting sqref="E185">
    <cfRule type="expression" dxfId="5341" priority="706" stopIfTrue="1">
      <formula>$F102=""</formula>
    </cfRule>
    <cfRule type="expression" dxfId="5340" priority="707" stopIfTrue="1">
      <formula>#REF!&lt;&gt;""</formula>
    </cfRule>
    <cfRule type="expression" dxfId="5339" priority="708" stopIfTrue="1">
      <formula>AND($G102="",$F102&lt;&gt;"")</formula>
    </cfRule>
  </conditionalFormatting>
  <conditionalFormatting sqref="E185">
    <cfRule type="expression" dxfId="5338" priority="703" stopIfTrue="1">
      <formula>$F105=""</formula>
    </cfRule>
    <cfRule type="expression" dxfId="5337" priority="704" stopIfTrue="1">
      <formula>#REF!&lt;&gt;""</formula>
    </cfRule>
    <cfRule type="expression" dxfId="5336" priority="705" stopIfTrue="1">
      <formula>AND($G105="",$F105&lt;&gt;"")</formula>
    </cfRule>
  </conditionalFormatting>
  <conditionalFormatting sqref="E185">
    <cfRule type="expression" dxfId="5335" priority="700" stopIfTrue="1">
      <formula>$F105=""</formula>
    </cfRule>
    <cfRule type="expression" dxfId="5334" priority="701" stopIfTrue="1">
      <formula>#REF!&lt;&gt;""</formula>
    </cfRule>
    <cfRule type="expression" dxfId="5333" priority="702" stopIfTrue="1">
      <formula>AND($G105="",$F105&lt;&gt;"")</formula>
    </cfRule>
  </conditionalFormatting>
  <conditionalFormatting sqref="E185">
    <cfRule type="expression" dxfId="5332" priority="697" stopIfTrue="1">
      <formula>$F114=""</formula>
    </cfRule>
    <cfRule type="expression" dxfId="5331" priority="698" stopIfTrue="1">
      <formula>#REF!&lt;&gt;""</formula>
    </cfRule>
    <cfRule type="expression" dxfId="5330" priority="699" stopIfTrue="1">
      <formula>AND($G114="",$F114&lt;&gt;"")</formula>
    </cfRule>
  </conditionalFormatting>
  <conditionalFormatting sqref="E185">
    <cfRule type="expression" dxfId="5329" priority="694" stopIfTrue="1">
      <formula>$F106=""</formula>
    </cfRule>
    <cfRule type="expression" dxfId="5328" priority="695" stopIfTrue="1">
      <formula>#REF!&lt;&gt;""</formula>
    </cfRule>
    <cfRule type="expression" dxfId="5327" priority="696" stopIfTrue="1">
      <formula>AND($G106="",$F106&lt;&gt;"")</formula>
    </cfRule>
  </conditionalFormatting>
  <conditionalFormatting sqref="E185">
    <cfRule type="expression" dxfId="5326" priority="691" stopIfTrue="1">
      <formula>$F115=""</formula>
    </cfRule>
    <cfRule type="expression" dxfId="5325" priority="692" stopIfTrue="1">
      <formula>#REF!&lt;&gt;""</formula>
    </cfRule>
    <cfRule type="expression" dxfId="5324" priority="693" stopIfTrue="1">
      <formula>AND($G115="",$F115&lt;&gt;"")</formula>
    </cfRule>
  </conditionalFormatting>
  <conditionalFormatting sqref="E464:H464">
    <cfRule type="expression" dxfId="5323" priority="40038" stopIfTrue="1">
      <formula>$F377=""</formula>
    </cfRule>
    <cfRule type="expression" dxfId="5322" priority="40039" stopIfTrue="1">
      <formula>#REF!&lt;&gt;""</formula>
    </cfRule>
    <cfRule type="expression" dxfId="5321" priority="40040" stopIfTrue="1">
      <formula>AND($G377="",$F377&lt;&gt;"")</formula>
    </cfRule>
  </conditionalFormatting>
  <conditionalFormatting sqref="E502:H502">
    <cfRule type="expression" dxfId="5320" priority="40557" stopIfTrue="1">
      <formula>$F411=""</formula>
    </cfRule>
    <cfRule type="expression" dxfId="5319" priority="40558" stopIfTrue="1">
      <formula>#REF!&lt;&gt;""</formula>
    </cfRule>
    <cfRule type="expression" dxfId="5318" priority="40559" stopIfTrue="1">
      <formula>AND($G411="",$F411&lt;&gt;"")</formula>
    </cfRule>
  </conditionalFormatting>
  <conditionalFormatting sqref="E502:H502">
    <cfRule type="expression" dxfId="5317" priority="40563" stopIfTrue="1">
      <formula>$F420=""</formula>
    </cfRule>
    <cfRule type="expression" dxfId="5316" priority="40564" stopIfTrue="1">
      <formula>#REF!&lt;&gt;""</formula>
    </cfRule>
    <cfRule type="expression" dxfId="5315" priority="40565" stopIfTrue="1">
      <formula>AND($G420="",$F420&lt;&gt;"")</formula>
    </cfRule>
  </conditionalFormatting>
  <conditionalFormatting sqref="E502:H502">
    <cfRule type="expression" dxfId="5314" priority="40569" stopIfTrue="1">
      <formula>$F421=""</formula>
    </cfRule>
    <cfRule type="expression" dxfId="5313" priority="40570" stopIfTrue="1">
      <formula>#REF!&lt;&gt;""</formula>
    </cfRule>
    <cfRule type="expression" dxfId="5312" priority="40571" stopIfTrue="1">
      <formula>AND($G421="",$F421&lt;&gt;"")</formula>
    </cfRule>
  </conditionalFormatting>
  <conditionalFormatting sqref="E502:H502">
    <cfRule type="expression" dxfId="5311" priority="40581" stopIfTrue="1">
      <formula>$F422=""</formula>
    </cfRule>
    <cfRule type="expression" dxfId="5310" priority="40582" stopIfTrue="1">
      <formula>#REF!&lt;&gt;""</formula>
    </cfRule>
    <cfRule type="expression" dxfId="5309" priority="40583" stopIfTrue="1">
      <formula>AND($G422="",$F422&lt;&gt;"")</formula>
    </cfRule>
  </conditionalFormatting>
  <conditionalFormatting sqref="E502:G502">
    <cfRule type="expression" dxfId="5308" priority="40593" stopIfTrue="1">
      <formula>$F425=""</formula>
    </cfRule>
    <cfRule type="expression" dxfId="5307" priority="40594" stopIfTrue="1">
      <formula>#REF!&lt;&gt;""</formula>
    </cfRule>
    <cfRule type="expression" dxfId="5306" priority="40595" stopIfTrue="1">
      <formula>AND($G425="",$F425&lt;&gt;"")</formula>
    </cfRule>
  </conditionalFormatting>
  <conditionalFormatting sqref="E502:H502">
    <cfRule type="expression" dxfId="5305" priority="40599" stopIfTrue="1">
      <formula>$F423=""</formula>
    </cfRule>
    <cfRule type="expression" dxfId="5304" priority="40600" stopIfTrue="1">
      <formula>#REF!&lt;&gt;""</formula>
    </cfRule>
    <cfRule type="expression" dxfId="5303" priority="40601" stopIfTrue="1">
      <formula>AND($G423="",$F423&lt;&gt;"")</formula>
    </cfRule>
  </conditionalFormatting>
  <conditionalFormatting sqref="E502:H502">
    <cfRule type="expression" dxfId="5302" priority="40611" stopIfTrue="1">
      <formula>$F424=""</formula>
    </cfRule>
    <cfRule type="expression" dxfId="5301" priority="40612" stopIfTrue="1">
      <formula>#REF!&lt;&gt;""</formula>
    </cfRule>
    <cfRule type="expression" dxfId="5300" priority="40613" stopIfTrue="1">
      <formula>AND($G424="",$F424&lt;&gt;"")</formula>
    </cfRule>
  </conditionalFormatting>
  <conditionalFormatting sqref="E502:G504 G517:G518">
    <cfRule type="expression" dxfId="5299" priority="40623" stopIfTrue="1">
      <formula>$F435=""</formula>
    </cfRule>
    <cfRule type="expression" dxfId="5298" priority="40624" stopIfTrue="1">
      <formula>#REF!&lt;&gt;""</formula>
    </cfRule>
    <cfRule type="expression" dxfId="5297" priority="40625" stopIfTrue="1">
      <formula>AND($G435="",$F435&lt;&gt;"")</formula>
    </cfRule>
  </conditionalFormatting>
  <conditionalFormatting sqref="E502:H502">
    <cfRule type="expression" dxfId="5296" priority="40629" stopIfTrue="1">
      <formula>$F419=""</formula>
    </cfRule>
    <cfRule type="expression" dxfId="5295" priority="40630" stopIfTrue="1">
      <formula>#REF!&lt;&gt;""</formula>
    </cfRule>
    <cfRule type="expression" dxfId="5294" priority="40631" stopIfTrue="1">
      <formula>AND($G419="",$F419&lt;&gt;"")</formula>
    </cfRule>
  </conditionalFormatting>
  <conditionalFormatting sqref="E502:G502">
    <cfRule type="expression" dxfId="5293" priority="40635" stopIfTrue="1">
      <formula>$F413=""</formula>
    </cfRule>
    <cfRule type="expression" dxfId="5292" priority="40636" stopIfTrue="1">
      <formula>#REF!&lt;&gt;""</formula>
    </cfRule>
    <cfRule type="expression" dxfId="5291" priority="40637" stopIfTrue="1">
      <formula>AND($G413="",$F413&lt;&gt;"")</formula>
    </cfRule>
  </conditionalFormatting>
  <conditionalFormatting sqref="E501:G504">
    <cfRule type="expression" dxfId="5290" priority="616" stopIfTrue="1">
      <formula>$F435=""</formula>
    </cfRule>
    <cfRule type="expression" dxfId="5289" priority="617" stopIfTrue="1">
      <formula>#REF!&lt;&gt;""</formula>
    </cfRule>
    <cfRule type="expression" dxfId="5288" priority="618" stopIfTrue="1">
      <formula>AND($G435="",$F435&lt;&gt;"")</formula>
    </cfRule>
  </conditionalFormatting>
  <conditionalFormatting sqref="E213:E214">
    <cfRule type="expression" dxfId="5287" priority="40647" stopIfTrue="1">
      <formula>$F147=""</formula>
    </cfRule>
    <cfRule type="expression" dxfId="5286" priority="40648" stopIfTrue="1">
      <formula>#REF!&lt;&gt;""</formula>
    </cfRule>
    <cfRule type="expression" dxfId="5285" priority="40649" stopIfTrue="1">
      <formula>AND($G147="",$F147&lt;&gt;"")</formula>
    </cfRule>
  </conditionalFormatting>
  <conditionalFormatting sqref="E204">
    <cfRule type="expression" dxfId="5284" priority="40653" stopIfTrue="1">
      <formula>$F83=""</formula>
    </cfRule>
    <cfRule type="expression" dxfId="5283" priority="40654" stopIfTrue="1">
      <formula>#REF!&lt;&gt;""</formula>
    </cfRule>
    <cfRule type="expression" dxfId="5282" priority="40655" stopIfTrue="1">
      <formula>AND(#REF!="",$F83&lt;&gt;"")</formula>
    </cfRule>
  </conditionalFormatting>
  <conditionalFormatting sqref="E204">
    <cfRule type="expression" dxfId="5281" priority="40674" stopIfTrue="1">
      <formula>$F125=""</formula>
    </cfRule>
    <cfRule type="expression" dxfId="5280" priority="40675" stopIfTrue="1">
      <formula>#REF!&lt;&gt;""</formula>
    </cfRule>
    <cfRule type="expression" dxfId="5279" priority="40676" stopIfTrue="1">
      <formula>AND($G125="",$F125&lt;&gt;"")</formula>
    </cfRule>
  </conditionalFormatting>
  <conditionalFormatting sqref="E204">
    <cfRule type="expression" dxfId="5278" priority="40680" stopIfTrue="1">
      <formula>$F81=""</formula>
    </cfRule>
    <cfRule type="expression" dxfId="5277" priority="40681" stopIfTrue="1">
      <formula>#REF!&lt;&gt;""</formula>
    </cfRule>
    <cfRule type="expression" dxfId="5276" priority="40682" stopIfTrue="1">
      <formula>AND(#REF!="",$F81&lt;&gt;"")</formula>
    </cfRule>
  </conditionalFormatting>
  <conditionalFormatting sqref="E204 E183:E185">
    <cfRule type="expression" dxfId="5275" priority="40686" stopIfTrue="1">
      <formula>$F101=""</formula>
    </cfRule>
    <cfRule type="expression" dxfId="5274" priority="40687" stopIfTrue="1">
      <formula>#REF!&lt;&gt;""</formula>
    </cfRule>
    <cfRule type="expression" dxfId="5273" priority="40688" stopIfTrue="1">
      <formula>AND($G101="",$F101&lt;&gt;"")</formula>
    </cfRule>
  </conditionalFormatting>
  <conditionalFormatting sqref="E204">
    <cfRule type="expression" dxfId="5272" priority="40692" stopIfTrue="1">
      <formula>$F123=""</formula>
    </cfRule>
    <cfRule type="expression" dxfId="5271" priority="40693" stopIfTrue="1">
      <formula>#REF!&lt;&gt;""</formula>
    </cfRule>
    <cfRule type="expression" dxfId="5270" priority="40694" stopIfTrue="1">
      <formula>AND($G123="",$F123&lt;&gt;"")</formula>
    </cfRule>
  </conditionalFormatting>
  <conditionalFormatting sqref="E203">
    <cfRule type="expression" dxfId="5269" priority="40698" stopIfTrue="1">
      <formula>$F83=""</formula>
    </cfRule>
    <cfRule type="expression" dxfId="5268" priority="40699" stopIfTrue="1">
      <formula>#REF!&lt;&gt;""</formula>
    </cfRule>
    <cfRule type="expression" dxfId="5267" priority="40700" stopIfTrue="1">
      <formula>AND(#REF!="",$F83&lt;&gt;"")</formula>
    </cfRule>
  </conditionalFormatting>
  <conditionalFormatting sqref="E203">
    <cfRule type="expression" dxfId="5266" priority="40719" stopIfTrue="1">
      <formula>$F123=""</formula>
    </cfRule>
    <cfRule type="expression" dxfId="5265" priority="40720" stopIfTrue="1">
      <formula>#REF!&lt;&gt;""</formula>
    </cfRule>
    <cfRule type="expression" dxfId="5264" priority="40721" stopIfTrue="1">
      <formula>AND($G123="",$F123&lt;&gt;"")</formula>
    </cfRule>
  </conditionalFormatting>
  <conditionalFormatting sqref="E203">
    <cfRule type="expression" dxfId="5263" priority="40725" stopIfTrue="1">
      <formula>$F122=""</formula>
    </cfRule>
    <cfRule type="expression" dxfId="5262" priority="40726" stopIfTrue="1">
      <formula>#REF!&lt;&gt;""</formula>
    </cfRule>
    <cfRule type="expression" dxfId="5261" priority="40727" stopIfTrue="1">
      <formula>AND($G122="",$F122&lt;&gt;"")</formula>
    </cfRule>
  </conditionalFormatting>
  <conditionalFormatting sqref="E203">
    <cfRule type="expression" dxfId="5260" priority="40731" stopIfTrue="1">
      <formula>$F125=""</formula>
    </cfRule>
    <cfRule type="expression" dxfId="5259" priority="40732" stopIfTrue="1">
      <formula>#REF!&lt;&gt;""</formula>
    </cfRule>
    <cfRule type="expression" dxfId="5258" priority="40733" stopIfTrue="1">
      <formula>AND($G125="",$F125&lt;&gt;"")</formula>
    </cfRule>
  </conditionalFormatting>
  <conditionalFormatting sqref="E203">
    <cfRule type="expression" dxfId="5257" priority="40737" stopIfTrue="1">
      <formula>$F81=""</formula>
    </cfRule>
    <cfRule type="expression" dxfId="5256" priority="40738" stopIfTrue="1">
      <formula>#REF!&lt;&gt;""</formula>
    </cfRule>
    <cfRule type="expression" dxfId="5255" priority="40739" stopIfTrue="1">
      <formula>AND(#REF!="",$F81&lt;&gt;"")</formula>
    </cfRule>
  </conditionalFormatting>
  <conditionalFormatting sqref="E204">
    <cfRule type="expression" dxfId="5254" priority="607" stopIfTrue="1">
      <formula>$F85=""</formula>
    </cfRule>
    <cfRule type="expression" dxfId="5253" priority="608" stopIfTrue="1">
      <formula>#REF!&lt;&gt;""</formula>
    </cfRule>
    <cfRule type="expression" dxfId="5252" priority="609" stopIfTrue="1">
      <formula>AND(#REF!="",$F85&lt;&gt;"")</formula>
    </cfRule>
  </conditionalFormatting>
  <conditionalFormatting sqref="E204">
    <cfRule type="expression" dxfId="5251" priority="604" stopIfTrue="1">
      <formula>$F126=""</formula>
    </cfRule>
    <cfRule type="expression" dxfId="5250" priority="605" stopIfTrue="1">
      <formula>#REF!&lt;&gt;""</formula>
    </cfRule>
    <cfRule type="expression" dxfId="5249" priority="606" stopIfTrue="1">
      <formula>AND($G126="",$F126&lt;&gt;"")</formula>
    </cfRule>
  </conditionalFormatting>
  <conditionalFormatting sqref="E204">
    <cfRule type="expression" dxfId="5248" priority="601" stopIfTrue="1">
      <formula>$F125=""</formula>
    </cfRule>
    <cfRule type="expression" dxfId="5247" priority="602" stopIfTrue="1">
      <formula>#REF!&lt;&gt;""</formula>
    </cfRule>
    <cfRule type="expression" dxfId="5246" priority="603" stopIfTrue="1">
      <formula>AND($G125="",$F125&lt;&gt;"")</formula>
    </cfRule>
  </conditionalFormatting>
  <conditionalFormatting sqref="E204">
    <cfRule type="expression" dxfId="5245" priority="598" stopIfTrue="1">
      <formula>$F124=""</formula>
    </cfRule>
    <cfRule type="expression" dxfId="5244" priority="599" stopIfTrue="1">
      <formula>#REF!&lt;&gt;""</formula>
    </cfRule>
    <cfRule type="expression" dxfId="5243" priority="600" stopIfTrue="1">
      <formula>AND($G124="",$F124&lt;&gt;"")</formula>
    </cfRule>
  </conditionalFormatting>
  <conditionalFormatting sqref="E204">
    <cfRule type="expression" dxfId="5242" priority="595" stopIfTrue="1">
      <formula>$F127=""</formula>
    </cfRule>
    <cfRule type="expression" dxfId="5241" priority="596" stopIfTrue="1">
      <formula>#REF!&lt;&gt;""</formula>
    </cfRule>
    <cfRule type="expression" dxfId="5240" priority="597" stopIfTrue="1">
      <formula>AND($G127="",$F127&lt;&gt;"")</formula>
    </cfRule>
  </conditionalFormatting>
  <conditionalFormatting sqref="E204">
    <cfRule type="expression" dxfId="5239" priority="592" stopIfTrue="1">
      <formula>$F83=""</formula>
    </cfRule>
    <cfRule type="expression" dxfId="5238" priority="593" stopIfTrue="1">
      <formula>#REF!&lt;&gt;""</formula>
    </cfRule>
    <cfRule type="expression" dxfId="5237" priority="594" stopIfTrue="1">
      <formula>AND(#REF!="",$F83&lt;&gt;"")</formula>
    </cfRule>
  </conditionalFormatting>
  <conditionalFormatting sqref="E204">
    <cfRule type="expression" dxfId="5236" priority="589" stopIfTrue="1">
      <formula>$F125=""</formula>
    </cfRule>
    <cfRule type="expression" dxfId="5235" priority="590" stopIfTrue="1">
      <formula>#REF!&lt;&gt;""</formula>
    </cfRule>
    <cfRule type="expression" dxfId="5234" priority="591" stopIfTrue="1">
      <formula>AND($G125="",$F125&lt;&gt;"")</formula>
    </cfRule>
  </conditionalFormatting>
  <conditionalFormatting sqref="E204">
    <cfRule type="expression" dxfId="5233" priority="586" stopIfTrue="1">
      <formula>$F84=""</formula>
    </cfRule>
    <cfRule type="expression" dxfId="5232" priority="587" stopIfTrue="1">
      <formula>#REF!&lt;&gt;""</formula>
    </cfRule>
    <cfRule type="expression" dxfId="5231" priority="588" stopIfTrue="1">
      <formula>AND(#REF!="",$F84&lt;&gt;"")</formula>
    </cfRule>
  </conditionalFormatting>
  <conditionalFormatting sqref="E204">
    <cfRule type="expression" dxfId="5230" priority="583" stopIfTrue="1">
      <formula>$F124=""</formula>
    </cfRule>
    <cfRule type="expression" dxfId="5229" priority="584" stopIfTrue="1">
      <formula>#REF!&lt;&gt;""</formula>
    </cfRule>
    <cfRule type="expression" dxfId="5228" priority="585" stopIfTrue="1">
      <formula>AND($G124="",$F124&lt;&gt;"")</formula>
    </cfRule>
  </conditionalFormatting>
  <conditionalFormatting sqref="E204">
    <cfRule type="expression" dxfId="5227" priority="580" stopIfTrue="1">
      <formula>$F123=""</formula>
    </cfRule>
    <cfRule type="expression" dxfId="5226" priority="581" stopIfTrue="1">
      <formula>#REF!&lt;&gt;""</formula>
    </cfRule>
    <cfRule type="expression" dxfId="5225" priority="582" stopIfTrue="1">
      <formula>AND($G123="",$F123&lt;&gt;"")</formula>
    </cfRule>
  </conditionalFormatting>
  <conditionalFormatting sqref="E204">
    <cfRule type="expression" dxfId="5224" priority="577" stopIfTrue="1">
      <formula>$F126=""</formula>
    </cfRule>
    <cfRule type="expression" dxfId="5223" priority="578" stopIfTrue="1">
      <formula>#REF!&lt;&gt;""</formula>
    </cfRule>
    <cfRule type="expression" dxfId="5222" priority="579" stopIfTrue="1">
      <formula>AND($G126="",$F126&lt;&gt;"")</formula>
    </cfRule>
  </conditionalFormatting>
  <conditionalFormatting sqref="E204">
    <cfRule type="expression" dxfId="5221" priority="574" stopIfTrue="1">
      <formula>$F82=""</formula>
    </cfRule>
    <cfRule type="expression" dxfId="5220" priority="575" stopIfTrue="1">
      <formula>#REF!&lt;&gt;""</formula>
    </cfRule>
    <cfRule type="expression" dxfId="5219" priority="576" stopIfTrue="1">
      <formula>AND(#REF!="",$F82&lt;&gt;"")</formula>
    </cfRule>
  </conditionalFormatting>
  <conditionalFormatting sqref="B35">
    <cfRule type="expression" dxfId="5218" priority="568" stopIfTrue="1">
      <formula>#REF!=""</formula>
    </cfRule>
    <cfRule type="expression" dxfId="5217" priority="569" stopIfTrue="1">
      <formula>#REF!&lt;&gt;""</formula>
    </cfRule>
    <cfRule type="expression" dxfId="5216" priority="570" stopIfTrue="1">
      <formula>AND(#REF!="",#REF!&lt;&gt;"")</formula>
    </cfRule>
  </conditionalFormatting>
  <conditionalFormatting sqref="B34">
    <cfRule type="expression" dxfId="5215" priority="571" stopIfTrue="1">
      <formula>#REF!=""</formula>
    </cfRule>
    <cfRule type="expression" dxfId="5214" priority="572" stopIfTrue="1">
      <formula>#REF!&lt;&gt;""</formula>
    </cfRule>
    <cfRule type="expression" dxfId="5213" priority="573" stopIfTrue="1">
      <formula>AND(#REF!="",#REF!&lt;&gt;"")</formula>
    </cfRule>
  </conditionalFormatting>
  <conditionalFormatting sqref="E206">
    <cfRule type="expression" dxfId="5212" priority="547" stopIfTrue="1">
      <formula>#REF!=""</formula>
    </cfRule>
    <cfRule type="expression" dxfId="5211" priority="548" stopIfTrue="1">
      <formula>#REF!&lt;&gt;""</formula>
    </cfRule>
    <cfRule type="expression" dxfId="5210" priority="549" stopIfTrue="1">
      <formula>AND(#REF!="",#REF!&lt;&gt;"")</formula>
    </cfRule>
  </conditionalFormatting>
  <conditionalFormatting sqref="E206">
    <cfRule type="expression" dxfId="5209" priority="544" stopIfTrue="1">
      <formula>#REF!=""</formula>
    </cfRule>
    <cfRule type="expression" dxfId="5208" priority="545" stopIfTrue="1">
      <formula>#REF!&lt;&gt;""</formula>
    </cfRule>
    <cfRule type="expression" dxfId="5207" priority="546" stopIfTrue="1">
      <formula>AND(#REF!="",#REF!&lt;&gt;"")</formula>
    </cfRule>
  </conditionalFormatting>
  <conditionalFormatting sqref="E206">
    <cfRule type="expression" dxfId="5206" priority="550" stopIfTrue="1">
      <formula>$F126=""</formula>
    </cfRule>
    <cfRule type="expression" dxfId="5205" priority="551" stopIfTrue="1">
      <formula>#REF!&lt;&gt;""</formula>
    </cfRule>
    <cfRule type="expression" dxfId="5204" priority="552" stopIfTrue="1">
      <formula>AND($G126="",$F126&lt;&gt;"")</formula>
    </cfRule>
  </conditionalFormatting>
  <conditionalFormatting sqref="E206">
    <cfRule type="expression" dxfId="5203" priority="553" stopIfTrue="1">
      <formula>$F85=""</formula>
    </cfRule>
    <cfRule type="expression" dxfId="5202" priority="554" stopIfTrue="1">
      <formula>#REF!&lt;&gt;""</formula>
    </cfRule>
    <cfRule type="expression" dxfId="5201" priority="555" stopIfTrue="1">
      <formula>AND(#REF!="",$F85&lt;&gt;"")</formula>
    </cfRule>
  </conditionalFormatting>
  <conditionalFormatting sqref="E206">
    <cfRule type="expression" dxfId="5200" priority="556" stopIfTrue="1">
      <formula>$F127=""</formula>
    </cfRule>
    <cfRule type="expression" dxfId="5199" priority="557" stopIfTrue="1">
      <formula>#REF!&lt;&gt;""</formula>
    </cfRule>
    <cfRule type="expression" dxfId="5198" priority="558" stopIfTrue="1">
      <formula>AND($G127="",$F127&lt;&gt;"")</formula>
    </cfRule>
  </conditionalFormatting>
  <conditionalFormatting sqref="E206">
    <cfRule type="expression" dxfId="5197" priority="559" stopIfTrue="1">
      <formula>$F83=""</formula>
    </cfRule>
    <cfRule type="expression" dxfId="5196" priority="560" stopIfTrue="1">
      <formula>#REF!&lt;&gt;""</formula>
    </cfRule>
    <cfRule type="expression" dxfId="5195" priority="561" stopIfTrue="1">
      <formula>AND(#REF!="",$F83&lt;&gt;"")</formula>
    </cfRule>
  </conditionalFormatting>
  <conditionalFormatting sqref="E206">
    <cfRule type="expression" dxfId="5194" priority="562" stopIfTrue="1">
      <formula>$F124=""</formula>
    </cfRule>
    <cfRule type="expression" dxfId="5193" priority="563" stopIfTrue="1">
      <formula>#REF!&lt;&gt;""</formula>
    </cfRule>
    <cfRule type="expression" dxfId="5192" priority="564" stopIfTrue="1">
      <formula>AND($G124="",$F124&lt;&gt;"")</formula>
    </cfRule>
  </conditionalFormatting>
  <conditionalFormatting sqref="E206">
    <cfRule type="expression" dxfId="5191" priority="565" stopIfTrue="1">
      <formula>$F125=""</formula>
    </cfRule>
    <cfRule type="expression" dxfId="5190" priority="566" stopIfTrue="1">
      <formula>#REF!&lt;&gt;""</formula>
    </cfRule>
    <cfRule type="expression" dxfId="5189" priority="567" stopIfTrue="1">
      <formula>AND($G125="",$F125&lt;&gt;"")</formula>
    </cfRule>
  </conditionalFormatting>
  <conditionalFormatting sqref="E206">
    <cfRule type="expression" dxfId="5188" priority="541" stopIfTrue="1">
      <formula>$F87=""</formula>
    </cfRule>
    <cfRule type="expression" dxfId="5187" priority="542" stopIfTrue="1">
      <formula>#REF!&lt;&gt;""</formula>
    </cfRule>
    <cfRule type="expression" dxfId="5186" priority="543" stopIfTrue="1">
      <formula>AND(#REF!="",$F87&lt;&gt;"")</formula>
    </cfRule>
  </conditionalFormatting>
  <conditionalFormatting sqref="E206">
    <cfRule type="expression" dxfId="5185" priority="538" stopIfTrue="1">
      <formula>$F128=""</formula>
    </cfRule>
    <cfRule type="expression" dxfId="5184" priority="539" stopIfTrue="1">
      <formula>#REF!&lt;&gt;""</formula>
    </cfRule>
    <cfRule type="expression" dxfId="5183" priority="540" stopIfTrue="1">
      <formula>AND($G128="",$F128&lt;&gt;"")</formula>
    </cfRule>
  </conditionalFormatting>
  <conditionalFormatting sqref="E206">
    <cfRule type="expression" dxfId="5182" priority="535" stopIfTrue="1">
      <formula>$F127=""</formula>
    </cfRule>
    <cfRule type="expression" dxfId="5181" priority="536" stopIfTrue="1">
      <formula>#REF!&lt;&gt;""</formula>
    </cfRule>
    <cfRule type="expression" dxfId="5180" priority="537" stopIfTrue="1">
      <formula>AND($G127="",$F127&lt;&gt;"")</formula>
    </cfRule>
  </conditionalFormatting>
  <conditionalFormatting sqref="E206">
    <cfRule type="expression" dxfId="5179" priority="532" stopIfTrue="1">
      <formula>$F126=""</formula>
    </cfRule>
    <cfRule type="expression" dxfId="5178" priority="533" stopIfTrue="1">
      <formula>#REF!&lt;&gt;""</formula>
    </cfRule>
    <cfRule type="expression" dxfId="5177" priority="534" stopIfTrue="1">
      <formula>AND($G126="",$F126&lt;&gt;"")</formula>
    </cfRule>
  </conditionalFormatting>
  <conditionalFormatting sqref="E206">
    <cfRule type="expression" dxfId="5176" priority="529" stopIfTrue="1">
      <formula>$F129=""</formula>
    </cfRule>
    <cfRule type="expression" dxfId="5175" priority="530" stopIfTrue="1">
      <formula>#REF!&lt;&gt;""</formula>
    </cfRule>
    <cfRule type="expression" dxfId="5174" priority="531" stopIfTrue="1">
      <formula>AND($G129="",$F129&lt;&gt;"")</formula>
    </cfRule>
  </conditionalFormatting>
  <conditionalFormatting sqref="E206">
    <cfRule type="expression" dxfId="5173" priority="526" stopIfTrue="1">
      <formula>$F85=""</formula>
    </cfRule>
    <cfRule type="expression" dxfId="5172" priority="527" stopIfTrue="1">
      <formula>#REF!&lt;&gt;""</formula>
    </cfRule>
    <cfRule type="expression" dxfId="5171" priority="528" stopIfTrue="1">
      <formula>AND(#REF!="",$F85&lt;&gt;"")</formula>
    </cfRule>
  </conditionalFormatting>
  <conditionalFormatting sqref="E206">
    <cfRule type="expression" dxfId="5170" priority="523" stopIfTrue="1">
      <formula>$F127=""</formula>
    </cfRule>
    <cfRule type="expression" dxfId="5169" priority="524" stopIfTrue="1">
      <formula>#REF!&lt;&gt;""</formula>
    </cfRule>
    <cfRule type="expression" dxfId="5168" priority="525" stopIfTrue="1">
      <formula>AND($G127="",$F127&lt;&gt;"")</formula>
    </cfRule>
  </conditionalFormatting>
  <conditionalFormatting sqref="E206">
    <cfRule type="expression" dxfId="5167" priority="520" stopIfTrue="1">
      <formula>$F86=""</formula>
    </cfRule>
    <cfRule type="expression" dxfId="5166" priority="521" stopIfTrue="1">
      <formula>#REF!&lt;&gt;""</formula>
    </cfRule>
    <cfRule type="expression" dxfId="5165" priority="522" stopIfTrue="1">
      <formula>AND(#REF!="",$F86&lt;&gt;"")</formula>
    </cfRule>
  </conditionalFormatting>
  <conditionalFormatting sqref="E206">
    <cfRule type="expression" dxfId="5164" priority="517" stopIfTrue="1">
      <formula>$F126=""</formula>
    </cfRule>
    <cfRule type="expression" dxfId="5163" priority="518" stopIfTrue="1">
      <formula>#REF!&lt;&gt;""</formula>
    </cfRule>
    <cfRule type="expression" dxfId="5162" priority="519" stopIfTrue="1">
      <formula>AND($G126="",$F126&lt;&gt;"")</formula>
    </cfRule>
  </conditionalFormatting>
  <conditionalFormatting sqref="E206">
    <cfRule type="expression" dxfId="5161" priority="514" stopIfTrue="1">
      <formula>$F125=""</formula>
    </cfRule>
    <cfRule type="expression" dxfId="5160" priority="515" stopIfTrue="1">
      <formula>#REF!&lt;&gt;""</formula>
    </cfRule>
    <cfRule type="expression" dxfId="5159" priority="516" stopIfTrue="1">
      <formula>AND($G125="",$F125&lt;&gt;"")</formula>
    </cfRule>
  </conditionalFormatting>
  <conditionalFormatting sqref="E206">
    <cfRule type="expression" dxfId="5158" priority="511" stopIfTrue="1">
      <formula>$F128=""</formula>
    </cfRule>
    <cfRule type="expression" dxfId="5157" priority="512" stopIfTrue="1">
      <formula>#REF!&lt;&gt;""</formula>
    </cfRule>
    <cfRule type="expression" dxfId="5156" priority="513" stopIfTrue="1">
      <formula>AND($G128="",$F128&lt;&gt;"")</formula>
    </cfRule>
  </conditionalFormatting>
  <conditionalFormatting sqref="E206">
    <cfRule type="expression" dxfId="5155" priority="508" stopIfTrue="1">
      <formula>$F84=""</formula>
    </cfRule>
    <cfRule type="expression" dxfId="5154" priority="509" stopIfTrue="1">
      <formula>#REF!&lt;&gt;""</formula>
    </cfRule>
    <cfRule type="expression" dxfId="5153" priority="510" stopIfTrue="1">
      <formula>AND(#REF!="",$F84&lt;&gt;"")</formula>
    </cfRule>
  </conditionalFormatting>
  <conditionalFormatting sqref="E207:E208">
    <cfRule type="expression" dxfId="5152" priority="487" stopIfTrue="1">
      <formula>#REF!=""</formula>
    </cfRule>
    <cfRule type="expression" dxfId="5151" priority="488" stopIfTrue="1">
      <formula>#REF!&lt;&gt;""</formula>
    </cfRule>
    <cfRule type="expression" dxfId="5150" priority="489" stopIfTrue="1">
      <formula>AND(#REF!="",#REF!&lt;&gt;"")</formula>
    </cfRule>
  </conditionalFormatting>
  <conditionalFormatting sqref="E207:E208">
    <cfRule type="expression" dxfId="5149" priority="484" stopIfTrue="1">
      <formula>#REF!=""</formula>
    </cfRule>
    <cfRule type="expression" dxfId="5148" priority="485" stopIfTrue="1">
      <formula>#REF!&lt;&gt;""</formula>
    </cfRule>
    <cfRule type="expression" dxfId="5147" priority="486" stopIfTrue="1">
      <formula>AND(#REF!="",#REF!&lt;&gt;"")</formula>
    </cfRule>
  </conditionalFormatting>
  <conditionalFormatting sqref="E207:E208">
    <cfRule type="expression" dxfId="5146" priority="490" stopIfTrue="1">
      <formula>$F127=""</formula>
    </cfRule>
    <cfRule type="expression" dxfId="5145" priority="491" stopIfTrue="1">
      <formula>#REF!&lt;&gt;""</formula>
    </cfRule>
    <cfRule type="expression" dxfId="5144" priority="492" stopIfTrue="1">
      <formula>AND($G127="",$F127&lt;&gt;"")</formula>
    </cfRule>
  </conditionalFormatting>
  <conditionalFormatting sqref="E207:E208">
    <cfRule type="expression" dxfId="5143" priority="493" stopIfTrue="1">
      <formula>$F86=""</formula>
    </cfRule>
    <cfRule type="expression" dxfId="5142" priority="494" stopIfTrue="1">
      <formula>#REF!&lt;&gt;""</formula>
    </cfRule>
    <cfRule type="expression" dxfId="5141" priority="495" stopIfTrue="1">
      <formula>AND(#REF!="",$F86&lt;&gt;"")</formula>
    </cfRule>
  </conditionalFormatting>
  <conditionalFormatting sqref="E207:E208">
    <cfRule type="expression" dxfId="5140" priority="496" stopIfTrue="1">
      <formula>$F128=""</formula>
    </cfRule>
    <cfRule type="expression" dxfId="5139" priority="497" stopIfTrue="1">
      <formula>#REF!&lt;&gt;""</formula>
    </cfRule>
    <cfRule type="expression" dxfId="5138" priority="498" stopIfTrue="1">
      <formula>AND($G128="",$F128&lt;&gt;"")</formula>
    </cfRule>
  </conditionalFormatting>
  <conditionalFormatting sqref="E207:E208">
    <cfRule type="expression" dxfId="5137" priority="499" stopIfTrue="1">
      <formula>$F84=""</formula>
    </cfRule>
    <cfRule type="expression" dxfId="5136" priority="500" stopIfTrue="1">
      <formula>#REF!&lt;&gt;""</formula>
    </cfRule>
    <cfRule type="expression" dxfId="5135" priority="501" stopIfTrue="1">
      <formula>AND(#REF!="",$F84&lt;&gt;"")</formula>
    </cfRule>
  </conditionalFormatting>
  <conditionalFormatting sqref="E207:E208">
    <cfRule type="expression" dxfId="5134" priority="502" stopIfTrue="1">
      <formula>$F125=""</formula>
    </cfRule>
    <cfRule type="expression" dxfId="5133" priority="503" stopIfTrue="1">
      <formula>#REF!&lt;&gt;""</formula>
    </cfRule>
    <cfRule type="expression" dxfId="5132" priority="504" stopIfTrue="1">
      <formula>AND($G125="",$F125&lt;&gt;"")</formula>
    </cfRule>
  </conditionalFormatting>
  <conditionalFormatting sqref="E207:E208">
    <cfRule type="expression" dxfId="5131" priority="505" stopIfTrue="1">
      <formula>$F126=""</formula>
    </cfRule>
    <cfRule type="expression" dxfId="5130" priority="506" stopIfTrue="1">
      <formula>#REF!&lt;&gt;""</formula>
    </cfRule>
    <cfRule type="expression" dxfId="5129" priority="507" stopIfTrue="1">
      <formula>AND($G126="",$F126&lt;&gt;"")</formula>
    </cfRule>
  </conditionalFormatting>
  <conditionalFormatting sqref="E207:E208">
    <cfRule type="expression" dxfId="5128" priority="481" stopIfTrue="1">
      <formula>$F88=""</formula>
    </cfRule>
    <cfRule type="expression" dxfId="5127" priority="482" stopIfTrue="1">
      <formula>#REF!&lt;&gt;""</formula>
    </cfRule>
    <cfRule type="expression" dxfId="5126" priority="483" stopIfTrue="1">
      <formula>AND(#REF!="",$F88&lt;&gt;"")</formula>
    </cfRule>
  </conditionalFormatting>
  <conditionalFormatting sqref="E207:E208">
    <cfRule type="expression" dxfId="5125" priority="478" stopIfTrue="1">
      <formula>$F129=""</formula>
    </cfRule>
    <cfRule type="expression" dxfId="5124" priority="479" stopIfTrue="1">
      <formula>#REF!&lt;&gt;""</formula>
    </cfRule>
    <cfRule type="expression" dxfId="5123" priority="480" stopIfTrue="1">
      <formula>AND($G129="",$F129&lt;&gt;"")</formula>
    </cfRule>
  </conditionalFormatting>
  <conditionalFormatting sqref="E207:E208">
    <cfRule type="expression" dxfId="5122" priority="475" stopIfTrue="1">
      <formula>$F128=""</formula>
    </cfRule>
    <cfRule type="expression" dxfId="5121" priority="476" stopIfTrue="1">
      <formula>#REF!&lt;&gt;""</formula>
    </cfRule>
    <cfRule type="expression" dxfId="5120" priority="477" stopIfTrue="1">
      <formula>AND($G128="",$F128&lt;&gt;"")</formula>
    </cfRule>
  </conditionalFormatting>
  <conditionalFormatting sqref="E207:E208">
    <cfRule type="expression" dxfId="5119" priority="472" stopIfTrue="1">
      <formula>$F127=""</formula>
    </cfRule>
    <cfRule type="expression" dxfId="5118" priority="473" stopIfTrue="1">
      <formula>#REF!&lt;&gt;""</formula>
    </cfRule>
    <cfRule type="expression" dxfId="5117" priority="474" stopIfTrue="1">
      <formula>AND($G127="",$F127&lt;&gt;"")</formula>
    </cfRule>
  </conditionalFormatting>
  <conditionalFormatting sqref="E207:E208">
    <cfRule type="expression" dxfId="5116" priority="469" stopIfTrue="1">
      <formula>$F130=""</formula>
    </cfRule>
    <cfRule type="expression" dxfId="5115" priority="470" stopIfTrue="1">
      <formula>#REF!&lt;&gt;""</formula>
    </cfRule>
    <cfRule type="expression" dxfId="5114" priority="471" stopIfTrue="1">
      <formula>AND($G130="",$F130&lt;&gt;"")</formula>
    </cfRule>
  </conditionalFormatting>
  <conditionalFormatting sqref="E207:E208">
    <cfRule type="expression" dxfId="5113" priority="466" stopIfTrue="1">
      <formula>$F86=""</formula>
    </cfRule>
    <cfRule type="expression" dxfId="5112" priority="467" stopIfTrue="1">
      <formula>#REF!&lt;&gt;""</formula>
    </cfRule>
    <cfRule type="expression" dxfId="5111" priority="468" stopIfTrue="1">
      <formula>AND(#REF!="",$F86&lt;&gt;"")</formula>
    </cfRule>
  </conditionalFormatting>
  <conditionalFormatting sqref="E207:E208">
    <cfRule type="expression" dxfId="5110" priority="463" stopIfTrue="1">
      <formula>$F128=""</formula>
    </cfRule>
    <cfRule type="expression" dxfId="5109" priority="464" stopIfTrue="1">
      <formula>#REF!&lt;&gt;""</formula>
    </cfRule>
    <cfRule type="expression" dxfId="5108" priority="465" stopIfTrue="1">
      <formula>AND($G128="",$F128&lt;&gt;"")</formula>
    </cfRule>
  </conditionalFormatting>
  <conditionalFormatting sqref="E207:E208">
    <cfRule type="expression" dxfId="5107" priority="460" stopIfTrue="1">
      <formula>$F87=""</formula>
    </cfRule>
    <cfRule type="expression" dxfId="5106" priority="461" stopIfTrue="1">
      <formula>#REF!&lt;&gt;""</formula>
    </cfRule>
    <cfRule type="expression" dxfId="5105" priority="462" stopIfTrue="1">
      <formula>AND(#REF!="",$F87&lt;&gt;"")</formula>
    </cfRule>
  </conditionalFormatting>
  <conditionalFormatting sqref="E207:E208">
    <cfRule type="expression" dxfId="5104" priority="457" stopIfTrue="1">
      <formula>$F127=""</formula>
    </cfRule>
    <cfRule type="expression" dxfId="5103" priority="458" stopIfTrue="1">
      <formula>#REF!&lt;&gt;""</formula>
    </cfRule>
    <cfRule type="expression" dxfId="5102" priority="459" stopIfTrue="1">
      <formula>AND($G127="",$F127&lt;&gt;"")</formula>
    </cfRule>
  </conditionalFormatting>
  <conditionalFormatting sqref="E207:E208">
    <cfRule type="expression" dxfId="5101" priority="454" stopIfTrue="1">
      <formula>$F126=""</formula>
    </cfRule>
    <cfRule type="expression" dxfId="5100" priority="455" stopIfTrue="1">
      <formula>#REF!&lt;&gt;""</formula>
    </cfRule>
    <cfRule type="expression" dxfId="5099" priority="456" stopIfTrue="1">
      <formula>AND($G126="",$F126&lt;&gt;"")</formula>
    </cfRule>
  </conditionalFormatting>
  <conditionalFormatting sqref="E207:E208">
    <cfRule type="expression" dxfId="5098" priority="451" stopIfTrue="1">
      <formula>$F129=""</formula>
    </cfRule>
    <cfRule type="expression" dxfId="5097" priority="452" stopIfTrue="1">
      <formula>#REF!&lt;&gt;""</formula>
    </cfRule>
    <cfRule type="expression" dxfId="5096" priority="453" stopIfTrue="1">
      <formula>AND($G129="",$F129&lt;&gt;"")</formula>
    </cfRule>
  </conditionalFormatting>
  <conditionalFormatting sqref="E207:E208">
    <cfRule type="expression" dxfId="5095" priority="448" stopIfTrue="1">
      <formula>$F85=""</formula>
    </cfRule>
    <cfRule type="expression" dxfId="5094" priority="449" stopIfTrue="1">
      <formula>#REF!&lt;&gt;""</formula>
    </cfRule>
    <cfRule type="expression" dxfId="5093" priority="450" stopIfTrue="1">
      <formula>AND(#REF!="",$F85&lt;&gt;"")</formula>
    </cfRule>
  </conditionalFormatting>
  <conditionalFormatting sqref="F207:F208">
    <cfRule type="expression" dxfId="5092" priority="427" stopIfTrue="1">
      <formula>#REF!=""</formula>
    </cfRule>
    <cfRule type="expression" dxfId="5091" priority="428" stopIfTrue="1">
      <formula>#REF!&lt;&gt;""</formula>
    </cfRule>
    <cfRule type="expression" dxfId="5090" priority="429" stopIfTrue="1">
      <formula>AND(#REF!="",#REF!&lt;&gt;"")</formula>
    </cfRule>
  </conditionalFormatting>
  <conditionalFormatting sqref="F207:F208">
    <cfRule type="expression" dxfId="5089" priority="424" stopIfTrue="1">
      <formula>#REF!=""</formula>
    </cfRule>
    <cfRule type="expression" dxfId="5088" priority="425" stopIfTrue="1">
      <formula>#REF!&lt;&gt;""</formula>
    </cfRule>
    <cfRule type="expression" dxfId="5087" priority="426" stopIfTrue="1">
      <formula>AND(#REF!="",#REF!&lt;&gt;"")</formula>
    </cfRule>
  </conditionalFormatting>
  <conditionalFormatting sqref="F207:F208">
    <cfRule type="expression" dxfId="5086" priority="430" stopIfTrue="1">
      <formula>$F127=""</formula>
    </cfRule>
    <cfRule type="expression" dxfId="5085" priority="431" stopIfTrue="1">
      <formula>#REF!&lt;&gt;""</formula>
    </cfRule>
    <cfRule type="expression" dxfId="5084" priority="432" stopIfTrue="1">
      <formula>AND($G127="",$F127&lt;&gt;"")</formula>
    </cfRule>
  </conditionalFormatting>
  <conditionalFormatting sqref="F207:F208">
    <cfRule type="expression" dxfId="5083" priority="433" stopIfTrue="1">
      <formula>$F86=""</formula>
    </cfRule>
    <cfRule type="expression" dxfId="5082" priority="434" stopIfTrue="1">
      <formula>#REF!&lt;&gt;""</formula>
    </cfRule>
    <cfRule type="expression" dxfId="5081" priority="435" stopIfTrue="1">
      <formula>AND(#REF!="",$F86&lt;&gt;"")</formula>
    </cfRule>
  </conditionalFormatting>
  <conditionalFormatting sqref="F207:F208">
    <cfRule type="expression" dxfId="5080" priority="436" stopIfTrue="1">
      <formula>$F128=""</formula>
    </cfRule>
    <cfRule type="expression" dxfId="5079" priority="437" stopIfTrue="1">
      <formula>#REF!&lt;&gt;""</formula>
    </cfRule>
    <cfRule type="expression" dxfId="5078" priority="438" stopIfTrue="1">
      <formula>AND($G128="",$F128&lt;&gt;"")</formula>
    </cfRule>
  </conditionalFormatting>
  <conditionalFormatting sqref="F207:F208">
    <cfRule type="expression" dxfId="5077" priority="439" stopIfTrue="1">
      <formula>$F84=""</formula>
    </cfRule>
    <cfRule type="expression" dxfId="5076" priority="440" stopIfTrue="1">
      <formula>#REF!&lt;&gt;""</formula>
    </cfRule>
    <cfRule type="expression" dxfId="5075" priority="441" stopIfTrue="1">
      <formula>AND(#REF!="",$F84&lt;&gt;"")</formula>
    </cfRule>
  </conditionalFormatting>
  <conditionalFormatting sqref="F207:F208">
    <cfRule type="expression" dxfId="5074" priority="442" stopIfTrue="1">
      <formula>$F125=""</formula>
    </cfRule>
    <cfRule type="expression" dxfId="5073" priority="443" stopIfTrue="1">
      <formula>#REF!&lt;&gt;""</formula>
    </cfRule>
    <cfRule type="expression" dxfId="5072" priority="444" stopIfTrue="1">
      <formula>AND($G125="",$F125&lt;&gt;"")</formula>
    </cfRule>
  </conditionalFormatting>
  <conditionalFormatting sqref="F207:F208">
    <cfRule type="expression" dxfId="5071" priority="445" stopIfTrue="1">
      <formula>$F126=""</formula>
    </cfRule>
    <cfRule type="expression" dxfId="5070" priority="446" stopIfTrue="1">
      <formula>#REF!&lt;&gt;""</formula>
    </cfRule>
    <cfRule type="expression" dxfId="5069" priority="447" stopIfTrue="1">
      <formula>AND($G126="",$F126&lt;&gt;"")</formula>
    </cfRule>
  </conditionalFormatting>
  <conditionalFormatting sqref="F207:F208">
    <cfRule type="expression" dxfId="5068" priority="421" stopIfTrue="1">
      <formula>$F88=""</formula>
    </cfRule>
    <cfRule type="expression" dxfId="5067" priority="422" stopIfTrue="1">
      <formula>#REF!&lt;&gt;""</formula>
    </cfRule>
    <cfRule type="expression" dxfId="5066" priority="423" stopIfTrue="1">
      <formula>AND(#REF!="",$F88&lt;&gt;"")</formula>
    </cfRule>
  </conditionalFormatting>
  <conditionalFormatting sqref="F207:F208">
    <cfRule type="expression" dxfId="5065" priority="418" stopIfTrue="1">
      <formula>$F129=""</formula>
    </cfRule>
    <cfRule type="expression" dxfId="5064" priority="419" stopIfTrue="1">
      <formula>#REF!&lt;&gt;""</formula>
    </cfRule>
    <cfRule type="expression" dxfId="5063" priority="420" stopIfTrue="1">
      <formula>AND($G129="",$F129&lt;&gt;"")</formula>
    </cfRule>
  </conditionalFormatting>
  <conditionalFormatting sqref="F207:F208">
    <cfRule type="expression" dxfId="5062" priority="415" stopIfTrue="1">
      <formula>$F128=""</formula>
    </cfRule>
    <cfRule type="expression" dxfId="5061" priority="416" stopIfTrue="1">
      <formula>#REF!&lt;&gt;""</formula>
    </cfRule>
    <cfRule type="expression" dxfId="5060" priority="417" stopIfTrue="1">
      <formula>AND($G128="",$F128&lt;&gt;"")</formula>
    </cfRule>
  </conditionalFormatting>
  <conditionalFormatting sqref="F207:F208">
    <cfRule type="expression" dxfId="5059" priority="412" stopIfTrue="1">
      <formula>$F127=""</formula>
    </cfRule>
    <cfRule type="expression" dxfId="5058" priority="413" stopIfTrue="1">
      <formula>#REF!&lt;&gt;""</formula>
    </cfRule>
    <cfRule type="expression" dxfId="5057" priority="414" stopIfTrue="1">
      <formula>AND($G127="",$F127&lt;&gt;"")</formula>
    </cfRule>
  </conditionalFormatting>
  <conditionalFormatting sqref="F207:F208">
    <cfRule type="expression" dxfId="5056" priority="409" stopIfTrue="1">
      <formula>$F130=""</formula>
    </cfRule>
    <cfRule type="expression" dxfId="5055" priority="410" stopIfTrue="1">
      <formula>#REF!&lt;&gt;""</formula>
    </cfRule>
    <cfRule type="expression" dxfId="5054" priority="411" stopIfTrue="1">
      <formula>AND($G130="",$F130&lt;&gt;"")</formula>
    </cfRule>
  </conditionalFormatting>
  <conditionalFormatting sqref="F207:F208">
    <cfRule type="expression" dxfId="5053" priority="406" stopIfTrue="1">
      <formula>$F86=""</formula>
    </cfRule>
    <cfRule type="expression" dxfId="5052" priority="407" stopIfTrue="1">
      <formula>#REF!&lt;&gt;""</formula>
    </cfRule>
    <cfRule type="expression" dxfId="5051" priority="408" stopIfTrue="1">
      <formula>AND(#REF!="",$F86&lt;&gt;"")</formula>
    </cfRule>
  </conditionalFormatting>
  <conditionalFormatting sqref="F207:F208">
    <cfRule type="expression" dxfId="5050" priority="403" stopIfTrue="1">
      <formula>$F128=""</formula>
    </cfRule>
    <cfRule type="expression" dxfId="5049" priority="404" stopIfTrue="1">
      <formula>#REF!&lt;&gt;""</formula>
    </cfRule>
    <cfRule type="expression" dxfId="5048" priority="405" stopIfTrue="1">
      <formula>AND($G128="",$F128&lt;&gt;"")</formula>
    </cfRule>
  </conditionalFormatting>
  <conditionalFormatting sqref="F207:F208">
    <cfRule type="expression" dxfId="5047" priority="400" stopIfTrue="1">
      <formula>$F87=""</formula>
    </cfRule>
    <cfRule type="expression" dxfId="5046" priority="401" stopIfTrue="1">
      <formula>#REF!&lt;&gt;""</formula>
    </cfRule>
    <cfRule type="expression" dxfId="5045" priority="402" stopIfTrue="1">
      <formula>AND(#REF!="",$F87&lt;&gt;"")</formula>
    </cfRule>
  </conditionalFormatting>
  <conditionalFormatting sqref="F207:F208">
    <cfRule type="expression" dxfId="5044" priority="397" stopIfTrue="1">
      <formula>$F127=""</formula>
    </cfRule>
    <cfRule type="expression" dxfId="5043" priority="398" stopIfTrue="1">
      <formula>#REF!&lt;&gt;""</formula>
    </cfRule>
    <cfRule type="expression" dxfId="5042" priority="399" stopIfTrue="1">
      <formula>AND($G127="",$F127&lt;&gt;"")</formula>
    </cfRule>
  </conditionalFormatting>
  <conditionalFormatting sqref="F207:F208">
    <cfRule type="expression" dxfId="5041" priority="394" stopIfTrue="1">
      <formula>$F126=""</formula>
    </cfRule>
    <cfRule type="expression" dxfId="5040" priority="395" stopIfTrue="1">
      <formula>#REF!&lt;&gt;""</formula>
    </cfRule>
    <cfRule type="expression" dxfId="5039" priority="396" stopIfTrue="1">
      <formula>AND($G126="",$F126&lt;&gt;"")</formula>
    </cfRule>
  </conditionalFormatting>
  <conditionalFormatting sqref="F207:F208">
    <cfRule type="expression" dxfId="5038" priority="391" stopIfTrue="1">
      <formula>$F129=""</formula>
    </cfRule>
    <cfRule type="expression" dxfId="5037" priority="392" stopIfTrue="1">
      <formula>#REF!&lt;&gt;""</formula>
    </cfRule>
    <cfRule type="expression" dxfId="5036" priority="393" stopIfTrue="1">
      <formula>AND($G129="",$F129&lt;&gt;"")</formula>
    </cfRule>
  </conditionalFormatting>
  <conditionalFormatting sqref="F207:F208">
    <cfRule type="expression" dxfId="5035" priority="388" stopIfTrue="1">
      <formula>$F85=""</formula>
    </cfRule>
    <cfRule type="expression" dxfId="5034" priority="389" stopIfTrue="1">
      <formula>#REF!&lt;&gt;""</formula>
    </cfRule>
    <cfRule type="expression" dxfId="5033" priority="390" stopIfTrue="1">
      <formula>AND(#REF!="",$F85&lt;&gt;"")</formula>
    </cfRule>
  </conditionalFormatting>
  <conditionalFormatting sqref="E209">
    <cfRule type="expression" dxfId="5032" priority="367" stopIfTrue="1">
      <formula>#REF!=""</formula>
    </cfRule>
    <cfRule type="expression" dxfId="5031" priority="368" stopIfTrue="1">
      <formula>#REF!&lt;&gt;""</formula>
    </cfRule>
    <cfRule type="expression" dxfId="5030" priority="369" stopIfTrue="1">
      <formula>AND(#REF!="",#REF!&lt;&gt;"")</formula>
    </cfRule>
  </conditionalFormatting>
  <conditionalFormatting sqref="E209">
    <cfRule type="expression" dxfId="5029" priority="364" stopIfTrue="1">
      <formula>#REF!=""</formula>
    </cfRule>
    <cfRule type="expression" dxfId="5028" priority="365" stopIfTrue="1">
      <formula>#REF!&lt;&gt;""</formula>
    </cfRule>
    <cfRule type="expression" dxfId="5027" priority="366" stopIfTrue="1">
      <formula>AND(#REF!="",#REF!&lt;&gt;"")</formula>
    </cfRule>
  </conditionalFormatting>
  <conditionalFormatting sqref="E209">
    <cfRule type="expression" dxfId="5026" priority="370" stopIfTrue="1">
      <formula>$F129=""</formula>
    </cfRule>
    <cfRule type="expression" dxfId="5025" priority="371" stopIfTrue="1">
      <formula>#REF!&lt;&gt;""</formula>
    </cfRule>
    <cfRule type="expression" dxfId="5024" priority="372" stopIfTrue="1">
      <formula>AND($G129="",$F129&lt;&gt;"")</formula>
    </cfRule>
  </conditionalFormatting>
  <conditionalFormatting sqref="E209">
    <cfRule type="expression" dxfId="5023" priority="373" stopIfTrue="1">
      <formula>$F88=""</formula>
    </cfRule>
    <cfRule type="expression" dxfId="5022" priority="374" stopIfTrue="1">
      <formula>#REF!&lt;&gt;""</formula>
    </cfRule>
    <cfRule type="expression" dxfId="5021" priority="375" stopIfTrue="1">
      <formula>AND(#REF!="",$F88&lt;&gt;"")</formula>
    </cfRule>
  </conditionalFormatting>
  <conditionalFormatting sqref="E209">
    <cfRule type="expression" dxfId="5020" priority="376" stopIfTrue="1">
      <formula>$F130=""</formula>
    </cfRule>
    <cfRule type="expression" dxfId="5019" priority="377" stopIfTrue="1">
      <formula>#REF!&lt;&gt;""</formula>
    </cfRule>
    <cfRule type="expression" dxfId="5018" priority="378" stopIfTrue="1">
      <formula>AND($G130="",$F130&lt;&gt;"")</formula>
    </cfRule>
  </conditionalFormatting>
  <conditionalFormatting sqref="E209">
    <cfRule type="expression" dxfId="5017" priority="379" stopIfTrue="1">
      <formula>$F86=""</formula>
    </cfRule>
    <cfRule type="expression" dxfId="5016" priority="380" stopIfTrue="1">
      <formula>#REF!&lt;&gt;""</formula>
    </cfRule>
    <cfRule type="expression" dxfId="5015" priority="381" stopIfTrue="1">
      <formula>AND(#REF!="",$F86&lt;&gt;"")</formula>
    </cfRule>
  </conditionalFormatting>
  <conditionalFormatting sqref="E209">
    <cfRule type="expression" dxfId="5014" priority="382" stopIfTrue="1">
      <formula>$F127=""</formula>
    </cfRule>
    <cfRule type="expression" dxfId="5013" priority="383" stopIfTrue="1">
      <formula>#REF!&lt;&gt;""</formula>
    </cfRule>
    <cfRule type="expression" dxfId="5012" priority="384" stopIfTrue="1">
      <formula>AND($G127="",$F127&lt;&gt;"")</formula>
    </cfRule>
  </conditionalFormatting>
  <conditionalFormatting sqref="E209">
    <cfRule type="expression" dxfId="5011" priority="385" stopIfTrue="1">
      <formula>$F128=""</formula>
    </cfRule>
    <cfRule type="expression" dxfId="5010" priority="386" stopIfTrue="1">
      <formula>#REF!&lt;&gt;""</formula>
    </cfRule>
    <cfRule type="expression" dxfId="5009" priority="387" stopIfTrue="1">
      <formula>AND($G128="",$F128&lt;&gt;"")</formula>
    </cfRule>
  </conditionalFormatting>
  <conditionalFormatting sqref="E209">
    <cfRule type="expression" dxfId="5008" priority="361" stopIfTrue="1">
      <formula>$F90=""</formula>
    </cfRule>
    <cfRule type="expression" dxfId="5007" priority="362" stopIfTrue="1">
      <formula>#REF!&lt;&gt;""</formula>
    </cfRule>
    <cfRule type="expression" dxfId="5006" priority="363" stopIfTrue="1">
      <formula>AND(#REF!="",$F90&lt;&gt;"")</formula>
    </cfRule>
  </conditionalFormatting>
  <conditionalFormatting sqref="E209">
    <cfRule type="expression" dxfId="5005" priority="358" stopIfTrue="1">
      <formula>$F131=""</formula>
    </cfRule>
    <cfRule type="expression" dxfId="5004" priority="359" stopIfTrue="1">
      <formula>#REF!&lt;&gt;""</formula>
    </cfRule>
    <cfRule type="expression" dxfId="5003" priority="360" stopIfTrue="1">
      <formula>AND($G131="",$F131&lt;&gt;"")</formula>
    </cfRule>
  </conditionalFormatting>
  <conditionalFormatting sqref="E209">
    <cfRule type="expression" dxfId="5002" priority="355" stopIfTrue="1">
      <formula>$F130=""</formula>
    </cfRule>
    <cfRule type="expression" dxfId="5001" priority="356" stopIfTrue="1">
      <formula>#REF!&lt;&gt;""</formula>
    </cfRule>
    <cfRule type="expression" dxfId="5000" priority="357" stopIfTrue="1">
      <formula>AND($G130="",$F130&lt;&gt;"")</formula>
    </cfRule>
  </conditionalFormatting>
  <conditionalFormatting sqref="E209">
    <cfRule type="expression" dxfId="4999" priority="352" stopIfTrue="1">
      <formula>$F129=""</formula>
    </cfRule>
    <cfRule type="expression" dxfId="4998" priority="353" stopIfTrue="1">
      <formula>#REF!&lt;&gt;""</formula>
    </cfRule>
    <cfRule type="expression" dxfId="4997" priority="354" stopIfTrue="1">
      <formula>AND($G129="",$F129&lt;&gt;"")</formula>
    </cfRule>
  </conditionalFormatting>
  <conditionalFormatting sqref="E209">
    <cfRule type="expression" dxfId="4996" priority="349" stopIfTrue="1">
      <formula>$F132=""</formula>
    </cfRule>
    <cfRule type="expression" dxfId="4995" priority="350" stopIfTrue="1">
      <formula>#REF!&lt;&gt;""</formula>
    </cfRule>
    <cfRule type="expression" dxfId="4994" priority="351" stopIfTrue="1">
      <formula>AND($G132="",$F132&lt;&gt;"")</formula>
    </cfRule>
  </conditionalFormatting>
  <conditionalFormatting sqref="E209">
    <cfRule type="expression" dxfId="4993" priority="346" stopIfTrue="1">
      <formula>$F88=""</formula>
    </cfRule>
    <cfRule type="expression" dxfId="4992" priority="347" stopIfTrue="1">
      <formula>#REF!&lt;&gt;""</formula>
    </cfRule>
    <cfRule type="expression" dxfId="4991" priority="348" stopIfTrue="1">
      <formula>AND(#REF!="",$F88&lt;&gt;"")</formula>
    </cfRule>
  </conditionalFormatting>
  <conditionalFormatting sqref="E209">
    <cfRule type="expression" dxfId="4990" priority="343" stopIfTrue="1">
      <formula>$F130=""</formula>
    </cfRule>
    <cfRule type="expression" dxfId="4989" priority="344" stopIfTrue="1">
      <formula>#REF!&lt;&gt;""</formula>
    </cfRule>
    <cfRule type="expression" dxfId="4988" priority="345" stopIfTrue="1">
      <formula>AND($G130="",$F130&lt;&gt;"")</formula>
    </cfRule>
  </conditionalFormatting>
  <conditionalFormatting sqref="E209">
    <cfRule type="expression" dxfId="4987" priority="340" stopIfTrue="1">
      <formula>$F89=""</formula>
    </cfRule>
    <cfRule type="expression" dxfId="4986" priority="341" stopIfTrue="1">
      <formula>#REF!&lt;&gt;""</formula>
    </cfRule>
    <cfRule type="expression" dxfId="4985" priority="342" stopIfTrue="1">
      <formula>AND(#REF!="",$F89&lt;&gt;"")</formula>
    </cfRule>
  </conditionalFormatting>
  <conditionalFormatting sqref="E209">
    <cfRule type="expression" dxfId="4984" priority="337" stopIfTrue="1">
      <formula>$F129=""</formula>
    </cfRule>
    <cfRule type="expression" dxfId="4983" priority="338" stopIfTrue="1">
      <formula>#REF!&lt;&gt;""</formula>
    </cfRule>
    <cfRule type="expression" dxfId="4982" priority="339" stopIfTrue="1">
      <formula>AND($G129="",$F129&lt;&gt;"")</formula>
    </cfRule>
  </conditionalFormatting>
  <conditionalFormatting sqref="E209">
    <cfRule type="expression" dxfId="4981" priority="334" stopIfTrue="1">
      <formula>$F128=""</formula>
    </cfRule>
    <cfRule type="expression" dxfId="4980" priority="335" stopIfTrue="1">
      <formula>#REF!&lt;&gt;""</formula>
    </cfRule>
    <cfRule type="expression" dxfId="4979" priority="336" stopIfTrue="1">
      <formula>AND($G128="",$F128&lt;&gt;"")</formula>
    </cfRule>
  </conditionalFormatting>
  <conditionalFormatting sqref="E209">
    <cfRule type="expression" dxfId="4978" priority="331" stopIfTrue="1">
      <formula>$F131=""</formula>
    </cfRule>
    <cfRule type="expression" dxfId="4977" priority="332" stopIfTrue="1">
      <formula>#REF!&lt;&gt;""</formula>
    </cfRule>
    <cfRule type="expression" dxfId="4976" priority="333" stopIfTrue="1">
      <formula>AND($G131="",$F131&lt;&gt;"")</formula>
    </cfRule>
  </conditionalFormatting>
  <conditionalFormatting sqref="E209">
    <cfRule type="expression" dxfId="4975" priority="328" stopIfTrue="1">
      <formula>$F87=""</formula>
    </cfRule>
    <cfRule type="expression" dxfId="4974" priority="329" stopIfTrue="1">
      <formula>#REF!&lt;&gt;""</formula>
    </cfRule>
    <cfRule type="expression" dxfId="4973" priority="330" stopIfTrue="1">
      <formula>AND(#REF!="",$F87&lt;&gt;"")</formula>
    </cfRule>
  </conditionalFormatting>
  <conditionalFormatting sqref="F209">
    <cfRule type="expression" dxfId="4972" priority="307" stopIfTrue="1">
      <formula>#REF!=""</formula>
    </cfRule>
    <cfRule type="expression" dxfId="4971" priority="308" stopIfTrue="1">
      <formula>#REF!&lt;&gt;""</formula>
    </cfRule>
    <cfRule type="expression" dxfId="4970" priority="309" stopIfTrue="1">
      <formula>AND(#REF!="",#REF!&lt;&gt;"")</formula>
    </cfRule>
  </conditionalFormatting>
  <conditionalFormatting sqref="F209">
    <cfRule type="expression" dxfId="4969" priority="304" stopIfTrue="1">
      <formula>#REF!=""</formula>
    </cfRule>
    <cfRule type="expression" dxfId="4968" priority="305" stopIfTrue="1">
      <formula>#REF!&lt;&gt;""</formula>
    </cfRule>
    <cfRule type="expression" dxfId="4967" priority="306" stopIfTrue="1">
      <formula>AND(#REF!="",#REF!&lt;&gt;"")</formula>
    </cfRule>
  </conditionalFormatting>
  <conditionalFormatting sqref="F209">
    <cfRule type="expression" dxfId="4966" priority="310" stopIfTrue="1">
      <formula>$F129=""</formula>
    </cfRule>
    <cfRule type="expression" dxfId="4965" priority="311" stopIfTrue="1">
      <formula>#REF!&lt;&gt;""</formula>
    </cfRule>
    <cfRule type="expression" dxfId="4964" priority="312" stopIfTrue="1">
      <formula>AND($G129="",$F129&lt;&gt;"")</formula>
    </cfRule>
  </conditionalFormatting>
  <conditionalFormatting sqref="F209">
    <cfRule type="expression" dxfId="4963" priority="313" stopIfTrue="1">
      <formula>$F88=""</formula>
    </cfRule>
    <cfRule type="expression" dxfId="4962" priority="314" stopIfTrue="1">
      <formula>#REF!&lt;&gt;""</formula>
    </cfRule>
    <cfRule type="expression" dxfId="4961" priority="315" stopIfTrue="1">
      <formula>AND(#REF!="",$F88&lt;&gt;"")</formula>
    </cfRule>
  </conditionalFormatting>
  <conditionalFormatting sqref="F209">
    <cfRule type="expression" dxfId="4960" priority="316" stopIfTrue="1">
      <formula>$F130=""</formula>
    </cfRule>
    <cfRule type="expression" dxfId="4959" priority="317" stopIfTrue="1">
      <formula>#REF!&lt;&gt;""</formula>
    </cfRule>
    <cfRule type="expression" dxfId="4958" priority="318" stopIfTrue="1">
      <formula>AND($G130="",$F130&lt;&gt;"")</formula>
    </cfRule>
  </conditionalFormatting>
  <conditionalFormatting sqref="F209">
    <cfRule type="expression" dxfId="4957" priority="319" stopIfTrue="1">
      <formula>$F86=""</formula>
    </cfRule>
    <cfRule type="expression" dxfId="4956" priority="320" stopIfTrue="1">
      <formula>#REF!&lt;&gt;""</formula>
    </cfRule>
    <cfRule type="expression" dxfId="4955" priority="321" stopIfTrue="1">
      <formula>AND(#REF!="",$F86&lt;&gt;"")</formula>
    </cfRule>
  </conditionalFormatting>
  <conditionalFormatting sqref="F209">
    <cfRule type="expression" dxfId="4954" priority="322" stopIfTrue="1">
      <formula>$F127=""</formula>
    </cfRule>
    <cfRule type="expression" dxfId="4953" priority="323" stopIfTrue="1">
      <formula>#REF!&lt;&gt;""</formula>
    </cfRule>
    <cfRule type="expression" dxfId="4952" priority="324" stopIfTrue="1">
      <formula>AND($G127="",$F127&lt;&gt;"")</formula>
    </cfRule>
  </conditionalFormatting>
  <conditionalFormatting sqref="F209">
    <cfRule type="expression" dxfId="4951" priority="325" stopIfTrue="1">
      <formula>$F128=""</formula>
    </cfRule>
    <cfRule type="expression" dxfId="4950" priority="326" stopIfTrue="1">
      <formula>#REF!&lt;&gt;""</formula>
    </cfRule>
    <cfRule type="expression" dxfId="4949" priority="327" stopIfTrue="1">
      <formula>AND($G128="",$F128&lt;&gt;"")</formula>
    </cfRule>
  </conditionalFormatting>
  <conditionalFormatting sqref="F209">
    <cfRule type="expression" dxfId="4948" priority="301" stopIfTrue="1">
      <formula>$F90=""</formula>
    </cfRule>
    <cfRule type="expression" dxfId="4947" priority="302" stopIfTrue="1">
      <formula>#REF!&lt;&gt;""</formula>
    </cfRule>
    <cfRule type="expression" dxfId="4946" priority="303" stopIfTrue="1">
      <formula>AND(#REF!="",$F90&lt;&gt;"")</formula>
    </cfRule>
  </conditionalFormatting>
  <conditionalFormatting sqref="F209">
    <cfRule type="expression" dxfId="4945" priority="298" stopIfTrue="1">
      <formula>$F131=""</formula>
    </cfRule>
    <cfRule type="expression" dxfId="4944" priority="299" stopIfTrue="1">
      <formula>#REF!&lt;&gt;""</formula>
    </cfRule>
    <cfRule type="expression" dxfId="4943" priority="300" stopIfTrue="1">
      <formula>AND($G131="",$F131&lt;&gt;"")</formula>
    </cfRule>
  </conditionalFormatting>
  <conditionalFormatting sqref="F209">
    <cfRule type="expression" dxfId="4942" priority="295" stopIfTrue="1">
      <formula>$F130=""</formula>
    </cfRule>
    <cfRule type="expression" dxfId="4941" priority="296" stopIfTrue="1">
      <formula>#REF!&lt;&gt;""</formula>
    </cfRule>
    <cfRule type="expression" dxfId="4940" priority="297" stopIfTrue="1">
      <formula>AND($G130="",$F130&lt;&gt;"")</formula>
    </cfRule>
  </conditionalFormatting>
  <conditionalFormatting sqref="F209">
    <cfRule type="expression" dxfId="4939" priority="292" stopIfTrue="1">
      <formula>$F129=""</formula>
    </cfRule>
    <cfRule type="expression" dxfId="4938" priority="293" stopIfTrue="1">
      <formula>#REF!&lt;&gt;""</formula>
    </cfRule>
    <cfRule type="expression" dxfId="4937" priority="294" stopIfTrue="1">
      <formula>AND($G129="",$F129&lt;&gt;"")</formula>
    </cfRule>
  </conditionalFormatting>
  <conditionalFormatting sqref="F209">
    <cfRule type="expression" dxfId="4936" priority="289" stopIfTrue="1">
      <formula>$F132=""</formula>
    </cfRule>
    <cfRule type="expression" dxfId="4935" priority="290" stopIfTrue="1">
      <formula>#REF!&lt;&gt;""</formula>
    </cfRule>
    <cfRule type="expression" dxfId="4934" priority="291" stopIfTrue="1">
      <formula>AND($G132="",$F132&lt;&gt;"")</formula>
    </cfRule>
  </conditionalFormatting>
  <conditionalFormatting sqref="F209">
    <cfRule type="expression" dxfId="4933" priority="286" stopIfTrue="1">
      <formula>$F88=""</formula>
    </cfRule>
    <cfRule type="expression" dxfId="4932" priority="287" stopIfTrue="1">
      <formula>#REF!&lt;&gt;""</formula>
    </cfRule>
    <cfRule type="expression" dxfId="4931" priority="288" stopIfTrue="1">
      <formula>AND(#REF!="",$F88&lt;&gt;"")</formula>
    </cfRule>
  </conditionalFormatting>
  <conditionalFormatting sqref="F209">
    <cfRule type="expression" dxfId="4930" priority="283" stopIfTrue="1">
      <formula>$F130=""</formula>
    </cfRule>
    <cfRule type="expression" dxfId="4929" priority="284" stopIfTrue="1">
      <formula>#REF!&lt;&gt;""</formula>
    </cfRule>
    <cfRule type="expression" dxfId="4928" priority="285" stopIfTrue="1">
      <formula>AND($G130="",$F130&lt;&gt;"")</formula>
    </cfRule>
  </conditionalFormatting>
  <conditionalFormatting sqref="F209">
    <cfRule type="expression" dxfId="4927" priority="280" stopIfTrue="1">
      <formula>$F89=""</formula>
    </cfRule>
    <cfRule type="expression" dxfId="4926" priority="281" stopIfTrue="1">
      <formula>#REF!&lt;&gt;""</formula>
    </cfRule>
    <cfRule type="expression" dxfId="4925" priority="282" stopIfTrue="1">
      <formula>AND(#REF!="",$F89&lt;&gt;"")</formula>
    </cfRule>
  </conditionalFormatting>
  <conditionalFormatting sqref="F209">
    <cfRule type="expression" dxfId="4924" priority="277" stopIfTrue="1">
      <formula>$F129=""</formula>
    </cfRule>
    <cfRule type="expression" dxfId="4923" priority="278" stopIfTrue="1">
      <formula>#REF!&lt;&gt;""</formula>
    </cfRule>
    <cfRule type="expression" dxfId="4922" priority="279" stopIfTrue="1">
      <formula>AND($G129="",$F129&lt;&gt;"")</formula>
    </cfRule>
  </conditionalFormatting>
  <conditionalFormatting sqref="F209">
    <cfRule type="expression" dxfId="4921" priority="274" stopIfTrue="1">
      <formula>$F128=""</formula>
    </cfRule>
    <cfRule type="expression" dxfId="4920" priority="275" stopIfTrue="1">
      <formula>#REF!&lt;&gt;""</formula>
    </cfRule>
    <cfRule type="expression" dxfId="4919" priority="276" stopIfTrue="1">
      <formula>AND($G128="",$F128&lt;&gt;"")</formula>
    </cfRule>
  </conditionalFormatting>
  <conditionalFormatting sqref="F209">
    <cfRule type="expression" dxfId="4918" priority="271" stopIfTrue="1">
      <formula>$F131=""</formula>
    </cfRule>
    <cfRule type="expression" dxfId="4917" priority="272" stopIfTrue="1">
      <formula>#REF!&lt;&gt;""</formula>
    </cfRule>
    <cfRule type="expression" dxfId="4916" priority="273" stopIfTrue="1">
      <formula>AND($G131="",$F131&lt;&gt;"")</formula>
    </cfRule>
  </conditionalFormatting>
  <conditionalFormatting sqref="F209">
    <cfRule type="expression" dxfId="4915" priority="268" stopIfTrue="1">
      <formula>$F87=""</formula>
    </cfRule>
    <cfRule type="expression" dxfId="4914" priority="269" stopIfTrue="1">
      <formula>#REF!&lt;&gt;""</formula>
    </cfRule>
    <cfRule type="expression" dxfId="4913" priority="270" stopIfTrue="1">
      <formula>AND(#REF!="",$F87&lt;&gt;"")</formula>
    </cfRule>
  </conditionalFormatting>
  <conditionalFormatting sqref="E210:E211">
    <cfRule type="expression" dxfId="4912" priority="247" stopIfTrue="1">
      <formula>#REF!=""</formula>
    </cfRule>
    <cfRule type="expression" dxfId="4911" priority="248" stopIfTrue="1">
      <formula>#REF!&lt;&gt;""</formula>
    </cfRule>
    <cfRule type="expression" dxfId="4910" priority="249" stopIfTrue="1">
      <formula>AND(#REF!="",#REF!&lt;&gt;"")</formula>
    </cfRule>
  </conditionalFormatting>
  <conditionalFormatting sqref="E210:E211">
    <cfRule type="expression" dxfId="4909" priority="244" stopIfTrue="1">
      <formula>#REF!=""</formula>
    </cfRule>
    <cfRule type="expression" dxfId="4908" priority="245" stopIfTrue="1">
      <formula>#REF!&lt;&gt;""</formula>
    </cfRule>
    <cfRule type="expression" dxfId="4907" priority="246" stopIfTrue="1">
      <formula>AND(#REF!="",#REF!&lt;&gt;"")</formula>
    </cfRule>
  </conditionalFormatting>
  <conditionalFormatting sqref="E210:E211">
    <cfRule type="expression" dxfId="4906" priority="250" stopIfTrue="1">
      <formula>$F130=""</formula>
    </cfRule>
    <cfRule type="expression" dxfId="4905" priority="251" stopIfTrue="1">
      <formula>#REF!&lt;&gt;""</formula>
    </cfRule>
    <cfRule type="expression" dxfId="4904" priority="252" stopIfTrue="1">
      <formula>AND($G130="",$F130&lt;&gt;"")</formula>
    </cfRule>
  </conditionalFormatting>
  <conditionalFormatting sqref="E210:E211">
    <cfRule type="expression" dxfId="4903" priority="253" stopIfTrue="1">
      <formula>$F89=""</formula>
    </cfRule>
    <cfRule type="expression" dxfId="4902" priority="254" stopIfTrue="1">
      <formula>#REF!&lt;&gt;""</formula>
    </cfRule>
    <cfRule type="expression" dxfId="4901" priority="255" stopIfTrue="1">
      <formula>AND(#REF!="",$F89&lt;&gt;"")</formula>
    </cfRule>
  </conditionalFormatting>
  <conditionalFormatting sqref="E210:E211">
    <cfRule type="expression" dxfId="4900" priority="256" stopIfTrue="1">
      <formula>$F131=""</formula>
    </cfRule>
    <cfRule type="expression" dxfId="4899" priority="257" stopIfTrue="1">
      <formula>#REF!&lt;&gt;""</formula>
    </cfRule>
    <cfRule type="expression" dxfId="4898" priority="258" stopIfTrue="1">
      <formula>AND($G131="",$F131&lt;&gt;"")</formula>
    </cfRule>
  </conditionalFormatting>
  <conditionalFormatting sqref="E210:E211">
    <cfRule type="expression" dxfId="4897" priority="259" stopIfTrue="1">
      <formula>$F87=""</formula>
    </cfRule>
    <cfRule type="expression" dxfId="4896" priority="260" stopIfTrue="1">
      <formula>#REF!&lt;&gt;""</formula>
    </cfRule>
    <cfRule type="expression" dxfId="4895" priority="261" stopIfTrue="1">
      <formula>AND(#REF!="",$F87&lt;&gt;"")</formula>
    </cfRule>
  </conditionalFormatting>
  <conditionalFormatting sqref="E210:E211">
    <cfRule type="expression" dxfId="4894" priority="262" stopIfTrue="1">
      <formula>$F128=""</formula>
    </cfRule>
    <cfRule type="expression" dxfId="4893" priority="263" stopIfTrue="1">
      <formula>#REF!&lt;&gt;""</formula>
    </cfRule>
    <cfRule type="expression" dxfId="4892" priority="264" stopIfTrue="1">
      <formula>AND($G128="",$F128&lt;&gt;"")</formula>
    </cfRule>
  </conditionalFormatting>
  <conditionalFormatting sqref="E210:E211">
    <cfRule type="expression" dxfId="4891" priority="265" stopIfTrue="1">
      <formula>$F129=""</formula>
    </cfRule>
    <cfRule type="expression" dxfId="4890" priority="266" stopIfTrue="1">
      <formula>#REF!&lt;&gt;""</formula>
    </cfRule>
    <cfRule type="expression" dxfId="4889" priority="267" stopIfTrue="1">
      <formula>AND($G129="",$F129&lt;&gt;"")</formula>
    </cfRule>
  </conditionalFormatting>
  <conditionalFormatting sqref="E210:E211">
    <cfRule type="expression" dxfId="4888" priority="241" stopIfTrue="1">
      <formula>$F91=""</formula>
    </cfRule>
    <cfRule type="expression" dxfId="4887" priority="242" stopIfTrue="1">
      <formula>#REF!&lt;&gt;""</formula>
    </cfRule>
    <cfRule type="expression" dxfId="4886" priority="243" stopIfTrue="1">
      <formula>AND(#REF!="",$F91&lt;&gt;"")</formula>
    </cfRule>
  </conditionalFormatting>
  <conditionalFormatting sqref="E210:E211">
    <cfRule type="expression" dxfId="4885" priority="238" stopIfTrue="1">
      <formula>$F132=""</formula>
    </cfRule>
    <cfRule type="expression" dxfId="4884" priority="239" stopIfTrue="1">
      <formula>#REF!&lt;&gt;""</formula>
    </cfRule>
    <cfRule type="expression" dxfId="4883" priority="240" stopIfTrue="1">
      <formula>AND($G132="",$F132&lt;&gt;"")</formula>
    </cfRule>
  </conditionalFormatting>
  <conditionalFormatting sqref="E210:E211">
    <cfRule type="expression" dxfId="4882" priority="235" stopIfTrue="1">
      <formula>$F131=""</formula>
    </cfRule>
    <cfRule type="expression" dxfId="4881" priority="236" stopIfTrue="1">
      <formula>#REF!&lt;&gt;""</formula>
    </cfRule>
    <cfRule type="expression" dxfId="4880" priority="237" stopIfTrue="1">
      <formula>AND($G131="",$F131&lt;&gt;"")</formula>
    </cfRule>
  </conditionalFormatting>
  <conditionalFormatting sqref="E210:E211">
    <cfRule type="expression" dxfId="4879" priority="232" stopIfTrue="1">
      <formula>$F130=""</formula>
    </cfRule>
    <cfRule type="expression" dxfId="4878" priority="233" stopIfTrue="1">
      <formula>#REF!&lt;&gt;""</formula>
    </cfRule>
    <cfRule type="expression" dxfId="4877" priority="234" stopIfTrue="1">
      <formula>AND($G130="",$F130&lt;&gt;"")</formula>
    </cfRule>
  </conditionalFormatting>
  <conditionalFormatting sqref="E210:E211">
    <cfRule type="expression" dxfId="4876" priority="229" stopIfTrue="1">
      <formula>$F133=""</formula>
    </cfRule>
    <cfRule type="expression" dxfId="4875" priority="230" stopIfTrue="1">
      <formula>#REF!&lt;&gt;""</formula>
    </cfRule>
    <cfRule type="expression" dxfId="4874" priority="231" stopIfTrue="1">
      <formula>AND($G133="",$F133&lt;&gt;"")</formula>
    </cfRule>
  </conditionalFormatting>
  <conditionalFormatting sqref="E210:E211">
    <cfRule type="expression" dxfId="4873" priority="226" stopIfTrue="1">
      <formula>$F89=""</formula>
    </cfRule>
    <cfRule type="expression" dxfId="4872" priority="227" stopIfTrue="1">
      <formula>#REF!&lt;&gt;""</formula>
    </cfRule>
    <cfRule type="expression" dxfId="4871" priority="228" stopIfTrue="1">
      <formula>AND(#REF!="",$F89&lt;&gt;"")</formula>
    </cfRule>
  </conditionalFormatting>
  <conditionalFormatting sqref="E210:E211">
    <cfRule type="expression" dxfId="4870" priority="223" stopIfTrue="1">
      <formula>$F131=""</formula>
    </cfRule>
    <cfRule type="expression" dxfId="4869" priority="224" stopIfTrue="1">
      <formula>#REF!&lt;&gt;""</formula>
    </cfRule>
    <cfRule type="expression" dxfId="4868" priority="225" stopIfTrue="1">
      <formula>AND($G131="",$F131&lt;&gt;"")</formula>
    </cfRule>
  </conditionalFormatting>
  <conditionalFormatting sqref="E210:E211">
    <cfRule type="expression" dxfId="4867" priority="220" stopIfTrue="1">
      <formula>$F90=""</formula>
    </cfRule>
    <cfRule type="expression" dxfId="4866" priority="221" stopIfTrue="1">
      <formula>#REF!&lt;&gt;""</formula>
    </cfRule>
    <cfRule type="expression" dxfId="4865" priority="222" stopIfTrue="1">
      <formula>AND(#REF!="",$F90&lt;&gt;"")</formula>
    </cfRule>
  </conditionalFormatting>
  <conditionalFormatting sqref="E210:E211">
    <cfRule type="expression" dxfId="4864" priority="217" stopIfTrue="1">
      <formula>$F130=""</formula>
    </cfRule>
    <cfRule type="expression" dxfId="4863" priority="218" stopIfTrue="1">
      <formula>#REF!&lt;&gt;""</formula>
    </cfRule>
    <cfRule type="expression" dxfId="4862" priority="219" stopIfTrue="1">
      <formula>AND($G130="",$F130&lt;&gt;"")</formula>
    </cfRule>
  </conditionalFormatting>
  <conditionalFormatting sqref="E210:E211">
    <cfRule type="expression" dxfId="4861" priority="214" stopIfTrue="1">
      <formula>$F129=""</formula>
    </cfRule>
    <cfRule type="expression" dxfId="4860" priority="215" stopIfTrue="1">
      <formula>#REF!&lt;&gt;""</formula>
    </cfRule>
    <cfRule type="expression" dxfId="4859" priority="216" stopIfTrue="1">
      <formula>AND($G129="",$F129&lt;&gt;"")</formula>
    </cfRule>
  </conditionalFormatting>
  <conditionalFormatting sqref="E210:E211">
    <cfRule type="expression" dxfId="4858" priority="211" stopIfTrue="1">
      <formula>$F132=""</formula>
    </cfRule>
    <cfRule type="expression" dxfId="4857" priority="212" stopIfTrue="1">
      <formula>#REF!&lt;&gt;""</formula>
    </cfRule>
    <cfRule type="expression" dxfId="4856" priority="213" stopIfTrue="1">
      <formula>AND($G132="",$F132&lt;&gt;"")</formula>
    </cfRule>
  </conditionalFormatting>
  <conditionalFormatting sqref="E210:E211">
    <cfRule type="expression" dxfId="4855" priority="208" stopIfTrue="1">
      <formula>$F88=""</formula>
    </cfRule>
    <cfRule type="expression" dxfId="4854" priority="209" stopIfTrue="1">
      <formula>#REF!&lt;&gt;""</formula>
    </cfRule>
    <cfRule type="expression" dxfId="4853" priority="210" stopIfTrue="1">
      <formula>AND(#REF!="",$F88&lt;&gt;"")</formula>
    </cfRule>
  </conditionalFormatting>
  <conditionalFormatting sqref="F210:F211">
    <cfRule type="expression" dxfId="4852" priority="187" stopIfTrue="1">
      <formula>#REF!=""</formula>
    </cfRule>
    <cfRule type="expression" dxfId="4851" priority="188" stopIfTrue="1">
      <formula>#REF!&lt;&gt;""</formula>
    </cfRule>
    <cfRule type="expression" dxfId="4850" priority="189" stopIfTrue="1">
      <formula>AND(#REF!="",#REF!&lt;&gt;"")</formula>
    </cfRule>
  </conditionalFormatting>
  <conditionalFormatting sqref="F210:F211">
    <cfRule type="expression" dxfId="4849" priority="184" stopIfTrue="1">
      <formula>#REF!=""</formula>
    </cfRule>
    <cfRule type="expression" dxfId="4848" priority="185" stopIfTrue="1">
      <formula>#REF!&lt;&gt;""</formula>
    </cfRule>
    <cfRule type="expression" dxfId="4847" priority="186" stopIfTrue="1">
      <formula>AND(#REF!="",#REF!&lt;&gt;"")</formula>
    </cfRule>
  </conditionalFormatting>
  <conditionalFormatting sqref="F210:F211">
    <cfRule type="expression" dxfId="4846" priority="190" stopIfTrue="1">
      <formula>$F130=""</formula>
    </cfRule>
    <cfRule type="expression" dxfId="4845" priority="191" stopIfTrue="1">
      <formula>#REF!&lt;&gt;""</formula>
    </cfRule>
    <cfRule type="expression" dxfId="4844" priority="192" stopIfTrue="1">
      <formula>AND($G130="",$F130&lt;&gt;"")</formula>
    </cfRule>
  </conditionalFormatting>
  <conditionalFormatting sqref="F210:F211">
    <cfRule type="expression" dxfId="4843" priority="193" stopIfTrue="1">
      <formula>$F89=""</formula>
    </cfRule>
    <cfRule type="expression" dxfId="4842" priority="194" stopIfTrue="1">
      <formula>#REF!&lt;&gt;""</formula>
    </cfRule>
    <cfRule type="expression" dxfId="4841" priority="195" stopIfTrue="1">
      <formula>AND(#REF!="",$F89&lt;&gt;"")</formula>
    </cfRule>
  </conditionalFormatting>
  <conditionalFormatting sqref="F210:F211">
    <cfRule type="expression" dxfId="4840" priority="196" stopIfTrue="1">
      <formula>$F131=""</formula>
    </cfRule>
    <cfRule type="expression" dxfId="4839" priority="197" stopIfTrue="1">
      <formula>#REF!&lt;&gt;""</formula>
    </cfRule>
    <cfRule type="expression" dxfId="4838" priority="198" stopIfTrue="1">
      <formula>AND($G131="",$F131&lt;&gt;"")</formula>
    </cfRule>
  </conditionalFormatting>
  <conditionalFormatting sqref="F210:F211">
    <cfRule type="expression" dxfId="4837" priority="199" stopIfTrue="1">
      <formula>$F87=""</formula>
    </cfRule>
    <cfRule type="expression" dxfId="4836" priority="200" stopIfTrue="1">
      <formula>#REF!&lt;&gt;""</formula>
    </cfRule>
    <cfRule type="expression" dxfId="4835" priority="201" stopIfTrue="1">
      <formula>AND(#REF!="",$F87&lt;&gt;"")</formula>
    </cfRule>
  </conditionalFormatting>
  <conditionalFormatting sqref="F210:F211">
    <cfRule type="expression" dxfId="4834" priority="202" stopIfTrue="1">
      <formula>$F128=""</formula>
    </cfRule>
    <cfRule type="expression" dxfId="4833" priority="203" stopIfTrue="1">
      <formula>#REF!&lt;&gt;""</formula>
    </cfRule>
    <cfRule type="expression" dxfId="4832" priority="204" stopIfTrue="1">
      <formula>AND($G128="",$F128&lt;&gt;"")</formula>
    </cfRule>
  </conditionalFormatting>
  <conditionalFormatting sqref="F210:F211">
    <cfRule type="expression" dxfId="4831" priority="205" stopIfTrue="1">
      <formula>$F129=""</formula>
    </cfRule>
    <cfRule type="expression" dxfId="4830" priority="206" stopIfTrue="1">
      <formula>#REF!&lt;&gt;""</formula>
    </cfRule>
    <cfRule type="expression" dxfId="4829" priority="207" stopIfTrue="1">
      <formula>AND($G129="",$F129&lt;&gt;"")</formula>
    </cfRule>
  </conditionalFormatting>
  <conditionalFormatting sqref="F210:F211">
    <cfRule type="expression" dxfId="4828" priority="181" stopIfTrue="1">
      <formula>$F91=""</formula>
    </cfRule>
    <cfRule type="expression" dxfId="4827" priority="182" stopIfTrue="1">
      <formula>#REF!&lt;&gt;""</formula>
    </cfRule>
    <cfRule type="expression" dxfId="4826" priority="183" stopIfTrue="1">
      <formula>AND(#REF!="",$F91&lt;&gt;"")</formula>
    </cfRule>
  </conditionalFormatting>
  <conditionalFormatting sqref="F210:F211">
    <cfRule type="expression" dxfId="4825" priority="178" stopIfTrue="1">
      <formula>$F132=""</formula>
    </cfRule>
    <cfRule type="expression" dxfId="4824" priority="179" stopIfTrue="1">
      <formula>#REF!&lt;&gt;""</formula>
    </cfRule>
    <cfRule type="expression" dxfId="4823" priority="180" stopIfTrue="1">
      <formula>AND($G132="",$F132&lt;&gt;"")</formula>
    </cfRule>
  </conditionalFormatting>
  <conditionalFormatting sqref="F210:F211">
    <cfRule type="expression" dxfId="4822" priority="175" stopIfTrue="1">
      <formula>$F131=""</formula>
    </cfRule>
    <cfRule type="expression" dxfId="4821" priority="176" stopIfTrue="1">
      <formula>#REF!&lt;&gt;""</formula>
    </cfRule>
    <cfRule type="expression" dxfId="4820" priority="177" stopIfTrue="1">
      <formula>AND($G131="",$F131&lt;&gt;"")</formula>
    </cfRule>
  </conditionalFormatting>
  <conditionalFormatting sqref="F210:F211">
    <cfRule type="expression" dxfId="4819" priority="172" stopIfTrue="1">
      <formula>$F130=""</formula>
    </cfRule>
    <cfRule type="expression" dxfId="4818" priority="173" stopIfTrue="1">
      <formula>#REF!&lt;&gt;""</formula>
    </cfRule>
    <cfRule type="expression" dxfId="4817" priority="174" stopIfTrue="1">
      <formula>AND($G130="",$F130&lt;&gt;"")</formula>
    </cfRule>
  </conditionalFormatting>
  <conditionalFormatting sqref="F210:F211">
    <cfRule type="expression" dxfId="4816" priority="169" stopIfTrue="1">
      <formula>$F133=""</formula>
    </cfRule>
    <cfRule type="expression" dxfId="4815" priority="170" stopIfTrue="1">
      <formula>#REF!&lt;&gt;""</formula>
    </cfRule>
    <cfRule type="expression" dxfId="4814" priority="171" stopIfTrue="1">
      <formula>AND($G133="",$F133&lt;&gt;"")</formula>
    </cfRule>
  </conditionalFormatting>
  <conditionalFormatting sqref="F210:F211">
    <cfRule type="expression" dxfId="4813" priority="166" stopIfTrue="1">
      <formula>$F89=""</formula>
    </cfRule>
    <cfRule type="expression" dxfId="4812" priority="167" stopIfTrue="1">
      <formula>#REF!&lt;&gt;""</formula>
    </cfRule>
    <cfRule type="expression" dxfId="4811" priority="168" stopIfTrue="1">
      <formula>AND(#REF!="",$F89&lt;&gt;"")</formula>
    </cfRule>
  </conditionalFormatting>
  <conditionalFormatting sqref="F210:F211">
    <cfRule type="expression" dxfId="4810" priority="163" stopIfTrue="1">
      <formula>$F131=""</formula>
    </cfRule>
    <cfRule type="expression" dxfId="4809" priority="164" stopIfTrue="1">
      <formula>#REF!&lt;&gt;""</formula>
    </cfRule>
    <cfRule type="expression" dxfId="4808" priority="165" stopIfTrue="1">
      <formula>AND($G131="",$F131&lt;&gt;"")</formula>
    </cfRule>
  </conditionalFormatting>
  <conditionalFormatting sqref="F210:F211">
    <cfRule type="expression" dxfId="4807" priority="160" stopIfTrue="1">
      <formula>$F90=""</formula>
    </cfRule>
    <cfRule type="expression" dxfId="4806" priority="161" stopIfTrue="1">
      <formula>#REF!&lt;&gt;""</formula>
    </cfRule>
    <cfRule type="expression" dxfId="4805" priority="162" stopIfTrue="1">
      <formula>AND(#REF!="",$F90&lt;&gt;"")</formula>
    </cfRule>
  </conditionalFormatting>
  <conditionalFormatting sqref="F210:F211">
    <cfRule type="expression" dxfId="4804" priority="157" stopIfTrue="1">
      <formula>$F130=""</formula>
    </cfRule>
    <cfRule type="expression" dxfId="4803" priority="158" stopIfTrue="1">
      <formula>#REF!&lt;&gt;""</formula>
    </cfRule>
    <cfRule type="expression" dxfId="4802" priority="159" stopIfTrue="1">
      <formula>AND($G130="",$F130&lt;&gt;"")</formula>
    </cfRule>
  </conditionalFormatting>
  <conditionalFormatting sqref="F210:F211">
    <cfRule type="expression" dxfId="4801" priority="154" stopIfTrue="1">
      <formula>$F129=""</formula>
    </cfRule>
    <cfRule type="expression" dxfId="4800" priority="155" stopIfTrue="1">
      <formula>#REF!&lt;&gt;""</formula>
    </cfRule>
    <cfRule type="expression" dxfId="4799" priority="156" stopIfTrue="1">
      <formula>AND($G129="",$F129&lt;&gt;"")</formula>
    </cfRule>
  </conditionalFormatting>
  <conditionalFormatting sqref="F210:F211">
    <cfRule type="expression" dxfId="4798" priority="151" stopIfTrue="1">
      <formula>$F132=""</formula>
    </cfRule>
    <cfRule type="expression" dxfId="4797" priority="152" stopIfTrue="1">
      <formula>#REF!&lt;&gt;""</formula>
    </cfRule>
    <cfRule type="expression" dxfId="4796" priority="153" stopIfTrue="1">
      <formula>AND($G132="",$F132&lt;&gt;"")</formula>
    </cfRule>
  </conditionalFormatting>
  <conditionalFormatting sqref="F210:F211">
    <cfRule type="expression" dxfId="4795" priority="148" stopIfTrue="1">
      <formula>$F88=""</formula>
    </cfRule>
    <cfRule type="expression" dxfId="4794" priority="149" stopIfTrue="1">
      <formula>#REF!&lt;&gt;""</formula>
    </cfRule>
    <cfRule type="expression" dxfId="4793" priority="150" stopIfTrue="1">
      <formula>AND(#REF!="",$F88&lt;&gt;"")</formula>
    </cfRule>
  </conditionalFormatting>
  <conditionalFormatting sqref="E232:H232">
    <cfRule type="expression" dxfId="4792" priority="40761" stopIfTrue="1">
      <formula>$F175=""</formula>
    </cfRule>
    <cfRule type="expression" dxfId="4791" priority="40762" stopIfTrue="1">
      <formula>#REF!&lt;&gt;""</formula>
    </cfRule>
    <cfRule type="expression" dxfId="4790" priority="40763" stopIfTrue="1">
      <formula>AND($G175="",$F175&lt;&gt;"")</formula>
    </cfRule>
  </conditionalFormatting>
  <conditionalFormatting sqref="E232">
    <cfRule type="expression" dxfId="4789" priority="40797" stopIfTrue="1">
      <formula>$F166=""</formula>
    </cfRule>
    <cfRule type="expression" dxfId="4788" priority="40798" stopIfTrue="1">
      <formula>#REF!&lt;&gt;""</formula>
    </cfRule>
    <cfRule type="expression" dxfId="4787" priority="40799" stopIfTrue="1">
      <formula>AND($G166="",$F166&lt;&gt;"")</formula>
    </cfRule>
  </conditionalFormatting>
  <conditionalFormatting sqref="H427 E231:H231">
    <cfRule type="expression" dxfId="4786" priority="40827" stopIfTrue="1">
      <formula>$F175=""</formula>
    </cfRule>
    <cfRule type="expression" dxfId="4785" priority="40828" stopIfTrue="1">
      <formula>#REF!&lt;&gt;""</formula>
    </cfRule>
    <cfRule type="expression" dxfId="4784" priority="40829" stopIfTrue="1">
      <formula>AND($G175="",$F175&lt;&gt;"")</formula>
    </cfRule>
  </conditionalFormatting>
  <conditionalFormatting sqref="H427">
    <cfRule type="expression" dxfId="4783" priority="40842" stopIfTrue="1">
      <formula>$F370=""</formula>
    </cfRule>
    <cfRule type="expression" dxfId="4782" priority="40843" stopIfTrue="1">
      <formula>#REF!&lt;&gt;""</formula>
    </cfRule>
    <cfRule type="expression" dxfId="4781" priority="40844" stopIfTrue="1">
      <formula>AND($G370="",$F370&lt;&gt;"")</formula>
    </cfRule>
  </conditionalFormatting>
  <conditionalFormatting sqref="H427 E231">
    <cfRule type="expression" dxfId="4780" priority="40848" stopIfTrue="1">
      <formula>$F166=""</formula>
    </cfRule>
    <cfRule type="expression" dxfId="4779" priority="40849" stopIfTrue="1">
      <formula>#REF!&lt;&gt;""</formula>
    </cfRule>
    <cfRule type="expression" dxfId="4778" priority="40850" stopIfTrue="1">
      <formula>AND($G166="",$F166&lt;&gt;"")</formula>
    </cfRule>
  </conditionalFormatting>
  <conditionalFormatting sqref="E426:G434">
    <cfRule type="expression" dxfId="4777" priority="118" stopIfTrue="1">
      <formula>#REF!=""</formula>
    </cfRule>
    <cfRule type="expression" dxfId="4776" priority="119" stopIfTrue="1">
      <formula>#REF!&lt;&gt;""</formula>
    </cfRule>
    <cfRule type="expression" dxfId="4775" priority="120" stopIfTrue="1">
      <formula>AND(#REF!="",#REF!&lt;&gt;"")</formula>
    </cfRule>
  </conditionalFormatting>
  <conditionalFormatting sqref="E426:G434">
    <cfRule type="expression" dxfId="4774" priority="136" stopIfTrue="1">
      <formula>#REF!=""</formula>
    </cfRule>
    <cfRule type="expression" dxfId="4773" priority="137" stopIfTrue="1">
      <formula>#REF!&lt;&gt;""</formula>
    </cfRule>
    <cfRule type="expression" dxfId="4772" priority="138" stopIfTrue="1">
      <formula>AND(#REF!="",#REF!&lt;&gt;"")</formula>
    </cfRule>
  </conditionalFormatting>
  <conditionalFormatting sqref="E426:G434">
    <cfRule type="expression" dxfId="4771" priority="133" stopIfTrue="1">
      <formula>#REF!=""</formula>
    </cfRule>
    <cfRule type="expression" dxfId="4770" priority="134" stopIfTrue="1">
      <formula>#REF!&lt;&gt;""</formula>
    </cfRule>
    <cfRule type="expression" dxfId="4769" priority="135" stopIfTrue="1">
      <formula>AND(#REF!="",#REF!&lt;&gt;"")</formula>
    </cfRule>
  </conditionalFormatting>
  <conditionalFormatting sqref="E426:G434">
    <cfRule type="expression" dxfId="4768" priority="127" stopIfTrue="1">
      <formula>#REF!=""</formula>
    </cfRule>
    <cfRule type="expression" dxfId="4767" priority="128" stopIfTrue="1">
      <formula>#REF!&lt;&gt;""</formula>
    </cfRule>
    <cfRule type="expression" dxfId="4766" priority="129" stopIfTrue="1">
      <formula>AND(#REF!="",#REF!&lt;&gt;"")</formula>
    </cfRule>
  </conditionalFormatting>
  <conditionalFormatting sqref="E246:H246">
    <cfRule type="expression" dxfId="4765" priority="40851" stopIfTrue="1">
      <formula>$F198=""</formula>
    </cfRule>
    <cfRule type="expression" dxfId="4764" priority="40852" stopIfTrue="1">
      <formula>#REF!&lt;&gt;""</formula>
    </cfRule>
    <cfRule type="expression" dxfId="4763" priority="40853" stopIfTrue="1">
      <formula>AND($G198="",$F198&lt;&gt;"")</formula>
    </cfRule>
  </conditionalFormatting>
  <conditionalFormatting sqref="E236:E239">
    <cfRule type="expression" dxfId="4762" priority="40857" stopIfTrue="1">
      <formula>$F94=""</formula>
    </cfRule>
    <cfRule type="expression" dxfId="4761" priority="40858" stopIfTrue="1">
      <formula>#REF!&lt;&gt;""</formula>
    </cfRule>
    <cfRule type="expression" dxfId="4760" priority="40859" stopIfTrue="1">
      <formula>AND(#REF!="",$F94&lt;&gt;"")</formula>
    </cfRule>
  </conditionalFormatting>
  <conditionalFormatting sqref="H235:H237 E236:H239">
    <cfRule type="expression" dxfId="4759" priority="40887" stopIfTrue="1">
      <formula>$F176=""</formula>
    </cfRule>
    <cfRule type="expression" dxfId="4758" priority="40888" stopIfTrue="1">
      <formula>#REF!&lt;&gt;""</formula>
    </cfRule>
    <cfRule type="expression" dxfId="4757" priority="40889" stopIfTrue="1">
      <formula>AND($G176="",$F176&lt;&gt;"")</formula>
    </cfRule>
  </conditionalFormatting>
  <conditionalFormatting sqref="E235">
    <cfRule type="expression" dxfId="4756" priority="40893" stopIfTrue="1">
      <formula>$F94=""</formula>
    </cfRule>
    <cfRule type="expression" dxfId="4755" priority="40894" stopIfTrue="1">
      <formula>#REF!&lt;&gt;""</formula>
    </cfRule>
    <cfRule type="expression" dxfId="4754" priority="40895" stopIfTrue="1">
      <formula>AND(#REF!="",$F94&lt;&gt;"")</formula>
    </cfRule>
  </conditionalFormatting>
  <conditionalFormatting sqref="E235:H235">
    <cfRule type="expression" dxfId="4753" priority="40905" stopIfTrue="1">
      <formula>$F172=""</formula>
    </cfRule>
    <cfRule type="expression" dxfId="4752" priority="40906" stopIfTrue="1">
      <formula>#REF!&lt;&gt;""</formula>
    </cfRule>
    <cfRule type="expression" dxfId="4751" priority="40907" stopIfTrue="1">
      <formula>AND($G172="",$F172&lt;&gt;"")</formula>
    </cfRule>
  </conditionalFormatting>
  <conditionalFormatting sqref="E235:H235">
    <cfRule type="expression" dxfId="4750" priority="40917" stopIfTrue="1">
      <formula>$F173=""</formula>
    </cfRule>
    <cfRule type="expression" dxfId="4749" priority="40918" stopIfTrue="1">
      <formula>#REF!&lt;&gt;""</formula>
    </cfRule>
    <cfRule type="expression" dxfId="4748" priority="40919" stopIfTrue="1">
      <formula>AND($G173="",$F173&lt;&gt;"")</formula>
    </cfRule>
  </conditionalFormatting>
  <conditionalFormatting sqref="E235:H235">
    <cfRule type="expression" dxfId="4747" priority="40923" stopIfTrue="1">
      <formula>$F177=""</formula>
    </cfRule>
    <cfRule type="expression" dxfId="4746" priority="40924" stopIfTrue="1">
      <formula>#REF!&lt;&gt;""</formula>
    </cfRule>
    <cfRule type="expression" dxfId="4745" priority="40925" stopIfTrue="1">
      <formula>AND($G177="",$F177&lt;&gt;"")</formula>
    </cfRule>
  </conditionalFormatting>
  <conditionalFormatting sqref="E234">
    <cfRule type="expression" dxfId="4744" priority="40929" stopIfTrue="1">
      <formula>$F94=""</formula>
    </cfRule>
    <cfRule type="expression" dxfId="4743" priority="40930" stopIfTrue="1">
      <formula>#REF!&lt;&gt;""</formula>
    </cfRule>
    <cfRule type="expression" dxfId="4742" priority="40931" stopIfTrue="1">
      <formula>AND(#REF!="",$F94&lt;&gt;"")</formula>
    </cfRule>
  </conditionalFormatting>
  <conditionalFormatting sqref="E234:H234">
    <cfRule type="expression" dxfId="4741" priority="40941" stopIfTrue="1">
      <formula>$F172=""</formula>
    </cfRule>
    <cfRule type="expression" dxfId="4740" priority="40942" stopIfTrue="1">
      <formula>#REF!&lt;&gt;""</formula>
    </cfRule>
    <cfRule type="expression" dxfId="4739" priority="40943" stopIfTrue="1">
      <formula>AND($G172="",$F172&lt;&gt;"")</formula>
    </cfRule>
  </conditionalFormatting>
  <conditionalFormatting sqref="E234:H234">
    <cfRule type="expression" dxfId="4738" priority="40953" stopIfTrue="1">
      <formula>$F173=""</formula>
    </cfRule>
    <cfRule type="expression" dxfId="4737" priority="40954" stopIfTrue="1">
      <formula>#REF!&lt;&gt;""</formula>
    </cfRule>
    <cfRule type="expression" dxfId="4736" priority="40955" stopIfTrue="1">
      <formula>AND($G173="",$F173&lt;&gt;"")</formula>
    </cfRule>
  </conditionalFormatting>
  <conditionalFormatting sqref="E234:H234">
    <cfRule type="expression" dxfId="4735" priority="40959" stopIfTrue="1">
      <formula>$F177=""</formula>
    </cfRule>
    <cfRule type="expression" dxfId="4734" priority="40960" stopIfTrue="1">
      <formula>#REF!&lt;&gt;""</formula>
    </cfRule>
    <cfRule type="expression" dxfId="4733" priority="40961" stopIfTrue="1">
      <formula>AND($G177="",$F177&lt;&gt;"")</formula>
    </cfRule>
  </conditionalFormatting>
  <conditionalFormatting sqref="E233:E239">
    <cfRule type="expression" dxfId="4732" priority="40968" stopIfTrue="1">
      <formula>$F94=""</formula>
    </cfRule>
    <cfRule type="expression" dxfId="4731" priority="40969" stopIfTrue="1">
      <formula>#REF!&lt;&gt;""</formula>
    </cfRule>
    <cfRule type="expression" dxfId="4730" priority="40970" stopIfTrue="1">
      <formula>AND(#REF!="",$F94&lt;&gt;"")</formula>
    </cfRule>
  </conditionalFormatting>
  <conditionalFormatting sqref="E233:H233">
    <cfRule type="expression" dxfId="4729" priority="40980" stopIfTrue="1">
      <formula>$F172=""</formula>
    </cfRule>
    <cfRule type="expression" dxfId="4728" priority="40981" stopIfTrue="1">
      <formula>#REF!&lt;&gt;""</formula>
    </cfRule>
    <cfRule type="expression" dxfId="4727" priority="40982" stopIfTrue="1">
      <formula>AND($G172="",$F172&lt;&gt;"")</formula>
    </cfRule>
  </conditionalFormatting>
  <conditionalFormatting sqref="E233:H233">
    <cfRule type="expression" dxfId="4726" priority="40995" stopIfTrue="1">
      <formula>$F173=""</formula>
    </cfRule>
    <cfRule type="expression" dxfId="4725" priority="40996" stopIfTrue="1">
      <formula>#REF!&lt;&gt;""</formula>
    </cfRule>
    <cfRule type="expression" dxfId="4724" priority="40997" stopIfTrue="1">
      <formula>AND($G173="",$F173&lt;&gt;"")</formula>
    </cfRule>
  </conditionalFormatting>
  <conditionalFormatting sqref="E233:H233">
    <cfRule type="expression" dxfId="4723" priority="41001" stopIfTrue="1">
      <formula>$F177=""</formula>
    </cfRule>
    <cfRule type="expression" dxfId="4722" priority="41002" stopIfTrue="1">
      <formula>#REF!&lt;&gt;""</formula>
    </cfRule>
    <cfRule type="expression" dxfId="4721" priority="41003" stopIfTrue="1">
      <formula>AND($G177="",$F177&lt;&gt;"")</formula>
    </cfRule>
  </conditionalFormatting>
  <conditionalFormatting sqref="E235:H235">
    <cfRule type="expression" dxfId="4720" priority="41004" stopIfTrue="1">
      <formula>$F175=""</formula>
    </cfRule>
    <cfRule type="expression" dxfId="4719" priority="41005" stopIfTrue="1">
      <formula>#REF!&lt;&gt;""</formula>
    </cfRule>
    <cfRule type="expression" dxfId="4718" priority="41006" stopIfTrue="1">
      <formula>AND($G175="",$F175&lt;&gt;"")</formula>
    </cfRule>
  </conditionalFormatting>
  <conditionalFormatting sqref="E232">
    <cfRule type="expression" dxfId="4717" priority="41010" stopIfTrue="1">
      <formula>$F94=""</formula>
    </cfRule>
    <cfRule type="expression" dxfId="4716" priority="41011" stopIfTrue="1">
      <formula>#REF!&lt;&gt;""</formula>
    </cfRule>
    <cfRule type="expression" dxfId="4715" priority="41012" stopIfTrue="1">
      <formula>AND(#REF!="",$F94&lt;&gt;"")</formula>
    </cfRule>
  </conditionalFormatting>
  <conditionalFormatting sqref="E232:H232">
    <cfRule type="expression" dxfId="4714" priority="41022" stopIfTrue="1">
      <formula>$F172=""</formula>
    </cfRule>
    <cfRule type="expression" dxfId="4713" priority="41023" stopIfTrue="1">
      <formula>#REF!&lt;&gt;""</formula>
    </cfRule>
    <cfRule type="expression" dxfId="4712" priority="41024" stopIfTrue="1">
      <formula>AND($G172="",$F172&lt;&gt;"")</formula>
    </cfRule>
  </conditionalFormatting>
  <conditionalFormatting sqref="E235">
    <cfRule type="expression" dxfId="4711" priority="41031" stopIfTrue="1">
      <formula>$F166=""</formula>
    </cfRule>
    <cfRule type="expression" dxfId="4710" priority="41032" stopIfTrue="1">
      <formula>#REF!&lt;&gt;""</formula>
    </cfRule>
    <cfRule type="expression" dxfId="4709" priority="41033" stopIfTrue="1">
      <formula>AND($G166="",$F166&lt;&gt;"")</formula>
    </cfRule>
  </conditionalFormatting>
  <conditionalFormatting sqref="E232:H232">
    <cfRule type="expression" dxfId="4708" priority="41037" stopIfTrue="1">
      <formula>$F173=""</formula>
    </cfRule>
    <cfRule type="expression" dxfId="4707" priority="41038" stopIfTrue="1">
      <formula>#REF!&lt;&gt;""</formula>
    </cfRule>
    <cfRule type="expression" dxfId="4706" priority="41039" stopIfTrue="1">
      <formula>AND($G173="",$F173&lt;&gt;"")</formula>
    </cfRule>
  </conditionalFormatting>
  <conditionalFormatting sqref="E232:H232">
    <cfRule type="expression" dxfId="4705" priority="41043" stopIfTrue="1">
      <formula>$F177=""</formula>
    </cfRule>
    <cfRule type="expression" dxfId="4704" priority="41044" stopIfTrue="1">
      <formula>#REF!&lt;&gt;""</formula>
    </cfRule>
    <cfRule type="expression" dxfId="4703" priority="41045" stopIfTrue="1">
      <formula>AND($G177="",$F177&lt;&gt;"")</formula>
    </cfRule>
  </conditionalFormatting>
  <conditionalFormatting sqref="E234:H234">
    <cfRule type="expression" dxfId="4702" priority="41046" stopIfTrue="1">
      <formula>$F175=""</formula>
    </cfRule>
    <cfRule type="expression" dxfId="4701" priority="41047" stopIfTrue="1">
      <formula>#REF!&lt;&gt;""</formula>
    </cfRule>
    <cfRule type="expression" dxfId="4700" priority="41048" stopIfTrue="1">
      <formula>AND($G175="",$F175&lt;&gt;"")</formula>
    </cfRule>
  </conditionalFormatting>
  <conditionalFormatting sqref="E231">
    <cfRule type="expression" dxfId="4699" priority="41052" stopIfTrue="1">
      <formula>$F94=""</formula>
    </cfRule>
    <cfRule type="expression" dxfId="4698" priority="41053" stopIfTrue="1">
      <formula>#REF!&lt;&gt;""</formula>
    </cfRule>
    <cfRule type="expression" dxfId="4697" priority="41054" stopIfTrue="1">
      <formula>AND(#REF!="",$F94&lt;&gt;"")</formula>
    </cfRule>
  </conditionalFormatting>
  <conditionalFormatting sqref="E231:H231">
    <cfRule type="expression" dxfId="4696" priority="41064" stopIfTrue="1">
      <formula>$F172=""</formula>
    </cfRule>
    <cfRule type="expression" dxfId="4695" priority="41065" stopIfTrue="1">
      <formula>#REF!&lt;&gt;""</formula>
    </cfRule>
    <cfRule type="expression" dxfId="4694" priority="41066" stopIfTrue="1">
      <formula>AND($G172="",$F172&lt;&gt;"")</formula>
    </cfRule>
  </conditionalFormatting>
  <conditionalFormatting sqref="E234">
    <cfRule type="expression" dxfId="4693" priority="41073" stopIfTrue="1">
      <formula>$F166=""</formula>
    </cfRule>
    <cfRule type="expression" dxfId="4692" priority="41074" stopIfTrue="1">
      <formula>#REF!&lt;&gt;""</formula>
    </cfRule>
    <cfRule type="expression" dxfId="4691" priority="41075" stopIfTrue="1">
      <formula>AND($G166="",$F166&lt;&gt;"")</formula>
    </cfRule>
  </conditionalFormatting>
  <conditionalFormatting sqref="E231:H231">
    <cfRule type="expression" dxfId="4690" priority="41079" stopIfTrue="1">
      <formula>$F173=""</formula>
    </cfRule>
    <cfRule type="expression" dxfId="4689" priority="41080" stopIfTrue="1">
      <formula>#REF!&lt;&gt;""</formula>
    </cfRule>
    <cfRule type="expression" dxfId="4688" priority="41081" stopIfTrue="1">
      <formula>AND($G173="",$F173&lt;&gt;"")</formula>
    </cfRule>
  </conditionalFormatting>
  <conditionalFormatting sqref="E231:H231">
    <cfRule type="expression" dxfId="4687" priority="41085" stopIfTrue="1">
      <formula>$F177=""</formula>
    </cfRule>
    <cfRule type="expression" dxfId="4686" priority="41086" stopIfTrue="1">
      <formula>#REF!&lt;&gt;""</formula>
    </cfRule>
    <cfRule type="expression" dxfId="4685" priority="41087" stopIfTrue="1">
      <formula>AND($G177="",$F177&lt;&gt;"")</formula>
    </cfRule>
  </conditionalFormatting>
  <conditionalFormatting sqref="E233:H233">
    <cfRule type="expression" dxfId="4684" priority="41088" stopIfTrue="1">
      <formula>$F175=""</formula>
    </cfRule>
    <cfRule type="expression" dxfId="4683" priority="41089" stopIfTrue="1">
      <formula>#REF!&lt;&gt;""</formula>
    </cfRule>
    <cfRule type="expression" dxfId="4682" priority="41090" stopIfTrue="1">
      <formula>AND($G175="",$F175&lt;&gt;"")</formula>
    </cfRule>
  </conditionalFormatting>
  <conditionalFormatting sqref="E447:G449">
    <cfRule type="expression" dxfId="4681" priority="34" stopIfTrue="1">
      <formula>$F352=""</formula>
    </cfRule>
    <cfRule type="expression" dxfId="4680" priority="35" stopIfTrue="1">
      <formula>#REF!&lt;&gt;""</formula>
    </cfRule>
    <cfRule type="expression" dxfId="4679" priority="36" stopIfTrue="1">
      <formula>AND($G352="",$F352&lt;&gt;"")</formula>
    </cfRule>
  </conditionalFormatting>
  <conditionalFormatting sqref="H448:H449">
    <cfRule type="expression" dxfId="4678" priority="85" stopIfTrue="1">
      <formula>$F357=""</formula>
    </cfRule>
    <cfRule type="expression" dxfId="4677" priority="86" stopIfTrue="1">
      <formula>#REF!&lt;&gt;""</formula>
    </cfRule>
    <cfRule type="expression" dxfId="4676" priority="87" stopIfTrue="1">
      <formula>AND($G357="",$F357&lt;&gt;"")</formula>
    </cfRule>
  </conditionalFormatting>
  <conditionalFormatting sqref="H448:H449">
    <cfRule type="expression" dxfId="4675" priority="82" stopIfTrue="1">
      <formula>$F355=""</formula>
    </cfRule>
    <cfRule type="expression" dxfId="4674" priority="83" stopIfTrue="1">
      <formula>#REF!&lt;&gt;""</formula>
    </cfRule>
    <cfRule type="expression" dxfId="4673" priority="84" stopIfTrue="1">
      <formula>AND($G355="",$F355&lt;&gt;"")</formula>
    </cfRule>
  </conditionalFormatting>
  <conditionalFormatting sqref="H448:H449">
    <cfRule type="expression" dxfId="4672" priority="79" stopIfTrue="1">
      <formula>$F377=""</formula>
    </cfRule>
    <cfRule type="expression" dxfId="4671" priority="80" stopIfTrue="1">
      <formula>#REF!&lt;&gt;""</formula>
    </cfRule>
    <cfRule type="expression" dxfId="4670" priority="81" stopIfTrue="1">
      <formula>AND($G377="",$F377&lt;&gt;"")</formula>
    </cfRule>
  </conditionalFormatting>
  <conditionalFormatting sqref="H448:H449">
    <cfRule type="expression" dxfId="4669" priority="76" stopIfTrue="1">
      <formula>$F379=""</formula>
    </cfRule>
    <cfRule type="expression" dxfId="4668" priority="77" stopIfTrue="1">
      <formula>#REF!&lt;&gt;""</formula>
    </cfRule>
    <cfRule type="expression" dxfId="4667" priority="78" stopIfTrue="1">
      <formula>AND($G379="",$F379&lt;&gt;"")</formula>
    </cfRule>
  </conditionalFormatting>
  <conditionalFormatting sqref="H448:H449">
    <cfRule type="expression" dxfId="4666" priority="73" stopIfTrue="1">
      <formula>$F378=""</formula>
    </cfRule>
    <cfRule type="expression" dxfId="4665" priority="74" stopIfTrue="1">
      <formula>#REF!&lt;&gt;""</formula>
    </cfRule>
    <cfRule type="expression" dxfId="4664" priority="75" stopIfTrue="1">
      <formula>AND($G378="",$F378&lt;&gt;"")</formula>
    </cfRule>
  </conditionalFormatting>
  <conditionalFormatting sqref="H448:H449">
    <cfRule type="expression" dxfId="4663" priority="70" stopIfTrue="1">
      <formula>$F375=""</formula>
    </cfRule>
    <cfRule type="expression" dxfId="4662" priority="71" stopIfTrue="1">
      <formula>#REF!&lt;&gt;""</formula>
    </cfRule>
    <cfRule type="expression" dxfId="4661" priority="72" stopIfTrue="1">
      <formula>AND($G375="",$F375&lt;&gt;"")</formula>
    </cfRule>
  </conditionalFormatting>
  <conditionalFormatting sqref="H448:H449">
    <cfRule type="expression" dxfId="4660" priority="67" stopIfTrue="1">
      <formula>$F376=""</formula>
    </cfRule>
    <cfRule type="expression" dxfId="4659" priority="68" stopIfTrue="1">
      <formula>#REF!&lt;&gt;""</formula>
    </cfRule>
    <cfRule type="expression" dxfId="4658" priority="69" stopIfTrue="1">
      <formula>AND($G376="",$F376&lt;&gt;"")</formula>
    </cfRule>
  </conditionalFormatting>
  <conditionalFormatting sqref="H448:H449">
    <cfRule type="expression" dxfId="4657" priority="64" stopIfTrue="1">
      <formula>$F352=""</formula>
    </cfRule>
    <cfRule type="expression" dxfId="4656" priority="65" stopIfTrue="1">
      <formula>#REF!&lt;&gt;""</formula>
    </cfRule>
    <cfRule type="expression" dxfId="4655" priority="66" stopIfTrue="1">
      <formula>AND($G352="",$F352&lt;&gt;"")</formula>
    </cfRule>
  </conditionalFormatting>
  <conditionalFormatting sqref="H448:H449">
    <cfRule type="expression" dxfId="4654" priority="61" stopIfTrue="1">
      <formula>$F353=""</formula>
    </cfRule>
    <cfRule type="expression" dxfId="4653" priority="62" stopIfTrue="1">
      <formula>#REF!&lt;&gt;""</formula>
    </cfRule>
    <cfRule type="expression" dxfId="4652" priority="63" stopIfTrue="1">
      <formula>AND($G353="",$F353&lt;&gt;"")</formula>
    </cfRule>
  </conditionalFormatting>
  <conditionalFormatting sqref="E447:G449">
    <cfRule type="expression" dxfId="4651" priority="58" stopIfTrue="1">
      <formula>$F356=""</formula>
    </cfRule>
    <cfRule type="expression" dxfId="4650" priority="59" stopIfTrue="1">
      <formula>#REF!&lt;&gt;""</formula>
    </cfRule>
    <cfRule type="expression" dxfId="4649" priority="60" stopIfTrue="1">
      <formula>AND($G356="",$F356&lt;&gt;"")</formula>
    </cfRule>
  </conditionalFormatting>
  <conditionalFormatting sqref="E447:G449">
    <cfRule type="expression" dxfId="4648" priority="55" stopIfTrue="1">
      <formula>$F354=""</formula>
    </cfRule>
    <cfRule type="expression" dxfId="4647" priority="56" stopIfTrue="1">
      <formula>#REF!&lt;&gt;""</formula>
    </cfRule>
    <cfRule type="expression" dxfId="4646" priority="57" stopIfTrue="1">
      <formula>AND($G354="",$F354&lt;&gt;"")</formula>
    </cfRule>
  </conditionalFormatting>
  <conditionalFormatting sqref="E447:G449">
    <cfRule type="expression" dxfId="4645" priority="52" stopIfTrue="1">
      <formula>$F376=""</formula>
    </cfRule>
    <cfRule type="expression" dxfId="4644" priority="53" stopIfTrue="1">
      <formula>#REF!&lt;&gt;""</formula>
    </cfRule>
    <cfRule type="expression" dxfId="4643" priority="54" stopIfTrue="1">
      <formula>AND($G376="",$F376&lt;&gt;"")</formula>
    </cfRule>
  </conditionalFormatting>
  <conditionalFormatting sqref="E447:G449">
    <cfRule type="expression" dxfId="4642" priority="49" stopIfTrue="1">
      <formula>$F378=""</formula>
    </cfRule>
    <cfRule type="expression" dxfId="4641" priority="50" stopIfTrue="1">
      <formula>#REF!&lt;&gt;""</formula>
    </cfRule>
    <cfRule type="expression" dxfId="4640" priority="51" stopIfTrue="1">
      <formula>AND($G378="",$F378&lt;&gt;"")</formula>
    </cfRule>
  </conditionalFormatting>
  <conditionalFormatting sqref="E447:G449">
    <cfRule type="expression" dxfId="4639" priority="46" stopIfTrue="1">
      <formula>$F377=""</formula>
    </cfRule>
    <cfRule type="expression" dxfId="4638" priority="47" stopIfTrue="1">
      <formula>#REF!&lt;&gt;""</formula>
    </cfRule>
    <cfRule type="expression" dxfId="4637" priority="48" stopIfTrue="1">
      <formula>AND($G377="",$F377&lt;&gt;"")</formula>
    </cfRule>
  </conditionalFormatting>
  <conditionalFormatting sqref="E447:G449">
    <cfRule type="expression" dxfId="4636" priority="43" stopIfTrue="1">
      <formula>$F374=""</formula>
    </cfRule>
    <cfRule type="expression" dxfId="4635" priority="44" stopIfTrue="1">
      <formula>#REF!&lt;&gt;""</formula>
    </cfRule>
    <cfRule type="expression" dxfId="4634" priority="45" stopIfTrue="1">
      <formula>AND($G374="",$F374&lt;&gt;"")</formula>
    </cfRule>
  </conditionalFormatting>
  <conditionalFormatting sqref="E447:G449">
    <cfRule type="expression" dxfId="4633" priority="40" stopIfTrue="1">
      <formula>$F375=""</formula>
    </cfRule>
    <cfRule type="expression" dxfId="4632" priority="41" stopIfTrue="1">
      <formula>#REF!&lt;&gt;""</formula>
    </cfRule>
    <cfRule type="expression" dxfId="4631" priority="42" stopIfTrue="1">
      <formula>AND($G375="",$F375&lt;&gt;"")</formula>
    </cfRule>
  </conditionalFormatting>
  <conditionalFormatting sqref="E447:G449">
    <cfRule type="expression" dxfId="4630" priority="37" stopIfTrue="1">
      <formula>$F351=""</formula>
    </cfRule>
    <cfRule type="expression" dxfId="4629" priority="38" stopIfTrue="1">
      <formula>#REF!&lt;&gt;""</formula>
    </cfRule>
    <cfRule type="expression" dxfId="4628" priority="39" stopIfTrue="1">
      <formula>AND($G351="",$F351&lt;&gt;"")</formula>
    </cfRule>
  </conditionalFormatting>
  <conditionalFormatting sqref="E507:H508">
    <cfRule type="expression" dxfId="4627" priority="41091" stopIfTrue="1">
      <formula>$F424=""</formula>
    </cfRule>
    <cfRule type="expression" dxfId="4626" priority="41092" stopIfTrue="1">
      <formula>#REF!&lt;&gt;""</formula>
    </cfRule>
    <cfRule type="expression" dxfId="4625" priority="41093" stopIfTrue="1">
      <formula>AND($G424="",$F424&lt;&gt;"")</formula>
    </cfRule>
  </conditionalFormatting>
  <conditionalFormatting sqref="E507:H507">
    <cfRule type="expression" dxfId="4624" priority="41094" stopIfTrue="1">
      <formula>$F425=""</formula>
    </cfRule>
    <cfRule type="expression" dxfId="4623" priority="41095" stopIfTrue="1">
      <formula>#REF!&lt;&gt;""</formula>
    </cfRule>
    <cfRule type="expression" dxfId="4622" priority="41096" stopIfTrue="1">
      <formula>AND($G425="",$F425&lt;&gt;"")</formula>
    </cfRule>
  </conditionalFormatting>
  <conditionalFormatting sqref="E505:G505">
    <cfRule type="expression" dxfId="4621" priority="41100" stopIfTrue="1">
      <formula>$F437=""</formula>
    </cfRule>
    <cfRule type="expression" dxfId="4620" priority="41101" stopIfTrue="1">
      <formula>#REF!&lt;&gt;""</formula>
    </cfRule>
    <cfRule type="expression" dxfId="4619" priority="41102" stopIfTrue="1">
      <formula>AND($G437="",$F437&lt;&gt;"")</formula>
    </cfRule>
  </conditionalFormatting>
  <conditionalFormatting sqref="E508:H510">
    <cfRule type="expression" dxfId="4618" priority="41106" stopIfTrue="1">
      <formula>$F423=""</formula>
    </cfRule>
    <cfRule type="expression" dxfId="4617" priority="41107" stopIfTrue="1">
      <formula>#REF!&lt;&gt;""</formula>
    </cfRule>
    <cfRule type="expression" dxfId="4616" priority="41108" stopIfTrue="1">
      <formula>AND($G423="",$F423&lt;&gt;"")</formula>
    </cfRule>
  </conditionalFormatting>
  <conditionalFormatting sqref="E507:H509">
    <cfRule type="expression" dxfId="4615" priority="41109" stopIfTrue="1">
      <formula>$F423=""</formula>
    </cfRule>
    <cfRule type="expression" dxfId="4614" priority="41110" stopIfTrue="1">
      <formula>#REF!&lt;&gt;""</formula>
    </cfRule>
    <cfRule type="expression" dxfId="4613" priority="41111" stopIfTrue="1">
      <formula>AND($G423="",$F423&lt;&gt;"")</formula>
    </cfRule>
  </conditionalFormatting>
  <conditionalFormatting sqref="E507:H517">
    <cfRule type="expression" dxfId="4612" priority="41184" stopIfTrue="1">
      <formula>$F436=""</formula>
    </cfRule>
    <cfRule type="expression" dxfId="4611" priority="41185" stopIfTrue="1">
      <formula>#REF!&lt;&gt;""</formula>
    </cfRule>
    <cfRule type="expression" dxfId="4610" priority="41186" stopIfTrue="1">
      <formula>AND($G436="",$F436&lt;&gt;"")</formula>
    </cfRule>
  </conditionalFormatting>
  <conditionalFormatting sqref="G515:G516">
    <cfRule type="expression" dxfId="4609" priority="41187" stopIfTrue="1">
      <formula>$F445=""</formula>
    </cfRule>
    <cfRule type="expression" dxfId="4608" priority="41188" stopIfTrue="1">
      <formula>#REF!&lt;&gt;""</formula>
    </cfRule>
    <cfRule type="expression" dxfId="4607" priority="41189" stopIfTrue="1">
      <formula>AND($G445="",$F445&lt;&gt;"")</formula>
    </cfRule>
  </conditionalFormatting>
  <conditionalFormatting sqref="E506:H506">
    <cfRule type="expression" dxfId="4606" priority="41382" stopIfTrue="1">
      <formula>$F424=""</formula>
    </cfRule>
    <cfRule type="expression" dxfId="4605" priority="41383" stopIfTrue="1">
      <formula>#REF!&lt;&gt;""</formula>
    </cfRule>
    <cfRule type="expression" dxfId="4604" priority="41384" stopIfTrue="1">
      <formula>AND($G424="",$F424&lt;&gt;"")</formula>
    </cfRule>
  </conditionalFormatting>
  <conditionalFormatting sqref="E506:H506">
    <cfRule type="expression" dxfId="4603" priority="41388" stopIfTrue="1">
      <formula>$F425=""</formula>
    </cfRule>
    <cfRule type="expression" dxfId="4602" priority="41389" stopIfTrue="1">
      <formula>#REF!&lt;&gt;""</formula>
    </cfRule>
    <cfRule type="expression" dxfId="4601" priority="41390" stopIfTrue="1">
      <formula>AND($G425="",$F425&lt;&gt;"")</formula>
    </cfRule>
  </conditionalFormatting>
  <conditionalFormatting sqref="E506:H506">
    <cfRule type="expression" dxfId="4600" priority="41394" stopIfTrue="1">
      <formula>$F426=""</formula>
    </cfRule>
    <cfRule type="expression" dxfId="4599" priority="41395" stopIfTrue="1">
      <formula>#REF!&lt;&gt;""</formula>
    </cfRule>
    <cfRule type="expression" dxfId="4598" priority="41396" stopIfTrue="1">
      <formula>AND($G426="",$F426&lt;&gt;"")</formula>
    </cfRule>
  </conditionalFormatting>
  <conditionalFormatting sqref="E506:H506">
    <cfRule type="expression" dxfId="4597" priority="41400" stopIfTrue="1">
      <formula>$F421=""</formula>
    </cfRule>
    <cfRule type="expression" dxfId="4596" priority="41401" stopIfTrue="1">
      <formula>#REF!&lt;&gt;""</formula>
    </cfRule>
    <cfRule type="expression" dxfId="4595" priority="41402" stopIfTrue="1">
      <formula>AND($G421="",$F421&lt;&gt;"")</formula>
    </cfRule>
  </conditionalFormatting>
  <conditionalFormatting sqref="E506:H506">
    <cfRule type="expression" dxfId="4594" priority="41406" stopIfTrue="1">
      <formula>$F412=""</formula>
    </cfRule>
    <cfRule type="expression" dxfId="4593" priority="41407" stopIfTrue="1">
      <formula>#REF!&lt;&gt;""</formula>
    </cfRule>
    <cfRule type="expression" dxfId="4592" priority="41408" stopIfTrue="1">
      <formula>AND($G412="",$F412&lt;&gt;"")</formula>
    </cfRule>
  </conditionalFormatting>
  <conditionalFormatting sqref="E506:H506 E503:H504">
    <cfRule type="expression" dxfId="4591" priority="41412" stopIfTrue="1">
      <formula>$F411=""</formula>
    </cfRule>
    <cfRule type="expression" dxfId="4590" priority="41413" stopIfTrue="1">
      <formula>#REF!&lt;&gt;""</formula>
    </cfRule>
    <cfRule type="expression" dxfId="4589" priority="41414" stopIfTrue="1">
      <formula>AND($G411="",$F411&lt;&gt;"")</formula>
    </cfRule>
  </conditionalFormatting>
  <conditionalFormatting sqref="E506:H506">
    <cfRule type="expression" dxfId="4588" priority="41418" stopIfTrue="1">
      <formula>$F422=""</formula>
    </cfRule>
    <cfRule type="expression" dxfId="4587" priority="41419" stopIfTrue="1">
      <formula>#REF!&lt;&gt;""</formula>
    </cfRule>
    <cfRule type="expression" dxfId="4586" priority="41420" stopIfTrue="1">
      <formula>AND($G422="",$F422&lt;&gt;"")</formula>
    </cfRule>
  </conditionalFormatting>
  <conditionalFormatting sqref="E506:G506">
    <cfRule type="expression" dxfId="4585" priority="41424" stopIfTrue="1">
      <formula>$F416=""</formula>
    </cfRule>
    <cfRule type="expression" dxfId="4584" priority="41425" stopIfTrue="1">
      <formula>#REF!&lt;&gt;""</formula>
    </cfRule>
    <cfRule type="expression" dxfId="4583" priority="41426" stopIfTrue="1">
      <formula>AND($G416="",$F416&lt;&gt;"")</formula>
    </cfRule>
  </conditionalFormatting>
  <conditionalFormatting sqref="E506:H506">
    <cfRule type="expression" dxfId="4582" priority="41430" stopIfTrue="1">
      <formula>$F423=""</formula>
    </cfRule>
    <cfRule type="expression" dxfId="4581" priority="41431" stopIfTrue="1">
      <formula>#REF!&lt;&gt;""</formula>
    </cfRule>
    <cfRule type="expression" dxfId="4580" priority="41432" stopIfTrue="1">
      <formula>AND($G423="",$F423&lt;&gt;"")</formula>
    </cfRule>
  </conditionalFormatting>
  <conditionalFormatting sqref="E506:H506">
    <cfRule type="expression" dxfId="4579" priority="41436" stopIfTrue="1">
      <formula>$F420=""</formula>
    </cfRule>
    <cfRule type="expression" dxfId="4578" priority="41437" stopIfTrue="1">
      <formula>#REF!&lt;&gt;""</formula>
    </cfRule>
    <cfRule type="expression" dxfId="4577" priority="41438" stopIfTrue="1">
      <formula>AND($G420="",$F420&lt;&gt;"")</formula>
    </cfRule>
  </conditionalFormatting>
  <conditionalFormatting sqref="E506:H506">
    <cfRule type="expression" dxfId="4576" priority="41517" stopIfTrue="1">
      <formula>$F436=""</formula>
    </cfRule>
    <cfRule type="expression" dxfId="4575" priority="41518" stopIfTrue="1">
      <formula>#REF!&lt;&gt;""</formula>
    </cfRule>
    <cfRule type="expression" dxfId="4574" priority="41519" stopIfTrue="1">
      <formula>AND($G436="",$F436&lt;&gt;"")</formula>
    </cfRule>
  </conditionalFormatting>
  <conditionalFormatting sqref="E506:G506">
    <cfRule type="expression" dxfId="4573" priority="41523" stopIfTrue="1">
      <formula>$F437=""</formula>
    </cfRule>
    <cfRule type="expression" dxfId="4572" priority="41524" stopIfTrue="1">
      <formula>#REF!&lt;&gt;""</formula>
    </cfRule>
    <cfRule type="expression" dxfId="4571" priority="41525" stopIfTrue="1">
      <formula>AND($G437="",$F437&lt;&gt;"")</formula>
    </cfRule>
  </conditionalFormatting>
  <conditionalFormatting sqref="E506:G506">
    <cfRule type="expression" dxfId="4570" priority="41529" stopIfTrue="1">
      <formula>$F438=""</formula>
    </cfRule>
    <cfRule type="expression" dxfId="4569" priority="41530" stopIfTrue="1">
      <formula>#REF!&lt;&gt;""</formula>
    </cfRule>
    <cfRule type="expression" dxfId="4568" priority="41531" stopIfTrue="1">
      <formula>AND($G438="",$F438&lt;&gt;"")</formula>
    </cfRule>
  </conditionalFormatting>
  <conditionalFormatting sqref="E505:H505">
    <cfRule type="expression" dxfId="4567" priority="41580" stopIfTrue="1">
      <formula>$F412=""</formula>
    </cfRule>
    <cfRule type="expression" dxfId="4566" priority="41581" stopIfTrue="1">
      <formula>#REF!&lt;&gt;""</formula>
    </cfRule>
    <cfRule type="expression" dxfId="4565" priority="41582" stopIfTrue="1">
      <formula>AND($G412="",$F412&lt;&gt;"")</formula>
    </cfRule>
  </conditionalFormatting>
  <conditionalFormatting sqref="E505:H505">
    <cfRule type="expression" dxfId="4564" priority="41586" stopIfTrue="1">
      <formula>$F414=""</formula>
    </cfRule>
    <cfRule type="expression" dxfId="4563" priority="41587" stopIfTrue="1">
      <formula>#REF!&lt;&gt;""</formula>
    </cfRule>
    <cfRule type="expression" dxfId="4562" priority="41588" stopIfTrue="1">
      <formula>AND($G414="",$F414&lt;&gt;"")</formula>
    </cfRule>
  </conditionalFormatting>
  <conditionalFormatting sqref="E505:G505">
    <cfRule type="expression" dxfId="4561" priority="41607" stopIfTrue="1">
      <formula>$F416=""</formula>
    </cfRule>
    <cfRule type="expression" dxfId="4560" priority="41608" stopIfTrue="1">
      <formula>#REF!&lt;&gt;""</formula>
    </cfRule>
    <cfRule type="expression" dxfId="4559" priority="41609" stopIfTrue="1">
      <formula>AND($G416="",$F416&lt;&gt;"")</formula>
    </cfRule>
  </conditionalFormatting>
  <conditionalFormatting sqref="E503:H504">
    <cfRule type="expression" dxfId="4558" priority="41667" stopIfTrue="1">
      <formula>$F435=""</formula>
    </cfRule>
    <cfRule type="expression" dxfId="4557" priority="41668" stopIfTrue="1">
      <formula>#REF!&lt;&gt;""</formula>
    </cfRule>
    <cfRule type="expression" dxfId="4556" priority="41669" stopIfTrue="1">
      <formula>AND($G435="",$F435&lt;&gt;"")</formula>
    </cfRule>
  </conditionalFormatting>
  <conditionalFormatting sqref="E505:G505">
    <cfRule type="expression" dxfId="4555" priority="41682" stopIfTrue="1">
      <formula>$F438=""</formula>
    </cfRule>
    <cfRule type="expression" dxfId="4554" priority="41683" stopIfTrue="1">
      <formula>#REF!&lt;&gt;""</formula>
    </cfRule>
    <cfRule type="expression" dxfId="4553" priority="41684" stopIfTrue="1">
      <formula>AND($G438="",$F438&lt;&gt;"")</formula>
    </cfRule>
  </conditionalFormatting>
  <conditionalFormatting sqref="H505:H506">
    <cfRule type="expression" dxfId="4552" priority="4" stopIfTrue="1">
      <formula>$F421=""</formula>
    </cfRule>
    <cfRule type="expression" dxfId="4551" priority="5" stopIfTrue="1">
      <formula>#REF!&lt;&gt;""</formula>
    </cfRule>
    <cfRule type="expression" dxfId="4550" priority="6" stopIfTrue="1">
      <formula>AND($G421="",$F421&lt;&gt;"")</formula>
    </cfRule>
  </conditionalFormatting>
  <conditionalFormatting sqref="H505:H506">
    <cfRule type="expression" dxfId="4549" priority="28" stopIfTrue="1">
      <formula>$F425=""</formula>
    </cfRule>
    <cfRule type="expression" dxfId="4548" priority="29" stopIfTrue="1">
      <formula>#REF!&lt;&gt;""</formula>
    </cfRule>
    <cfRule type="expression" dxfId="4547" priority="30" stopIfTrue="1">
      <formula>AND($G425="",$F425&lt;&gt;"")</formula>
    </cfRule>
  </conditionalFormatting>
  <conditionalFormatting sqref="H505:H506">
    <cfRule type="expression" dxfId="4546" priority="25" stopIfTrue="1">
      <formula>$F426=""</formula>
    </cfRule>
    <cfRule type="expression" dxfId="4545" priority="26" stopIfTrue="1">
      <formula>#REF!&lt;&gt;""</formula>
    </cfRule>
    <cfRule type="expression" dxfId="4544" priority="27" stopIfTrue="1">
      <formula>AND($G426="",$F426&lt;&gt;"")</formula>
    </cfRule>
  </conditionalFormatting>
  <conditionalFormatting sqref="H505:H506">
    <cfRule type="expression" dxfId="4543" priority="22" stopIfTrue="1">
      <formula>$F427=""</formula>
    </cfRule>
    <cfRule type="expression" dxfId="4542" priority="23" stopIfTrue="1">
      <formula>#REF!&lt;&gt;""</formula>
    </cfRule>
    <cfRule type="expression" dxfId="4541" priority="24" stopIfTrue="1">
      <formula>AND($G427="",$F427&lt;&gt;"")</formula>
    </cfRule>
  </conditionalFormatting>
  <conditionalFormatting sqref="H505:H506">
    <cfRule type="expression" dxfId="4540" priority="19" stopIfTrue="1">
      <formula>$F422=""</formula>
    </cfRule>
    <cfRule type="expression" dxfId="4539" priority="20" stopIfTrue="1">
      <formula>#REF!&lt;&gt;""</formula>
    </cfRule>
    <cfRule type="expression" dxfId="4538" priority="21" stopIfTrue="1">
      <formula>AND($G422="",$F422&lt;&gt;"")</formula>
    </cfRule>
  </conditionalFormatting>
  <conditionalFormatting sqref="H505:H506">
    <cfRule type="expression" dxfId="4537" priority="16" stopIfTrue="1">
      <formula>$F413=""</formula>
    </cfRule>
    <cfRule type="expression" dxfId="4536" priority="17" stopIfTrue="1">
      <formula>#REF!&lt;&gt;""</formula>
    </cfRule>
    <cfRule type="expression" dxfId="4535" priority="18" stopIfTrue="1">
      <formula>AND($G413="",$F413&lt;&gt;"")</formula>
    </cfRule>
  </conditionalFormatting>
  <conditionalFormatting sqref="H505:H506">
    <cfRule type="expression" dxfId="4534" priority="13" stopIfTrue="1">
      <formula>$F415=""</formula>
    </cfRule>
    <cfRule type="expression" dxfId="4533" priority="14" stopIfTrue="1">
      <formula>#REF!&lt;&gt;""</formula>
    </cfRule>
    <cfRule type="expression" dxfId="4532" priority="15" stopIfTrue="1">
      <formula>AND($G415="",$F415&lt;&gt;"")</formula>
    </cfRule>
  </conditionalFormatting>
  <conditionalFormatting sqref="H505:H506">
    <cfRule type="expression" dxfId="4531" priority="10" stopIfTrue="1">
      <formula>$F423=""</formula>
    </cfRule>
    <cfRule type="expression" dxfId="4530" priority="11" stopIfTrue="1">
      <formula>#REF!&lt;&gt;""</formula>
    </cfRule>
    <cfRule type="expression" dxfId="4529" priority="12" stopIfTrue="1">
      <formula>AND($G423="",$F423&lt;&gt;"")</formula>
    </cfRule>
  </conditionalFormatting>
  <conditionalFormatting sqref="H505:H506">
    <cfRule type="expression" dxfId="4528" priority="7" stopIfTrue="1">
      <formula>$F424=""</formula>
    </cfRule>
    <cfRule type="expression" dxfId="4527" priority="8" stopIfTrue="1">
      <formula>#REF!&lt;&gt;""</formula>
    </cfRule>
    <cfRule type="expression" dxfId="4526" priority="9" stopIfTrue="1">
      <formula>AND($G424="",$F424&lt;&gt;"")</formula>
    </cfRule>
  </conditionalFormatting>
  <conditionalFormatting sqref="H505:H506">
    <cfRule type="expression" dxfId="4525" priority="31" stopIfTrue="1">
      <formula>$F437=""</formula>
    </cfRule>
    <cfRule type="expression" dxfId="4524" priority="32" stopIfTrue="1">
      <formula>#REF!&lt;&gt;""</formula>
    </cfRule>
    <cfRule type="expression" dxfId="4523" priority="33" stopIfTrue="1">
      <formula>AND($G437="",$F437&lt;&gt;"")</formula>
    </cfRule>
  </conditionalFormatting>
  <conditionalFormatting sqref="H431:H432 H239">
    <cfRule type="expression" dxfId="4522" priority="46917" stopIfTrue="1">
      <formula>$F180=""</formula>
    </cfRule>
    <cfRule type="expression" dxfId="4521" priority="46918" stopIfTrue="1">
      <formula>#REF!&lt;&gt;""</formula>
    </cfRule>
    <cfRule type="expression" dxfId="4520" priority="46919" stopIfTrue="1">
      <formula>AND($G180="",$F180&lt;&gt;"")</formula>
    </cfRule>
  </conditionalFormatting>
  <conditionalFormatting sqref="H431:H432">
    <cfRule type="expression" dxfId="4519" priority="46923" stopIfTrue="1">
      <formula>$F363=""</formula>
    </cfRule>
    <cfRule type="expression" dxfId="4518" priority="46924" stopIfTrue="1">
      <formula>#REF!&lt;&gt;""</formula>
    </cfRule>
    <cfRule type="expression" dxfId="4517" priority="46925" stopIfTrue="1">
      <formula>AND($G363="",$F363&lt;&gt;"")</formula>
    </cfRule>
  </conditionalFormatting>
  <conditionalFormatting sqref="H431:H432 E239:G239">
    <cfRule type="expression" dxfId="4516" priority="46929" stopIfTrue="1">
      <formula>$F179=""</formula>
    </cfRule>
    <cfRule type="expression" dxfId="4515" priority="46930" stopIfTrue="1">
      <formula>#REF!&lt;&gt;""</formula>
    </cfRule>
    <cfRule type="expression" dxfId="4514" priority="46931" stopIfTrue="1">
      <formula>AND($G179="",$F179&lt;&gt;"")</formula>
    </cfRule>
  </conditionalFormatting>
  <conditionalFormatting sqref="E431:H432 E432:G434">
    <cfRule type="expression" dxfId="4513" priority="46935" stopIfTrue="1">
      <formula>$F374=""</formula>
    </cfRule>
    <cfRule type="expression" dxfId="4512" priority="46936" stopIfTrue="1">
      <formula>#REF!&lt;&gt;""</formula>
    </cfRule>
    <cfRule type="expression" dxfId="4511" priority="46937" stopIfTrue="1">
      <formula>AND($G374="",$F374&lt;&gt;"")</formula>
    </cfRule>
  </conditionalFormatting>
  <conditionalFormatting sqref="E431:H432 E432:G434 E239:G239">
    <cfRule type="expression" dxfId="4510" priority="46941" stopIfTrue="1">
      <formula>$F181=""</formula>
    </cfRule>
    <cfRule type="expression" dxfId="4509" priority="46942" stopIfTrue="1">
      <formula>#REF!&lt;&gt;""</formula>
    </cfRule>
    <cfRule type="expression" dxfId="4508" priority="46943" stopIfTrue="1">
      <formula>AND($G181="",$F181&lt;&gt;"")</formula>
    </cfRule>
  </conditionalFormatting>
  <conditionalFormatting sqref="E431:H432 E432:G434 E239:H239">
    <cfRule type="expression" dxfId="4507" priority="46947" stopIfTrue="1">
      <formula>$F173=""</formula>
    </cfRule>
    <cfRule type="expression" dxfId="4506" priority="46948" stopIfTrue="1">
      <formula>#REF!&lt;&gt;""</formula>
    </cfRule>
    <cfRule type="expression" dxfId="4505" priority="46949" stopIfTrue="1">
      <formula>AND($G173="",$F173&lt;&gt;"")</formula>
    </cfRule>
  </conditionalFormatting>
  <conditionalFormatting sqref="E430:H430">
    <cfRule type="expression" dxfId="4504" priority="46953" stopIfTrue="1">
      <formula>$F374=""</formula>
    </cfRule>
    <cfRule type="expression" dxfId="4503" priority="46954" stopIfTrue="1">
      <formula>#REF!&lt;&gt;""</formula>
    </cfRule>
    <cfRule type="expression" dxfId="4502" priority="46955" stopIfTrue="1">
      <formula>AND($G374="",$F374&lt;&gt;"")</formula>
    </cfRule>
  </conditionalFormatting>
  <conditionalFormatting sqref="H430 E238:G238">
    <cfRule type="expression" dxfId="4501" priority="46977" stopIfTrue="1">
      <formula>$F179=""</formula>
    </cfRule>
    <cfRule type="expression" dxfId="4500" priority="46978" stopIfTrue="1">
      <formula>#REF!&lt;&gt;""</formula>
    </cfRule>
    <cfRule type="expression" dxfId="4499" priority="46979" stopIfTrue="1">
      <formula>AND($G179="",$F179&lt;&gt;"")</formula>
    </cfRule>
  </conditionalFormatting>
  <conditionalFormatting sqref="E430:H430 E238:G238">
    <cfRule type="expression" dxfId="4498" priority="46983" stopIfTrue="1">
      <formula>$F181=""</formula>
    </cfRule>
    <cfRule type="expression" dxfId="4497" priority="46984" stopIfTrue="1">
      <formula>#REF!&lt;&gt;""</formula>
    </cfRule>
    <cfRule type="expression" dxfId="4496" priority="46985" stopIfTrue="1">
      <formula>AND($G181="",$F181&lt;&gt;"")</formula>
    </cfRule>
  </conditionalFormatting>
  <conditionalFormatting sqref="E430:H430 E238:H238">
    <cfRule type="expression" dxfId="4495" priority="46989" stopIfTrue="1">
      <formula>$F173=""</formula>
    </cfRule>
    <cfRule type="expression" dxfId="4494" priority="46990" stopIfTrue="1">
      <formula>#REF!&lt;&gt;""</formula>
    </cfRule>
    <cfRule type="expression" dxfId="4493" priority="46991" stopIfTrue="1">
      <formula>AND($G173="",$F173&lt;&gt;"")</formula>
    </cfRule>
  </conditionalFormatting>
  <conditionalFormatting sqref="H430">
    <cfRule type="expression" dxfId="4492" priority="47010" stopIfTrue="1">
      <formula>$F363=""</formula>
    </cfRule>
    <cfRule type="expression" dxfId="4491" priority="47011" stopIfTrue="1">
      <formula>#REF!&lt;&gt;""</formula>
    </cfRule>
    <cfRule type="expression" dxfId="4490" priority="47012" stopIfTrue="1">
      <formula>AND($G363="",$F363&lt;&gt;"")</formula>
    </cfRule>
  </conditionalFormatting>
  <conditionalFormatting sqref="H430 H238">
    <cfRule type="expression" dxfId="4489" priority="47160" stopIfTrue="1">
      <formula>$F180=""</formula>
    </cfRule>
    <cfRule type="expression" dxfId="4488" priority="47161" stopIfTrue="1">
      <formula>#REF!&lt;&gt;""</formula>
    </cfRule>
    <cfRule type="expression" dxfId="4487" priority="47162" stopIfTrue="1">
      <formula>AND($G180="",$F180&lt;&gt;"")</formula>
    </cfRule>
  </conditionalFormatting>
  <conditionalFormatting sqref="H434">
    <cfRule type="expression" dxfId="4486" priority="47361" stopIfTrue="1">
      <formula>$F373=""</formula>
    </cfRule>
    <cfRule type="expression" dxfId="4485" priority="47362" stopIfTrue="1">
      <formula>#REF!&lt;&gt;""</formula>
    </cfRule>
    <cfRule type="expression" dxfId="4484" priority="47363" stopIfTrue="1">
      <formula>AND($G373="",$F373&lt;&gt;"")</formula>
    </cfRule>
  </conditionalFormatting>
  <conditionalFormatting sqref="H434">
    <cfRule type="expression" dxfId="4483" priority="47367" stopIfTrue="1">
      <formula>$F364=""</formula>
    </cfRule>
    <cfRule type="expression" dxfId="4482" priority="47368" stopIfTrue="1">
      <formula>#REF!&lt;&gt;""</formula>
    </cfRule>
    <cfRule type="expression" dxfId="4481" priority="47369" stopIfTrue="1">
      <formula>AND($G364="",$F364&lt;&gt;"")</formula>
    </cfRule>
  </conditionalFormatting>
  <conditionalFormatting sqref="H434">
    <cfRule type="expression" dxfId="4480" priority="47373" stopIfTrue="1">
      <formula>$F372=""</formula>
    </cfRule>
    <cfRule type="expression" dxfId="4479" priority="47374" stopIfTrue="1">
      <formula>#REF!&lt;&gt;""</formula>
    </cfRule>
    <cfRule type="expression" dxfId="4478" priority="47375" stopIfTrue="1">
      <formula>AND($G372="",$F372&lt;&gt;"")</formula>
    </cfRule>
  </conditionalFormatting>
  <conditionalFormatting sqref="E434:H434">
    <cfRule type="expression" dxfId="4477" priority="47379" stopIfTrue="1">
      <formula>$F375=""</formula>
    </cfRule>
    <cfRule type="expression" dxfId="4476" priority="47380" stopIfTrue="1">
      <formula>#REF!&lt;&gt;""</formula>
    </cfRule>
    <cfRule type="expression" dxfId="4475" priority="47381" stopIfTrue="1">
      <formula>AND($G375="",$F375&lt;&gt;"")</formula>
    </cfRule>
  </conditionalFormatting>
  <conditionalFormatting sqref="E434:H434">
    <cfRule type="expression" dxfId="4474" priority="47385" stopIfTrue="1">
      <formula>$F374=""</formula>
    </cfRule>
    <cfRule type="expression" dxfId="4473" priority="47386" stopIfTrue="1">
      <formula>#REF!&lt;&gt;""</formula>
    </cfRule>
    <cfRule type="expression" dxfId="4472" priority="47387" stopIfTrue="1">
      <formula>AND($G374="",$F374&lt;&gt;"")</formula>
    </cfRule>
  </conditionalFormatting>
  <conditionalFormatting sqref="E434:H434">
    <cfRule type="expression" dxfId="4471" priority="47391" stopIfTrue="1">
      <formula>$F366=""</formula>
    </cfRule>
    <cfRule type="expression" dxfId="4470" priority="47392" stopIfTrue="1">
      <formula>#REF!&lt;&gt;""</formula>
    </cfRule>
    <cfRule type="expression" dxfId="4469" priority="47393" stopIfTrue="1">
      <formula>AND($G366="",$F366&lt;&gt;"")</formula>
    </cfRule>
  </conditionalFormatting>
  <conditionalFormatting sqref="H433">
    <cfRule type="expression" dxfId="4468" priority="47592" stopIfTrue="1">
      <formula>$F373=""</formula>
    </cfRule>
    <cfRule type="expression" dxfId="4467" priority="47593" stopIfTrue="1">
      <formula>#REF!&lt;&gt;""</formula>
    </cfRule>
    <cfRule type="expression" dxfId="4466" priority="47594" stopIfTrue="1">
      <formula>AND($G373="",$F373&lt;&gt;"")</formula>
    </cfRule>
  </conditionalFormatting>
  <conditionalFormatting sqref="H433">
    <cfRule type="expression" dxfId="4465" priority="47598" stopIfTrue="1">
      <formula>$F364=""</formula>
    </cfRule>
    <cfRule type="expression" dxfId="4464" priority="47599" stopIfTrue="1">
      <formula>#REF!&lt;&gt;""</formula>
    </cfRule>
    <cfRule type="expression" dxfId="4463" priority="47600" stopIfTrue="1">
      <formula>AND($G364="",$F364&lt;&gt;"")</formula>
    </cfRule>
  </conditionalFormatting>
  <conditionalFormatting sqref="H433">
    <cfRule type="expression" dxfId="4462" priority="47604" stopIfTrue="1">
      <formula>$F372=""</formula>
    </cfRule>
    <cfRule type="expression" dxfId="4461" priority="47605" stopIfTrue="1">
      <formula>#REF!&lt;&gt;""</formula>
    </cfRule>
    <cfRule type="expression" dxfId="4460" priority="47606" stopIfTrue="1">
      <formula>AND($G372="",$F372&lt;&gt;"")</formula>
    </cfRule>
  </conditionalFormatting>
  <conditionalFormatting sqref="E433:H433">
    <cfRule type="expression" dxfId="4459" priority="47610" stopIfTrue="1">
      <formula>$F375=""</formula>
    </cfRule>
    <cfRule type="expression" dxfId="4458" priority="47611" stopIfTrue="1">
      <formula>#REF!&lt;&gt;""</formula>
    </cfRule>
    <cfRule type="expression" dxfId="4457" priority="47612" stopIfTrue="1">
      <formula>AND($G375="",$F375&lt;&gt;"")</formula>
    </cfRule>
  </conditionalFormatting>
  <conditionalFormatting sqref="E433:H433">
    <cfRule type="expression" dxfId="4456" priority="47616" stopIfTrue="1">
      <formula>$F374=""</formula>
    </cfRule>
    <cfRule type="expression" dxfId="4455" priority="47617" stopIfTrue="1">
      <formula>#REF!&lt;&gt;""</formula>
    </cfRule>
    <cfRule type="expression" dxfId="4454" priority="47618" stopIfTrue="1">
      <formula>AND($G374="",$F374&lt;&gt;"")</formula>
    </cfRule>
  </conditionalFormatting>
  <conditionalFormatting sqref="E433:H433">
    <cfRule type="expression" dxfId="4453" priority="47622" stopIfTrue="1">
      <formula>$F366=""</formula>
    </cfRule>
    <cfRule type="expression" dxfId="4452" priority="47623" stopIfTrue="1">
      <formula>#REF!&lt;&gt;""</formula>
    </cfRule>
    <cfRule type="expression" dxfId="4451" priority="47624" stopIfTrue="1">
      <formula>AND($G366="",$F366&lt;&gt;"")</formula>
    </cfRule>
  </conditionalFormatting>
  <conditionalFormatting sqref="E239">
    <cfRule type="expression" dxfId="4450" priority="47628" stopIfTrue="1">
      <formula>$F95=""</formula>
    </cfRule>
    <cfRule type="expression" dxfId="4449" priority="47629" stopIfTrue="1">
      <formula>#REF!&lt;&gt;""</formula>
    </cfRule>
    <cfRule type="expression" dxfId="4448" priority="47630" stopIfTrue="1">
      <formula>AND(#REF!="",$F95&lt;&gt;"")</formula>
    </cfRule>
  </conditionalFormatting>
  <conditionalFormatting sqref="E239:H239">
    <cfRule type="expression" dxfId="4447" priority="47640" stopIfTrue="1">
      <formula>$F174=""</formula>
    </cfRule>
    <cfRule type="expression" dxfId="4446" priority="47641" stopIfTrue="1">
      <formula>#REF!&lt;&gt;""</formula>
    </cfRule>
    <cfRule type="expression" dxfId="4445" priority="47642" stopIfTrue="1">
      <formula>AND($G174="",$F174&lt;&gt;"")</formula>
    </cfRule>
  </conditionalFormatting>
  <conditionalFormatting sqref="E239:H239">
    <cfRule type="expression" dxfId="4444" priority="47646" stopIfTrue="1">
      <formula>$F178=""</formula>
    </cfRule>
    <cfRule type="expression" dxfId="4443" priority="47647" stopIfTrue="1">
      <formula>#REF!&lt;&gt;""</formula>
    </cfRule>
    <cfRule type="expression" dxfId="4442" priority="47648" stopIfTrue="1">
      <formula>AND($G178="",$F178&lt;&gt;"")</formula>
    </cfRule>
  </conditionalFormatting>
  <conditionalFormatting sqref="E239:H239">
    <cfRule type="expression" dxfId="4441" priority="47652" stopIfTrue="1">
      <formula>$F176=""</formula>
    </cfRule>
    <cfRule type="expression" dxfId="4440" priority="47653" stopIfTrue="1">
      <formula>#REF!&lt;&gt;""</formula>
    </cfRule>
    <cfRule type="expression" dxfId="4439" priority="47654" stopIfTrue="1">
      <formula>AND($G176="",$F176&lt;&gt;"")</formula>
    </cfRule>
  </conditionalFormatting>
  <conditionalFormatting sqref="E239">
    <cfRule type="expression" dxfId="4438" priority="47658" stopIfTrue="1">
      <formula>$F167=""</formula>
    </cfRule>
    <cfRule type="expression" dxfId="4437" priority="47659" stopIfTrue="1">
      <formula>#REF!&lt;&gt;""</formula>
    </cfRule>
    <cfRule type="expression" dxfId="4436" priority="47660" stopIfTrue="1">
      <formula>AND($G167="",$F167&lt;&gt;"")</formula>
    </cfRule>
  </conditionalFormatting>
  <conditionalFormatting sqref="E239">
    <cfRule type="expression" dxfId="4435" priority="47664" stopIfTrue="1">
      <formula>$F170=""</formula>
    </cfRule>
    <cfRule type="expression" dxfId="4434" priority="47665" stopIfTrue="1">
      <formula>#REF!&lt;&gt;""</formula>
    </cfRule>
    <cfRule type="expression" dxfId="4433" priority="47666" stopIfTrue="1">
      <formula>AND($G170="",$F170&lt;&gt;"")</formula>
    </cfRule>
  </conditionalFormatting>
  <conditionalFormatting sqref="E239">
    <cfRule type="expression" dxfId="4432" priority="47670" stopIfTrue="1">
      <formula>$F98=""</formula>
    </cfRule>
    <cfRule type="expression" dxfId="4431" priority="47671" stopIfTrue="1">
      <formula>#REF!&lt;&gt;""</formula>
    </cfRule>
    <cfRule type="expression" dxfId="4430" priority="47672" stopIfTrue="1">
      <formula>AND(#REF!="",$F98&lt;&gt;"")</formula>
    </cfRule>
  </conditionalFormatting>
  <conditionalFormatting sqref="E239:G239">
    <cfRule type="expression" dxfId="4429" priority="47682" stopIfTrue="1">
      <formula>$F177=""</formula>
    </cfRule>
    <cfRule type="expression" dxfId="4428" priority="47683" stopIfTrue="1">
      <formula>#REF!&lt;&gt;""</formula>
    </cfRule>
    <cfRule type="expression" dxfId="4427" priority="47684" stopIfTrue="1">
      <formula>AND($G177="",$F177&lt;&gt;"")</formula>
    </cfRule>
  </conditionalFormatting>
  <conditionalFormatting sqref="H239">
    <cfRule type="expression" dxfId="4426" priority="47700" stopIfTrue="1">
      <formula>$F175=""</formula>
    </cfRule>
    <cfRule type="expression" dxfId="4425" priority="47701" stopIfTrue="1">
      <formula>#REF!&lt;&gt;""</formula>
    </cfRule>
    <cfRule type="expression" dxfId="4424" priority="47702" stopIfTrue="1">
      <formula>AND($G175="",$F175&lt;&gt;"")</formula>
    </cfRule>
  </conditionalFormatting>
  <conditionalFormatting sqref="E238:H238">
    <cfRule type="expression" dxfId="4423" priority="47712" stopIfTrue="1">
      <formula>$F176=""</formula>
    </cfRule>
    <cfRule type="expression" dxfId="4422" priority="47713" stopIfTrue="1">
      <formula>#REF!&lt;&gt;""</formula>
    </cfRule>
    <cfRule type="expression" dxfId="4421" priority="47714" stopIfTrue="1">
      <formula>AND($G176="",$F176&lt;&gt;"")</formula>
    </cfRule>
  </conditionalFormatting>
  <conditionalFormatting sqref="E238:G238">
    <cfRule type="expression" dxfId="4420" priority="47730" stopIfTrue="1">
      <formula>$F177=""</formula>
    </cfRule>
    <cfRule type="expression" dxfId="4419" priority="47731" stopIfTrue="1">
      <formula>#REF!&lt;&gt;""</formula>
    </cfRule>
    <cfRule type="expression" dxfId="4418" priority="47732" stopIfTrue="1">
      <formula>AND($G177="",$F177&lt;&gt;"")</formula>
    </cfRule>
  </conditionalFormatting>
  <conditionalFormatting sqref="E238">
    <cfRule type="expression" dxfId="4417" priority="47748" stopIfTrue="1">
      <formula>$F170=""</formula>
    </cfRule>
    <cfRule type="expression" dxfId="4416" priority="47749" stopIfTrue="1">
      <formula>#REF!&lt;&gt;""</formula>
    </cfRule>
    <cfRule type="expression" dxfId="4415" priority="47750" stopIfTrue="1">
      <formula>AND($G170="",$F170&lt;&gt;"")</formula>
    </cfRule>
  </conditionalFormatting>
  <conditionalFormatting sqref="H238">
    <cfRule type="expression" dxfId="4414" priority="47754" stopIfTrue="1">
      <formula>$F175=""</formula>
    </cfRule>
    <cfRule type="expression" dxfId="4413" priority="47755" stopIfTrue="1">
      <formula>#REF!&lt;&gt;""</formula>
    </cfRule>
    <cfRule type="expression" dxfId="4412" priority="47756" stopIfTrue="1">
      <formula>AND($G175="",$F175&lt;&gt;"")</formula>
    </cfRule>
  </conditionalFormatting>
  <conditionalFormatting sqref="E238:H238">
    <cfRule type="expression" dxfId="4411" priority="47760" stopIfTrue="1">
      <formula>$F174=""</formula>
    </cfRule>
    <cfRule type="expression" dxfId="4410" priority="47761" stopIfTrue="1">
      <formula>#REF!&lt;&gt;""</formula>
    </cfRule>
    <cfRule type="expression" dxfId="4409" priority="47762" stopIfTrue="1">
      <formula>AND($G174="",$F174&lt;&gt;"")</formula>
    </cfRule>
  </conditionalFormatting>
  <conditionalFormatting sqref="E238">
    <cfRule type="expression" dxfId="4408" priority="47772" stopIfTrue="1">
      <formula>$F167=""</formula>
    </cfRule>
    <cfRule type="expression" dxfId="4407" priority="47773" stopIfTrue="1">
      <formula>#REF!&lt;&gt;""</formula>
    </cfRule>
    <cfRule type="expression" dxfId="4406" priority="47774" stopIfTrue="1">
      <formula>AND($G167="",$F167&lt;&gt;"")</formula>
    </cfRule>
  </conditionalFormatting>
  <conditionalFormatting sqref="E238">
    <cfRule type="expression" dxfId="4405" priority="47778" stopIfTrue="1">
      <formula>$F95=""</formula>
    </cfRule>
    <cfRule type="expression" dxfId="4404" priority="47779" stopIfTrue="1">
      <formula>#REF!&lt;&gt;""</formula>
    </cfRule>
    <cfRule type="expression" dxfId="4403" priority="47780" stopIfTrue="1">
      <formula>AND(#REF!="",$F95&lt;&gt;"")</formula>
    </cfRule>
  </conditionalFormatting>
  <conditionalFormatting sqref="E238:H238">
    <cfRule type="expression" dxfId="4402" priority="47784" stopIfTrue="1">
      <formula>$F178=""</formula>
    </cfRule>
    <cfRule type="expression" dxfId="4401" priority="47785" stopIfTrue="1">
      <formula>#REF!&lt;&gt;""</formula>
    </cfRule>
    <cfRule type="expression" dxfId="4400" priority="47786" stopIfTrue="1">
      <formula>AND($G178="",$F178&lt;&gt;"")</formula>
    </cfRule>
  </conditionalFormatting>
  <conditionalFormatting sqref="E238">
    <cfRule type="expression" dxfId="4399" priority="47796" stopIfTrue="1">
      <formula>$F98=""</formula>
    </cfRule>
    <cfRule type="expression" dxfId="4398" priority="47797" stopIfTrue="1">
      <formula>#REF!&lt;&gt;""</formula>
    </cfRule>
    <cfRule type="expression" dxfId="4397" priority="47798" stopIfTrue="1">
      <formula>AND(#REF!="",$F98&lt;&gt;"")</formula>
    </cfRule>
  </conditionalFormatting>
  <conditionalFormatting sqref="E499:G504 E492:H498">
    <cfRule type="expression" dxfId="4396" priority="49620" stopIfTrue="1">
      <formula>$F404=""</formula>
    </cfRule>
    <cfRule type="expression" dxfId="4395" priority="49621" stopIfTrue="1">
      <formula>#REF!&lt;&gt;""</formula>
    </cfRule>
    <cfRule type="expression" dxfId="4394" priority="49622" stopIfTrue="1">
      <formula>AND($G404="",$F404&lt;&gt;"")</formula>
    </cfRule>
  </conditionalFormatting>
  <conditionalFormatting sqref="E486:H486">
    <cfRule type="expression" dxfId="4393" priority="49653" stopIfTrue="1">
      <formula>$F412=""</formula>
    </cfRule>
    <cfRule type="expression" dxfId="4392" priority="49654" stopIfTrue="1">
      <formula>#REF!&lt;&gt;""</formula>
    </cfRule>
    <cfRule type="expression" dxfId="4391" priority="49655" stopIfTrue="1">
      <formula>AND($G412="",$F412&lt;&gt;"")</formula>
    </cfRule>
  </conditionalFormatting>
  <conditionalFormatting sqref="E486:H486">
    <cfRule type="expression" dxfId="4390" priority="49671" stopIfTrue="1">
      <formula>$F401=""</formula>
    </cfRule>
    <cfRule type="expression" dxfId="4389" priority="49672" stopIfTrue="1">
      <formula>#REF!&lt;&gt;""</formula>
    </cfRule>
    <cfRule type="expression" dxfId="4388" priority="49673" stopIfTrue="1">
      <formula>AND($G401="",$F401&lt;&gt;"")</formula>
    </cfRule>
  </conditionalFormatting>
  <conditionalFormatting sqref="E486:H486">
    <cfRule type="expression" dxfId="4387" priority="49677" stopIfTrue="1">
      <formula>$F413=""</formula>
    </cfRule>
    <cfRule type="expression" dxfId="4386" priority="49678" stopIfTrue="1">
      <formula>#REF!&lt;&gt;""</formula>
    </cfRule>
    <cfRule type="expression" dxfId="4385" priority="49679" stopIfTrue="1">
      <formula>AND($G413="",$F413&lt;&gt;"")</formula>
    </cfRule>
  </conditionalFormatting>
  <conditionalFormatting sqref="E486:H486">
    <cfRule type="expression" dxfId="4384" priority="49683" stopIfTrue="1">
      <formula>$F411=""</formula>
    </cfRule>
    <cfRule type="expression" dxfId="4383" priority="49684" stopIfTrue="1">
      <formula>#REF!&lt;&gt;""</formula>
    </cfRule>
    <cfRule type="expression" dxfId="4382" priority="49685" stopIfTrue="1">
      <formula>AND($G411="",$F411&lt;&gt;"")</formula>
    </cfRule>
  </conditionalFormatting>
  <conditionalFormatting sqref="E486:H486">
    <cfRule type="expression" dxfId="4381" priority="49689" stopIfTrue="1">
      <formula>$F396=""</formula>
    </cfRule>
    <cfRule type="expression" dxfId="4380" priority="49690" stopIfTrue="1">
      <formula>#REF!&lt;&gt;""</formula>
    </cfRule>
    <cfRule type="expression" dxfId="4379" priority="49691" stopIfTrue="1">
      <formula>AND($G396="",$F396&lt;&gt;"")</formula>
    </cfRule>
  </conditionalFormatting>
  <conditionalFormatting sqref="E486:H486">
    <cfRule type="expression" dxfId="4378" priority="49695" stopIfTrue="1">
      <formula>$F397=""</formula>
    </cfRule>
    <cfRule type="expression" dxfId="4377" priority="49696" stopIfTrue="1">
      <formula>#REF!&lt;&gt;""</formula>
    </cfRule>
    <cfRule type="expression" dxfId="4376" priority="49697" stopIfTrue="1">
      <formula>AND($G397="",$F397&lt;&gt;"")</formula>
    </cfRule>
  </conditionalFormatting>
  <conditionalFormatting sqref="E486:H486">
    <cfRule type="expression" dxfId="4375" priority="49701" stopIfTrue="1">
      <formula>$F399=""</formula>
    </cfRule>
    <cfRule type="expression" dxfId="4374" priority="49702" stopIfTrue="1">
      <formula>#REF!&lt;&gt;""</formula>
    </cfRule>
    <cfRule type="expression" dxfId="4373" priority="49703" stopIfTrue="1">
      <formula>AND($G399="",$F399&lt;&gt;"")</formula>
    </cfRule>
  </conditionalFormatting>
  <conditionalFormatting sqref="E486:H486">
    <cfRule type="expression" dxfId="4372" priority="49797" stopIfTrue="1">
      <formula>$F410=""</formula>
    </cfRule>
    <cfRule type="expression" dxfId="4371" priority="49798" stopIfTrue="1">
      <formula>#REF!&lt;&gt;""</formula>
    </cfRule>
    <cfRule type="expression" dxfId="4370" priority="49799" stopIfTrue="1">
      <formula>AND($G410="",$F410&lt;&gt;"")</formula>
    </cfRule>
  </conditionalFormatting>
  <conditionalFormatting sqref="E486:H486">
    <cfRule type="expression" dxfId="4369" priority="49809" stopIfTrue="1">
      <formula>$F395=""</formula>
    </cfRule>
    <cfRule type="expression" dxfId="4368" priority="49810" stopIfTrue="1">
      <formula>#REF!&lt;&gt;""</formula>
    </cfRule>
    <cfRule type="expression" dxfId="4367" priority="49811" stopIfTrue="1">
      <formula>AND($G395="",$F395&lt;&gt;"")</formula>
    </cfRule>
  </conditionalFormatting>
  <conditionalFormatting sqref="E486:H486">
    <cfRule type="expression" dxfId="4366" priority="49821" stopIfTrue="1">
      <formula>$F398=""</formula>
    </cfRule>
    <cfRule type="expression" dxfId="4365" priority="49822" stopIfTrue="1">
      <formula>#REF!&lt;&gt;""</formula>
    </cfRule>
    <cfRule type="expression" dxfId="4364" priority="49823" stopIfTrue="1">
      <formula>AND($G398="",$F398&lt;&gt;"")</formula>
    </cfRule>
  </conditionalFormatting>
  <conditionalFormatting sqref="E486:H486">
    <cfRule type="expression" dxfId="4363" priority="49833" stopIfTrue="1">
      <formula>$F400=""</formula>
    </cfRule>
    <cfRule type="expression" dxfId="4362" priority="49834" stopIfTrue="1">
      <formula>#REF!&lt;&gt;""</formula>
    </cfRule>
    <cfRule type="expression" dxfId="4361" priority="49835" stopIfTrue="1">
      <formula>AND($G400="",$F400&lt;&gt;"")</formula>
    </cfRule>
  </conditionalFormatting>
  <conditionalFormatting sqref="E485:H485">
    <cfRule type="expression" dxfId="4360" priority="49866" stopIfTrue="1">
      <formula>$F412=""</formula>
    </cfRule>
    <cfRule type="expression" dxfId="4359" priority="49867" stopIfTrue="1">
      <formula>#REF!&lt;&gt;""</formula>
    </cfRule>
    <cfRule type="expression" dxfId="4358" priority="49868" stopIfTrue="1">
      <formula>AND($G412="",$F412&lt;&gt;"")</formula>
    </cfRule>
  </conditionalFormatting>
  <conditionalFormatting sqref="E485:H485">
    <cfRule type="expression" dxfId="4357" priority="49884" stopIfTrue="1">
      <formula>$F399=""</formula>
    </cfRule>
    <cfRule type="expression" dxfId="4356" priority="49885" stopIfTrue="1">
      <formula>#REF!&lt;&gt;""</formula>
    </cfRule>
    <cfRule type="expression" dxfId="4355" priority="49886" stopIfTrue="1">
      <formula>AND($G399="",$F399&lt;&gt;"")</formula>
    </cfRule>
  </conditionalFormatting>
  <conditionalFormatting sqref="E485:H485">
    <cfRule type="expression" dxfId="4354" priority="49890" stopIfTrue="1">
      <formula>$F397=""</formula>
    </cfRule>
    <cfRule type="expression" dxfId="4353" priority="49891" stopIfTrue="1">
      <formula>#REF!&lt;&gt;""</formula>
    </cfRule>
    <cfRule type="expression" dxfId="4352" priority="49892" stopIfTrue="1">
      <formula>AND($G397="",$F397&lt;&gt;"")</formula>
    </cfRule>
  </conditionalFormatting>
  <conditionalFormatting sqref="E485:H485">
    <cfRule type="expression" dxfId="4351" priority="49896" stopIfTrue="1">
      <formula>$F395=""</formula>
    </cfRule>
    <cfRule type="expression" dxfId="4350" priority="49897" stopIfTrue="1">
      <formula>#REF!&lt;&gt;""</formula>
    </cfRule>
    <cfRule type="expression" dxfId="4349" priority="49898" stopIfTrue="1">
      <formula>AND($G395="",$F395&lt;&gt;"")</formula>
    </cfRule>
  </conditionalFormatting>
  <conditionalFormatting sqref="E485:H485">
    <cfRule type="expression" dxfId="4348" priority="49902" stopIfTrue="1">
      <formula>$F400=""</formula>
    </cfRule>
    <cfRule type="expression" dxfId="4347" priority="49903" stopIfTrue="1">
      <formula>#REF!&lt;&gt;""</formula>
    </cfRule>
    <cfRule type="expression" dxfId="4346" priority="49904" stopIfTrue="1">
      <formula>AND($G400="",$F400&lt;&gt;"")</formula>
    </cfRule>
  </conditionalFormatting>
  <conditionalFormatting sqref="E485:H485">
    <cfRule type="expression" dxfId="4345" priority="49908" stopIfTrue="1">
      <formula>$F401=""</formula>
    </cfRule>
    <cfRule type="expression" dxfId="4344" priority="49909" stopIfTrue="1">
      <formula>#REF!&lt;&gt;""</formula>
    </cfRule>
    <cfRule type="expression" dxfId="4343" priority="49910" stopIfTrue="1">
      <formula>AND($G401="",$F401&lt;&gt;"")</formula>
    </cfRule>
  </conditionalFormatting>
  <conditionalFormatting sqref="E485:H485">
    <cfRule type="expression" dxfId="4342" priority="49914" stopIfTrue="1">
      <formula>$F398=""</formula>
    </cfRule>
    <cfRule type="expression" dxfId="4341" priority="49915" stopIfTrue="1">
      <formula>#REF!&lt;&gt;""</formula>
    </cfRule>
    <cfRule type="expression" dxfId="4340" priority="49916" stopIfTrue="1">
      <formula>AND($G398="",$F398&lt;&gt;"")</formula>
    </cfRule>
  </conditionalFormatting>
  <conditionalFormatting sqref="E485:H485">
    <cfRule type="expression" dxfId="4339" priority="49920" stopIfTrue="1">
      <formula>$F396=""</formula>
    </cfRule>
    <cfRule type="expression" dxfId="4338" priority="49921" stopIfTrue="1">
      <formula>#REF!&lt;&gt;""</formula>
    </cfRule>
    <cfRule type="expression" dxfId="4337" priority="49922" stopIfTrue="1">
      <formula>AND($G396="",$F396&lt;&gt;"")</formula>
    </cfRule>
  </conditionalFormatting>
  <conditionalFormatting sqref="E485:H485">
    <cfRule type="expression" dxfId="4336" priority="49926" stopIfTrue="1">
      <formula>$F413=""</formula>
    </cfRule>
    <cfRule type="expression" dxfId="4335" priority="49927" stopIfTrue="1">
      <formula>#REF!&lt;&gt;""</formula>
    </cfRule>
    <cfRule type="expression" dxfId="4334" priority="49928" stopIfTrue="1">
      <formula>AND($G413="",$F413&lt;&gt;"")</formula>
    </cfRule>
  </conditionalFormatting>
  <conditionalFormatting sqref="E485:H485">
    <cfRule type="expression" dxfId="4333" priority="49932" stopIfTrue="1">
      <formula>$F411=""</formula>
    </cfRule>
    <cfRule type="expression" dxfId="4332" priority="49933" stopIfTrue="1">
      <formula>#REF!&lt;&gt;""</formula>
    </cfRule>
    <cfRule type="expression" dxfId="4331" priority="49934" stopIfTrue="1">
      <formula>AND($G411="",$F411&lt;&gt;"")</formula>
    </cfRule>
  </conditionalFormatting>
  <conditionalFormatting sqref="E485:H485">
    <cfRule type="expression" dxfId="4330" priority="50004" stopIfTrue="1">
      <formula>$F410=""</formula>
    </cfRule>
    <cfRule type="expression" dxfId="4329" priority="50005" stopIfTrue="1">
      <formula>#REF!&lt;&gt;""</formula>
    </cfRule>
    <cfRule type="expression" dxfId="4328" priority="50006" stopIfTrue="1">
      <formula>AND($G410="",$F410&lt;&gt;"")</formula>
    </cfRule>
  </conditionalFormatting>
  <conditionalFormatting sqref="E484:H484">
    <cfRule type="expression" dxfId="4327" priority="50037" stopIfTrue="1">
      <formula>$F412=""</formula>
    </cfRule>
    <cfRule type="expression" dxfId="4326" priority="50038" stopIfTrue="1">
      <formula>#REF!&lt;&gt;""</formula>
    </cfRule>
    <cfRule type="expression" dxfId="4325" priority="50039" stopIfTrue="1">
      <formula>AND($G412="",$F412&lt;&gt;"")</formula>
    </cfRule>
  </conditionalFormatting>
  <conditionalFormatting sqref="E484:H484">
    <cfRule type="expression" dxfId="4324" priority="50055" stopIfTrue="1">
      <formula>$F399=""</formula>
    </cfRule>
    <cfRule type="expression" dxfId="4323" priority="50056" stopIfTrue="1">
      <formula>#REF!&lt;&gt;""</formula>
    </cfRule>
    <cfRule type="expression" dxfId="4322" priority="50057" stopIfTrue="1">
      <formula>AND($G399="",$F399&lt;&gt;"")</formula>
    </cfRule>
  </conditionalFormatting>
  <conditionalFormatting sqref="E484:H484">
    <cfRule type="expression" dxfId="4321" priority="50061" stopIfTrue="1">
      <formula>$F397=""</formula>
    </cfRule>
    <cfRule type="expression" dxfId="4320" priority="50062" stopIfTrue="1">
      <formula>#REF!&lt;&gt;""</formula>
    </cfRule>
    <cfRule type="expression" dxfId="4319" priority="50063" stopIfTrue="1">
      <formula>AND($G397="",$F397&lt;&gt;"")</formula>
    </cfRule>
  </conditionalFormatting>
  <conditionalFormatting sqref="E484:H484">
    <cfRule type="expression" dxfId="4318" priority="50067" stopIfTrue="1">
      <formula>$F395=""</formula>
    </cfRule>
    <cfRule type="expression" dxfId="4317" priority="50068" stopIfTrue="1">
      <formula>#REF!&lt;&gt;""</formula>
    </cfRule>
    <cfRule type="expression" dxfId="4316" priority="50069" stopIfTrue="1">
      <formula>AND($G395="",$F395&lt;&gt;"")</formula>
    </cfRule>
  </conditionalFormatting>
  <conditionalFormatting sqref="E484:H484">
    <cfRule type="expression" dxfId="4315" priority="50073" stopIfTrue="1">
      <formula>$F400=""</formula>
    </cfRule>
    <cfRule type="expression" dxfId="4314" priority="50074" stopIfTrue="1">
      <formula>#REF!&lt;&gt;""</formula>
    </cfRule>
    <cfRule type="expression" dxfId="4313" priority="50075" stopIfTrue="1">
      <formula>AND($G400="",$F400&lt;&gt;"")</formula>
    </cfRule>
  </conditionalFormatting>
  <conditionalFormatting sqref="E484:H484">
    <cfRule type="expression" dxfId="4312" priority="50079" stopIfTrue="1">
      <formula>$F401=""</formula>
    </cfRule>
    <cfRule type="expression" dxfId="4311" priority="50080" stopIfTrue="1">
      <formula>#REF!&lt;&gt;""</formula>
    </cfRule>
    <cfRule type="expression" dxfId="4310" priority="50081" stopIfTrue="1">
      <formula>AND($G401="",$F401&lt;&gt;"")</formula>
    </cfRule>
  </conditionalFormatting>
  <conditionalFormatting sqref="E484:H484">
    <cfRule type="expression" dxfId="4309" priority="50085" stopIfTrue="1">
      <formula>$F398=""</formula>
    </cfRule>
    <cfRule type="expression" dxfId="4308" priority="50086" stopIfTrue="1">
      <formula>#REF!&lt;&gt;""</formula>
    </cfRule>
    <cfRule type="expression" dxfId="4307" priority="50087" stopIfTrue="1">
      <formula>AND($G398="",$F398&lt;&gt;"")</formula>
    </cfRule>
  </conditionalFormatting>
  <conditionalFormatting sqref="E484:H484">
    <cfRule type="expression" dxfId="4306" priority="50091" stopIfTrue="1">
      <formula>$F396=""</formula>
    </cfRule>
    <cfRule type="expression" dxfId="4305" priority="50092" stopIfTrue="1">
      <formula>#REF!&lt;&gt;""</formula>
    </cfRule>
    <cfRule type="expression" dxfId="4304" priority="50093" stopIfTrue="1">
      <formula>AND($G396="",$F396&lt;&gt;"")</formula>
    </cfRule>
  </conditionalFormatting>
  <conditionalFormatting sqref="E484:H484">
    <cfRule type="expression" dxfId="4303" priority="50097" stopIfTrue="1">
      <formula>$F413=""</formula>
    </cfRule>
    <cfRule type="expression" dxfId="4302" priority="50098" stopIfTrue="1">
      <formula>#REF!&lt;&gt;""</formula>
    </cfRule>
    <cfRule type="expression" dxfId="4301" priority="50099" stopIfTrue="1">
      <formula>AND($G413="",$F413&lt;&gt;"")</formula>
    </cfRule>
  </conditionalFormatting>
  <conditionalFormatting sqref="E484:H484">
    <cfRule type="expression" dxfId="4300" priority="50103" stopIfTrue="1">
      <formula>$F411=""</formula>
    </cfRule>
    <cfRule type="expression" dxfId="4299" priority="50104" stopIfTrue="1">
      <formula>#REF!&lt;&gt;""</formula>
    </cfRule>
    <cfRule type="expression" dxfId="4298" priority="50105" stopIfTrue="1">
      <formula>AND($G411="",$F411&lt;&gt;"")</formula>
    </cfRule>
  </conditionalFormatting>
  <conditionalFormatting sqref="E484:H484">
    <cfRule type="expression" dxfId="4297" priority="50175" stopIfTrue="1">
      <formula>$F410=""</formula>
    </cfRule>
    <cfRule type="expression" dxfId="4296" priority="50176" stopIfTrue="1">
      <formula>#REF!&lt;&gt;""</formula>
    </cfRule>
    <cfRule type="expression" dxfId="4295" priority="50177" stopIfTrue="1">
      <formula>AND($G410="",$F410&lt;&gt;"")</formula>
    </cfRule>
  </conditionalFormatting>
  <conditionalFormatting sqref="A484">
    <cfRule type="expression" dxfId="4294" priority="1" stopIfTrue="1">
      <formula>#REF!=""</formula>
    </cfRule>
    <cfRule type="expression" dxfId="4293" priority="2" stopIfTrue="1">
      <formula>#REF!&lt;&gt;""</formula>
    </cfRule>
    <cfRule type="expression" dxfId="4292" priority="3" stopIfTrue="1">
      <formula>AND(#REF!="",#REF!&lt;&gt;"")</formula>
    </cfRule>
  </conditionalFormatting>
  <conditionalFormatting sqref="E482:H483">
    <cfRule type="expression" dxfId="4291" priority="50226" stopIfTrue="1">
      <formula>$F394=""</formula>
    </cfRule>
    <cfRule type="expression" dxfId="4290" priority="50227" stopIfTrue="1">
      <formula>#REF!&lt;&gt;""</formula>
    </cfRule>
    <cfRule type="expression" dxfId="4289" priority="50228" stopIfTrue="1">
      <formula>AND($G394="",$F394&lt;&gt;"")</formula>
    </cfRule>
  </conditionalFormatting>
  <conditionalFormatting sqref="E482:H483 E465:H468">
    <cfRule type="expression" dxfId="4288" priority="50229" stopIfTrue="1">
      <formula>$F382=""</formula>
    </cfRule>
    <cfRule type="expression" dxfId="4287" priority="50230" stopIfTrue="1">
      <formula>#REF!&lt;&gt;""</formula>
    </cfRule>
    <cfRule type="expression" dxfId="4286" priority="50231" stopIfTrue="1">
      <formula>AND($G382="",$F382&lt;&gt;"")</formula>
    </cfRule>
  </conditionalFormatting>
  <conditionalFormatting sqref="E465:H468">
    <cfRule type="expression" dxfId="4285" priority="50241" stopIfTrue="1">
      <formula>$F399=""</formula>
    </cfRule>
    <cfRule type="expression" dxfId="4284" priority="50242" stopIfTrue="1">
      <formula>#REF!&lt;&gt;""</formula>
    </cfRule>
    <cfRule type="expression" dxfId="4283" priority="50243" stopIfTrue="1">
      <formula>AND($G399="",$F399&lt;&gt;"")</formula>
    </cfRule>
  </conditionalFormatting>
  <conditionalFormatting sqref="E482:H483">
    <cfRule type="expression" dxfId="4282" priority="50322" stopIfTrue="1">
      <formula>$F409=""</formula>
    </cfRule>
    <cfRule type="expression" dxfId="4281" priority="50323" stopIfTrue="1">
      <formula>#REF!&lt;&gt;""</formula>
    </cfRule>
    <cfRule type="expression" dxfId="4280" priority="50324" stopIfTrue="1">
      <formula>AND($G409="",$F409&lt;&gt;"")</formula>
    </cfRule>
  </conditionalFormatting>
  <pageMargins left="0.59055118110236227" right="0.19685039370078741" top="0.19685039370078741" bottom="0" header="0.51181102362204722" footer="0.51181102362204722"/>
  <pageSetup paperSize="9" scale="46" fitToHeight="13" orientation="portrait" r:id="rId1"/>
  <headerFooter alignWithMargins="0">
    <oddFooter>&amp;R&amp;P</oddFooter>
  </headerFooter>
  <rowBreaks count="10" manualBreakCount="10">
    <brk id="49" max="13" man="1"/>
    <brk id="75" max="13" man="1"/>
    <brk id="116" max="13" man="1"/>
    <brk id="156" max="13" man="1"/>
    <brk id="243" max="13" man="1"/>
    <brk id="284" max="13" man="1"/>
    <brk id="321" max="13" man="1"/>
    <brk id="355" max="13" man="1"/>
    <brk id="393" max="13" man="1"/>
    <brk id="552" max="13" man="1"/>
  </rowBreaks>
  <colBreaks count="1" manualBreakCount="1">
    <brk id="31" max="27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rgb="FFFF0000"/>
    <pageSetUpPr fitToPage="1"/>
  </sheetPr>
  <dimension ref="A1:XFD562"/>
  <sheetViews>
    <sheetView zoomScaleSheetLayoutView="100" workbookViewId="0">
      <selection activeCell="J7" sqref="J7:L7"/>
    </sheetView>
  </sheetViews>
  <sheetFormatPr defaultRowHeight="15.75" x14ac:dyDescent="0.25"/>
  <cols>
    <col min="1" max="1" width="50.5703125" style="166" customWidth="1"/>
    <col min="2" max="3" width="6.85546875" style="159" customWidth="1"/>
    <col min="4" max="4" width="5.42578125" style="159" customWidth="1"/>
    <col min="5" max="5" width="5" style="159" customWidth="1"/>
    <col min="6" max="6" width="5.5703125" style="159" customWidth="1"/>
    <col min="7" max="7" width="8.140625" style="159" customWidth="1"/>
    <col min="8" max="8" width="6.7109375" style="159" customWidth="1"/>
    <col min="9" max="9" width="4" style="159" hidden="1" customWidth="1"/>
    <col min="10" max="10" width="15.7109375" style="159" customWidth="1"/>
    <col min="11" max="11" width="14.140625" style="165" customWidth="1"/>
    <col min="12" max="12" width="15.85546875" style="164" customWidth="1"/>
    <col min="13" max="13" width="62.85546875" style="102" customWidth="1"/>
    <col min="14" max="14" width="16.28515625" style="55" customWidth="1"/>
    <col min="15" max="15" width="12.140625" style="55" customWidth="1"/>
    <col min="16" max="16" width="2.85546875" style="55" customWidth="1"/>
    <col min="17" max="18" width="9.140625" style="55" hidden="1" customWidth="1"/>
    <col min="19" max="16384" width="9.140625" style="55"/>
  </cols>
  <sheetData>
    <row r="1" spans="1:15" ht="3" customHeight="1" x14ac:dyDescent="0.25">
      <c r="A1" s="169"/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</row>
    <row r="2" spans="1:15" ht="15.75" customHeight="1" x14ac:dyDescent="0.25">
      <c r="A2" s="167"/>
      <c r="B2" s="407"/>
      <c r="C2" s="407"/>
      <c r="D2" s="407"/>
      <c r="E2" s="407"/>
      <c r="F2" s="407"/>
      <c r="G2" s="407"/>
      <c r="H2" s="407"/>
      <c r="I2" s="407"/>
      <c r="J2" s="407"/>
      <c r="K2" s="652" t="s">
        <v>422</v>
      </c>
      <c r="L2" s="652"/>
    </row>
    <row r="3" spans="1:15" ht="15.75" customHeight="1" x14ac:dyDescent="0.25">
      <c r="A3" s="167"/>
      <c r="B3" s="407"/>
      <c r="C3" s="407"/>
      <c r="D3" s="407"/>
      <c r="E3" s="407"/>
      <c r="F3" s="407"/>
      <c r="G3" s="653" t="s">
        <v>423</v>
      </c>
      <c r="H3" s="653"/>
      <c r="I3" s="653"/>
      <c r="J3" s="653"/>
      <c r="K3" s="653"/>
      <c r="L3" s="653"/>
    </row>
    <row r="4" spans="1:15" ht="18" customHeight="1" x14ac:dyDescent="0.25">
      <c r="A4" s="167"/>
      <c r="B4" s="407"/>
      <c r="C4" s="407"/>
      <c r="D4" s="653" t="s">
        <v>424</v>
      </c>
      <c r="E4" s="653"/>
      <c r="F4" s="653"/>
      <c r="G4" s="653"/>
      <c r="H4" s="653"/>
      <c r="I4" s="653"/>
      <c r="J4" s="653"/>
      <c r="K4" s="653"/>
      <c r="L4" s="653"/>
      <c r="M4" s="639"/>
    </row>
    <row r="5" spans="1:15" ht="20.25" customHeight="1" x14ac:dyDescent="0.25">
      <c r="A5" s="167"/>
      <c r="B5" s="658" t="s">
        <v>111</v>
      </c>
      <c r="C5" s="658"/>
      <c r="D5" s="658"/>
      <c r="E5" s="658"/>
      <c r="F5" s="658"/>
      <c r="G5" s="658"/>
      <c r="H5" s="658"/>
      <c r="I5" s="658"/>
      <c r="J5" s="658"/>
      <c r="K5" s="658"/>
      <c r="L5" s="658"/>
      <c r="M5" s="639"/>
    </row>
    <row r="6" spans="1:15" ht="26.25" customHeight="1" x14ac:dyDescent="0.25">
      <c r="A6" s="661" t="s">
        <v>505</v>
      </c>
      <c r="B6" s="661"/>
      <c r="C6" s="661"/>
      <c r="D6" s="661"/>
      <c r="E6" s="661"/>
      <c r="F6" s="661"/>
      <c r="G6" s="661"/>
      <c r="H6" s="661"/>
      <c r="I6" s="661"/>
      <c r="J6" s="661"/>
      <c r="K6" s="661"/>
      <c r="L6" s="661"/>
      <c r="M6" s="639"/>
    </row>
    <row r="7" spans="1:15" x14ac:dyDescent="0.25">
      <c r="A7" s="658"/>
      <c r="B7" s="658"/>
      <c r="C7" s="658"/>
      <c r="D7" s="658"/>
      <c r="E7" s="658"/>
      <c r="F7" s="658"/>
      <c r="G7" s="658"/>
      <c r="H7" s="658"/>
      <c r="I7" s="658"/>
      <c r="J7" s="654" t="s">
        <v>552</v>
      </c>
      <c r="K7" s="654"/>
      <c r="L7" s="654"/>
      <c r="M7" s="138"/>
    </row>
    <row r="8" spans="1:15" ht="9.75" customHeight="1" x14ac:dyDescent="0.25">
      <c r="A8" s="170"/>
      <c r="B8" s="171"/>
      <c r="C8" s="171"/>
      <c r="D8" s="171"/>
      <c r="E8" s="171"/>
      <c r="F8" s="171"/>
      <c r="G8" s="660"/>
      <c r="H8" s="660"/>
      <c r="I8" s="660"/>
      <c r="J8" s="660"/>
      <c r="K8" s="660"/>
      <c r="L8" s="660"/>
      <c r="M8" s="138"/>
    </row>
    <row r="9" spans="1:15" ht="98.25" customHeight="1" x14ac:dyDescent="0.25">
      <c r="A9" s="659" t="s">
        <v>511</v>
      </c>
      <c r="B9" s="659"/>
      <c r="C9" s="659"/>
      <c r="D9" s="659"/>
      <c r="E9" s="659"/>
      <c r="F9" s="659"/>
      <c r="G9" s="659"/>
      <c r="H9" s="659"/>
      <c r="I9" s="659"/>
      <c r="J9" s="659"/>
      <c r="K9" s="659"/>
      <c r="L9" s="659"/>
      <c r="M9" s="138"/>
      <c r="N9" s="103"/>
    </row>
    <row r="10" spans="1:15" ht="2.25" customHeight="1" x14ac:dyDescent="0.25">
      <c r="A10" s="172" t="s">
        <v>78</v>
      </c>
      <c r="B10" s="172"/>
      <c r="C10" s="172"/>
      <c r="D10" s="172"/>
      <c r="E10" s="172"/>
      <c r="F10" s="172"/>
      <c r="G10" s="172"/>
      <c r="H10" s="656"/>
      <c r="I10" s="656"/>
      <c r="J10" s="656"/>
      <c r="K10" s="656"/>
      <c r="L10" s="656"/>
      <c r="M10" s="138"/>
    </row>
    <row r="11" spans="1:15" ht="21" customHeight="1" x14ac:dyDescent="0.25">
      <c r="A11" s="648" t="s">
        <v>14</v>
      </c>
      <c r="B11" s="651" t="s">
        <v>1</v>
      </c>
      <c r="C11" s="651" t="s">
        <v>2</v>
      </c>
      <c r="D11" s="651" t="s">
        <v>18</v>
      </c>
      <c r="E11" s="649"/>
      <c r="F11" s="649"/>
      <c r="G11" s="649"/>
      <c r="H11" s="651" t="s">
        <v>19</v>
      </c>
      <c r="I11" s="650" t="s">
        <v>398</v>
      </c>
      <c r="J11" s="650"/>
      <c r="K11" s="650"/>
      <c r="L11" s="650"/>
      <c r="M11" s="138"/>
    </row>
    <row r="12" spans="1:15" ht="21" customHeight="1" x14ac:dyDescent="0.25">
      <c r="A12" s="649"/>
      <c r="B12" s="649"/>
      <c r="C12" s="649"/>
      <c r="D12" s="649"/>
      <c r="E12" s="649"/>
      <c r="F12" s="649"/>
      <c r="G12" s="649"/>
      <c r="H12" s="657"/>
      <c r="I12" s="650"/>
      <c r="J12" s="650"/>
      <c r="K12" s="650"/>
      <c r="L12" s="650"/>
      <c r="M12" s="138"/>
      <c r="N12" s="62"/>
    </row>
    <row r="13" spans="1:15" s="164" customFormat="1" ht="27.75" customHeight="1" x14ac:dyDescent="0.25">
      <c r="A13" s="144">
        <v>1</v>
      </c>
      <c r="B13" s="144">
        <v>2</v>
      </c>
      <c r="C13" s="87" t="s">
        <v>27</v>
      </c>
      <c r="D13" s="87" t="s">
        <v>29</v>
      </c>
      <c r="E13" s="87" t="s">
        <v>42</v>
      </c>
      <c r="F13" s="87" t="s">
        <v>107</v>
      </c>
      <c r="G13" s="87" t="s">
        <v>323</v>
      </c>
      <c r="H13" s="87" t="s">
        <v>324</v>
      </c>
      <c r="I13" s="87" t="s">
        <v>325</v>
      </c>
      <c r="J13" s="377" t="s">
        <v>292</v>
      </c>
      <c r="K13" s="377" t="s">
        <v>397</v>
      </c>
      <c r="L13" s="377" t="s">
        <v>506</v>
      </c>
      <c r="M13" s="106"/>
    </row>
    <row r="14" spans="1:15" s="164" customFormat="1" ht="21" customHeight="1" x14ac:dyDescent="0.25">
      <c r="A14" s="173" t="s">
        <v>255</v>
      </c>
      <c r="B14" s="144"/>
      <c r="C14" s="87"/>
      <c r="D14" s="87"/>
      <c r="E14" s="87"/>
      <c r="F14" s="87"/>
      <c r="G14" s="87"/>
      <c r="H14" s="87"/>
      <c r="I14" s="140"/>
      <c r="J14" s="140">
        <f>J15+J194+J221+J279+J302+J379+J421+J466+J475+J482+J490+J505</f>
        <v>183635</v>
      </c>
      <c r="K14" s="140">
        <f>K15+K194+K221+K279+K302+K379+K421+K466+K475+K482+K490+K505</f>
        <v>117630.10000000002</v>
      </c>
      <c r="L14" s="140">
        <f>L15+L194+L221+L279+L302+L379+L421+L466+L475+L482+L490+L505</f>
        <v>115321.80000000002</v>
      </c>
      <c r="M14" s="106"/>
    </row>
    <row r="15" spans="1:15" s="164" customFormat="1" x14ac:dyDescent="0.25">
      <c r="A15" s="174" t="s">
        <v>21</v>
      </c>
      <c r="B15" s="175" t="s">
        <v>22</v>
      </c>
      <c r="C15" s="87"/>
      <c r="D15" s="87"/>
      <c r="E15" s="87"/>
      <c r="F15" s="87"/>
      <c r="G15" s="87"/>
      <c r="H15" s="175"/>
      <c r="I15" s="140"/>
      <c r="J15" s="140">
        <f>J16+J22+J94+J100+J119+J125</f>
        <v>32497.800000000003</v>
      </c>
      <c r="K15" s="140">
        <f>K16+K22+K94+K100+K119+K125</f>
        <v>21958.5</v>
      </c>
      <c r="L15" s="140">
        <f>L16+L22+L94+L100+L119+L125</f>
        <v>21972.400000000001</v>
      </c>
      <c r="M15" s="106"/>
    </row>
    <row r="16" spans="1:15" s="164" customFormat="1" ht="47.25" x14ac:dyDescent="0.25">
      <c r="A16" s="176" t="s">
        <v>180</v>
      </c>
      <c r="B16" s="175" t="s">
        <v>22</v>
      </c>
      <c r="C16" s="175" t="s">
        <v>23</v>
      </c>
      <c r="D16" s="87"/>
      <c r="E16" s="87"/>
      <c r="F16" s="87"/>
      <c r="G16" s="87"/>
      <c r="H16" s="175"/>
      <c r="I16" s="140"/>
      <c r="J16" s="140">
        <f>J18</f>
        <v>1302</v>
      </c>
      <c r="K16" s="140">
        <f>K18</f>
        <v>1302</v>
      </c>
      <c r="L16" s="140">
        <f>L18</f>
        <v>1302</v>
      </c>
      <c r="M16" s="106"/>
      <c r="O16" s="106"/>
    </row>
    <row r="17" spans="1:14" s="164" customFormat="1" ht="47.25" x14ac:dyDescent="0.25">
      <c r="A17" s="176" t="s">
        <v>270</v>
      </c>
      <c r="B17" s="87" t="s">
        <v>22</v>
      </c>
      <c r="C17" s="87" t="s">
        <v>23</v>
      </c>
      <c r="D17" s="177" t="s">
        <v>326</v>
      </c>
      <c r="E17" s="177"/>
      <c r="F17" s="177"/>
      <c r="G17" s="177"/>
      <c r="H17" s="175"/>
      <c r="I17" s="141"/>
      <c r="J17" s="141">
        <f>J18</f>
        <v>1302</v>
      </c>
      <c r="K17" s="141">
        <f>K18</f>
        <v>1302</v>
      </c>
      <c r="L17" s="141">
        <f>L18</f>
        <v>1302</v>
      </c>
      <c r="M17" s="106"/>
    </row>
    <row r="18" spans="1:14" s="139" customFormat="1" ht="31.5" x14ac:dyDescent="0.25">
      <c r="A18" s="84" t="s">
        <v>269</v>
      </c>
      <c r="B18" s="87" t="s">
        <v>22</v>
      </c>
      <c r="C18" s="87" t="s">
        <v>23</v>
      </c>
      <c r="D18" s="177" t="s">
        <v>326</v>
      </c>
      <c r="E18" s="177" t="s">
        <v>24</v>
      </c>
      <c r="F18" s="177"/>
      <c r="G18" s="177"/>
      <c r="H18" s="175"/>
      <c r="I18" s="141"/>
      <c r="J18" s="141">
        <f t="shared" ref="J18:L20" si="0">J19</f>
        <v>1302</v>
      </c>
      <c r="K18" s="141">
        <f t="shared" si="0"/>
        <v>1302</v>
      </c>
      <c r="L18" s="141">
        <f t="shared" si="0"/>
        <v>1302</v>
      </c>
      <c r="M18" s="106"/>
      <c r="N18" s="164"/>
    </row>
    <row r="19" spans="1:14" s="164" customFormat="1" ht="31.5" x14ac:dyDescent="0.25">
      <c r="A19" s="176" t="s">
        <v>156</v>
      </c>
      <c r="B19" s="87" t="s">
        <v>22</v>
      </c>
      <c r="C19" s="87" t="s">
        <v>23</v>
      </c>
      <c r="D19" s="177" t="s">
        <v>326</v>
      </c>
      <c r="E19" s="177" t="s">
        <v>24</v>
      </c>
      <c r="F19" s="177" t="s">
        <v>68</v>
      </c>
      <c r="G19" s="177" t="s">
        <v>327</v>
      </c>
      <c r="H19" s="175"/>
      <c r="I19" s="141"/>
      <c r="J19" s="141">
        <f t="shared" si="0"/>
        <v>1302</v>
      </c>
      <c r="K19" s="141">
        <f t="shared" si="0"/>
        <v>1302</v>
      </c>
      <c r="L19" s="141">
        <f t="shared" si="0"/>
        <v>1302</v>
      </c>
      <c r="M19" s="106"/>
    </row>
    <row r="20" spans="1:14" s="164" customFormat="1" ht="78.75" x14ac:dyDescent="0.25">
      <c r="A20" s="176" t="s">
        <v>182</v>
      </c>
      <c r="B20" s="87" t="s">
        <v>22</v>
      </c>
      <c r="C20" s="87" t="s">
        <v>23</v>
      </c>
      <c r="D20" s="177" t="s">
        <v>326</v>
      </c>
      <c r="E20" s="177" t="s">
        <v>24</v>
      </c>
      <c r="F20" s="177" t="s">
        <v>68</v>
      </c>
      <c r="G20" s="177" t="s">
        <v>327</v>
      </c>
      <c r="H20" s="87" t="s">
        <v>183</v>
      </c>
      <c r="I20" s="141"/>
      <c r="J20" s="141">
        <f t="shared" si="0"/>
        <v>1302</v>
      </c>
      <c r="K20" s="141">
        <f t="shared" si="0"/>
        <v>1302</v>
      </c>
      <c r="L20" s="141">
        <f t="shared" si="0"/>
        <v>1302</v>
      </c>
      <c r="M20" s="106"/>
    </row>
    <row r="21" spans="1:14" s="164" customFormat="1" ht="35.25" customHeight="1" x14ac:dyDescent="0.25">
      <c r="A21" s="176" t="s">
        <v>184</v>
      </c>
      <c r="B21" s="87" t="s">
        <v>22</v>
      </c>
      <c r="C21" s="87" t="s">
        <v>23</v>
      </c>
      <c r="D21" s="177" t="s">
        <v>326</v>
      </c>
      <c r="E21" s="177" t="s">
        <v>24</v>
      </c>
      <c r="F21" s="177" t="s">
        <v>68</v>
      </c>
      <c r="G21" s="177" t="s">
        <v>327</v>
      </c>
      <c r="H21" s="87" t="s">
        <v>181</v>
      </c>
      <c r="I21" s="141"/>
      <c r="J21" s="141">
        <f>'ведомст 3'!K23</f>
        <v>1302</v>
      </c>
      <c r="K21" s="141">
        <f>'ведомст 3'!L23</f>
        <v>1302</v>
      </c>
      <c r="L21" s="141">
        <f>'ведомст 3'!M23</f>
        <v>1302</v>
      </c>
      <c r="M21" s="327"/>
    </row>
    <row r="22" spans="1:14" s="164" customFormat="1" ht="62.25" customHeight="1" x14ac:dyDescent="0.25">
      <c r="A22" s="176" t="s">
        <v>67</v>
      </c>
      <c r="B22" s="175" t="s">
        <v>22</v>
      </c>
      <c r="C22" s="175" t="s">
        <v>25</v>
      </c>
      <c r="D22" s="87"/>
      <c r="E22" s="87"/>
      <c r="F22" s="87"/>
      <c r="G22" s="87"/>
      <c r="H22" s="175"/>
      <c r="I22" s="141"/>
      <c r="J22" s="141">
        <f>J23+J28++J40+J51+J60+J75+J34</f>
        <v>17615.800000000003</v>
      </c>
      <c r="K22" s="141">
        <f>K23+K28++K40+K51+K60+K75+K34</f>
        <v>9100.9</v>
      </c>
      <c r="L22" s="141">
        <f>L23+L28++L40+L51+L60+L75+L34</f>
        <v>9114.7999999999993</v>
      </c>
      <c r="M22" s="327"/>
    </row>
    <row r="23" spans="1:14" s="164" customFormat="1" ht="52.5" customHeight="1" x14ac:dyDescent="0.25">
      <c r="A23" s="179" t="s">
        <v>513</v>
      </c>
      <c r="B23" s="87" t="s">
        <v>22</v>
      </c>
      <c r="C23" s="87" t="s">
        <v>25</v>
      </c>
      <c r="D23" s="180" t="s">
        <v>22</v>
      </c>
      <c r="E23" s="180"/>
      <c r="F23" s="180"/>
      <c r="G23" s="180"/>
      <c r="H23" s="87"/>
      <c r="I23" s="141"/>
      <c r="J23" s="141">
        <f t="shared" ref="J23:L26" si="1">J24</f>
        <v>28</v>
      </c>
      <c r="K23" s="141">
        <f t="shared" si="1"/>
        <v>28</v>
      </c>
      <c r="L23" s="141">
        <f t="shared" si="1"/>
        <v>28</v>
      </c>
      <c r="M23" s="106"/>
    </row>
    <row r="24" spans="1:14" s="164" customFormat="1" ht="30" customHeight="1" x14ac:dyDescent="0.25">
      <c r="A24" s="176" t="s">
        <v>126</v>
      </c>
      <c r="B24" s="87" t="s">
        <v>22</v>
      </c>
      <c r="C24" s="87" t="s">
        <v>25</v>
      </c>
      <c r="D24" s="180" t="s">
        <v>22</v>
      </c>
      <c r="E24" s="177">
        <v>0</v>
      </c>
      <c r="F24" s="177" t="s">
        <v>22</v>
      </c>
      <c r="G24" s="177"/>
      <c r="H24" s="87"/>
      <c r="I24" s="141"/>
      <c r="J24" s="141">
        <f t="shared" si="1"/>
        <v>28</v>
      </c>
      <c r="K24" s="141">
        <f t="shared" si="1"/>
        <v>28</v>
      </c>
      <c r="L24" s="141">
        <f t="shared" si="1"/>
        <v>28</v>
      </c>
      <c r="M24" s="106"/>
    </row>
    <row r="25" spans="1:14" s="164" customFormat="1" ht="30.75" customHeight="1" x14ac:dyDescent="0.25">
      <c r="A25" s="84" t="s">
        <v>129</v>
      </c>
      <c r="B25" s="87" t="s">
        <v>22</v>
      </c>
      <c r="C25" s="87" t="s">
        <v>25</v>
      </c>
      <c r="D25" s="180" t="s">
        <v>22</v>
      </c>
      <c r="E25" s="177" t="s">
        <v>313</v>
      </c>
      <c r="F25" s="177" t="s">
        <v>22</v>
      </c>
      <c r="G25" s="177" t="s">
        <v>328</v>
      </c>
      <c r="H25" s="87"/>
      <c r="I25" s="141"/>
      <c r="J25" s="141">
        <f t="shared" si="1"/>
        <v>28</v>
      </c>
      <c r="K25" s="141">
        <f t="shared" si="1"/>
        <v>28</v>
      </c>
      <c r="L25" s="141">
        <f t="shared" si="1"/>
        <v>28</v>
      </c>
      <c r="M25" s="106"/>
    </row>
    <row r="26" spans="1:14" s="164" customFormat="1" ht="30.75" customHeight="1" x14ac:dyDescent="0.25">
      <c r="A26" s="176" t="s">
        <v>182</v>
      </c>
      <c r="B26" s="87" t="s">
        <v>22</v>
      </c>
      <c r="C26" s="87" t="s">
        <v>25</v>
      </c>
      <c r="D26" s="180" t="s">
        <v>22</v>
      </c>
      <c r="E26" s="177" t="s">
        <v>313</v>
      </c>
      <c r="F26" s="177" t="s">
        <v>22</v>
      </c>
      <c r="G26" s="177" t="s">
        <v>328</v>
      </c>
      <c r="H26" s="87" t="s">
        <v>183</v>
      </c>
      <c r="I26" s="141"/>
      <c r="J26" s="141">
        <f t="shared" si="1"/>
        <v>28</v>
      </c>
      <c r="K26" s="141">
        <f t="shared" si="1"/>
        <v>28</v>
      </c>
      <c r="L26" s="141">
        <f t="shared" si="1"/>
        <v>28</v>
      </c>
      <c r="M26" s="106"/>
    </row>
    <row r="27" spans="1:14" s="164" customFormat="1" ht="30.75" customHeight="1" x14ac:dyDescent="0.25">
      <c r="A27" s="176" t="s">
        <v>184</v>
      </c>
      <c r="B27" s="87" t="s">
        <v>22</v>
      </c>
      <c r="C27" s="87" t="s">
        <v>25</v>
      </c>
      <c r="D27" s="180" t="s">
        <v>22</v>
      </c>
      <c r="E27" s="177" t="s">
        <v>313</v>
      </c>
      <c r="F27" s="177" t="s">
        <v>22</v>
      </c>
      <c r="G27" s="177" t="s">
        <v>328</v>
      </c>
      <c r="H27" s="87" t="s">
        <v>181</v>
      </c>
      <c r="I27" s="141"/>
      <c r="J27" s="141">
        <f>'ведомст 3'!K29+'ведомст 3'!K376</f>
        <v>28</v>
      </c>
      <c r="K27" s="141">
        <f>'ведомст 3'!L29+'ведомст 3'!L376</f>
        <v>28</v>
      </c>
      <c r="L27" s="141">
        <f>'ведомст 3'!M29+'ведомст 3'!M376</f>
        <v>28</v>
      </c>
      <c r="M27" s="106"/>
    </row>
    <row r="28" spans="1:14" s="164" customFormat="1" ht="78" customHeight="1" x14ac:dyDescent="0.25">
      <c r="A28" s="176" t="s">
        <v>514</v>
      </c>
      <c r="B28" s="87" t="s">
        <v>22</v>
      </c>
      <c r="C28" s="87" t="s">
        <v>25</v>
      </c>
      <c r="D28" s="180" t="s">
        <v>23</v>
      </c>
      <c r="E28" s="181"/>
      <c r="F28" s="177"/>
      <c r="G28" s="177"/>
      <c r="H28" s="87"/>
      <c r="I28" s="141"/>
      <c r="J28" s="141">
        <f t="shared" ref="J28:L32" si="2">J29</f>
        <v>59.1</v>
      </c>
      <c r="K28" s="141">
        <f t="shared" si="2"/>
        <v>62.4</v>
      </c>
      <c r="L28" s="141">
        <f t="shared" si="2"/>
        <v>64.8</v>
      </c>
      <c r="M28" s="106"/>
    </row>
    <row r="29" spans="1:14" s="164" customFormat="1" ht="84.75" customHeight="1" x14ac:dyDescent="0.25">
      <c r="A29" s="176" t="s">
        <v>535</v>
      </c>
      <c r="B29" s="87" t="s">
        <v>22</v>
      </c>
      <c r="C29" s="87" t="s">
        <v>25</v>
      </c>
      <c r="D29" s="180" t="s">
        <v>23</v>
      </c>
      <c r="E29" s="177">
        <v>3</v>
      </c>
      <c r="F29" s="177"/>
      <c r="G29" s="177"/>
      <c r="H29" s="87"/>
      <c r="I29" s="141"/>
      <c r="J29" s="141">
        <f t="shared" si="2"/>
        <v>59.1</v>
      </c>
      <c r="K29" s="141">
        <f t="shared" si="2"/>
        <v>62.4</v>
      </c>
      <c r="L29" s="141">
        <f t="shared" si="2"/>
        <v>64.8</v>
      </c>
      <c r="M29" s="106"/>
    </row>
    <row r="30" spans="1:14" s="164" customFormat="1" ht="51" customHeight="1" x14ac:dyDescent="0.25">
      <c r="A30" s="182" t="s">
        <v>0</v>
      </c>
      <c r="B30" s="87" t="s">
        <v>22</v>
      </c>
      <c r="C30" s="87" t="s">
        <v>25</v>
      </c>
      <c r="D30" s="180" t="s">
        <v>23</v>
      </c>
      <c r="E30" s="177" t="s">
        <v>27</v>
      </c>
      <c r="F30" s="177" t="s">
        <v>23</v>
      </c>
      <c r="G30" s="177"/>
      <c r="H30" s="87"/>
      <c r="I30" s="141"/>
      <c r="J30" s="141">
        <f t="shared" si="2"/>
        <v>59.1</v>
      </c>
      <c r="K30" s="141">
        <f t="shared" si="2"/>
        <v>62.4</v>
      </c>
      <c r="L30" s="141">
        <f t="shared" si="2"/>
        <v>64.8</v>
      </c>
      <c r="M30" s="106"/>
    </row>
    <row r="31" spans="1:14" s="164" customFormat="1" ht="81" customHeight="1" x14ac:dyDescent="0.25">
      <c r="A31" s="89" t="s">
        <v>169</v>
      </c>
      <c r="B31" s="87" t="s">
        <v>22</v>
      </c>
      <c r="C31" s="87" t="s">
        <v>25</v>
      </c>
      <c r="D31" s="180" t="s">
        <v>23</v>
      </c>
      <c r="E31" s="177" t="s">
        <v>27</v>
      </c>
      <c r="F31" s="177" t="s">
        <v>23</v>
      </c>
      <c r="G31" s="177" t="s">
        <v>329</v>
      </c>
      <c r="H31" s="87"/>
      <c r="I31" s="141"/>
      <c r="J31" s="141">
        <f t="shared" si="2"/>
        <v>59.1</v>
      </c>
      <c r="K31" s="141">
        <f t="shared" si="2"/>
        <v>62.4</v>
      </c>
      <c r="L31" s="141">
        <f t="shared" si="2"/>
        <v>64.8</v>
      </c>
      <c r="M31" s="106"/>
    </row>
    <row r="32" spans="1:14" s="164" customFormat="1" ht="75" customHeight="1" x14ac:dyDescent="0.25">
      <c r="A32" s="176" t="s">
        <v>190</v>
      </c>
      <c r="B32" s="87" t="s">
        <v>22</v>
      </c>
      <c r="C32" s="87" t="s">
        <v>25</v>
      </c>
      <c r="D32" s="180" t="s">
        <v>23</v>
      </c>
      <c r="E32" s="177" t="s">
        <v>27</v>
      </c>
      <c r="F32" s="177" t="s">
        <v>23</v>
      </c>
      <c r="G32" s="177" t="s">
        <v>329</v>
      </c>
      <c r="H32" s="87" t="s">
        <v>183</v>
      </c>
      <c r="I32" s="141"/>
      <c r="J32" s="141">
        <f t="shared" si="2"/>
        <v>59.1</v>
      </c>
      <c r="K32" s="141">
        <f t="shared" si="2"/>
        <v>62.4</v>
      </c>
      <c r="L32" s="141">
        <f t="shared" si="2"/>
        <v>64.8</v>
      </c>
      <c r="M32" s="106"/>
    </row>
    <row r="33" spans="1:16384" s="164" customFormat="1" ht="33.75" customHeight="1" x14ac:dyDescent="0.25">
      <c r="A33" s="176" t="s">
        <v>196</v>
      </c>
      <c r="B33" s="87" t="s">
        <v>22</v>
      </c>
      <c r="C33" s="87" t="s">
        <v>25</v>
      </c>
      <c r="D33" s="180" t="s">
        <v>23</v>
      </c>
      <c r="E33" s="177" t="s">
        <v>27</v>
      </c>
      <c r="F33" s="177" t="s">
        <v>23</v>
      </c>
      <c r="G33" s="177" t="s">
        <v>329</v>
      </c>
      <c r="H33" s="87" t="s">
        <v>181</v>
      </c>
      <c r="I33" s="88"/>
      <c r="J33" s="88">
        <f>'ведомст 3'!K382</f>
        <v>59.1</v>
      </c>
      <c r="K33" s="88">
        <f>'ведомст 3'!L382</f>
        <v>62.4</v>
      </c>
      <c r="L33" s="88">
        <f>'ведомст 3'!M382</f>
        <v>64.8</v>
      </c>
      <c r="M33" s="106"/>
    </row>
    <row r="34" spans="1:16384" s="164" customFormat="1" ht="33.75" hidden="1" customHeight="1" x14ac:dyDescent="0.25">
      <c r="A34" s="176" t="s">
        <v>479</v>
      </c>
      <c r="B34" s="87" t="s">
        <v>22</v>
      </c>
      <c r="C34" s="87" t="s">
        <v>25</v>
      </c>
      <c r="D34" s="180" t="s">
        <v>25</v>
      </c>
      <c r="E34" s="177"/>
      <c r="F34" s="177"/>
      <c r="G34" s="177"/>
      <c r="H34" s="87"/>
      <c r="I34" s="88"/>
      <c r="J34" s="588">
        <f>'ведомст 3'!K30</f>
        <v>0</v>
      </c>
      <c r="K34" s="588">
        <f>'ведомст 3'!L30</f>
        <v>0</v>
      </c>
      <c r="L34" s="588">
        <f>'ведомст 3'!M30</f>
        <v>0</v>
      </c>
      <c r="M34" s="291"/>
    </row>
    <row r="35" spans="1:16384" s="164" customFormat="1" ht="48" hidden="1" customHeight="1" x14ac:dyDescent="0.25">
      <c r="A35" s="176" t="s">
        <v>478</v>
      </c>
      <c r="B35" s="87" t="s">
        <v>22</v>
      </c>
      <c r="C35" s="87" t="s">
        <v>25</v>
      </c>
      <c r="D35" s="180" t="s">
        <v>25</v>
      </c>
      <c r="E35" s="177" t="s">
        <v>27</v>
      </c>
      <c r="F35" s="177"/>
      <c r="G35" s="177"/>
      <c r="H35" s="87"/>
      <c r="I35" s="88"/>
      <c r="J35" s="588">
        <f>'ведомст 3'!K31</f>
        <v>0</v>
      </c>
      <c r="K35" s="588">
        <f>'ведомст 3'!L31</f>
        <v>0</v>
      </c>
      <c r="L35" s="588">
        <f>'ведомст 3'!M31</f>
        <v>0</v>
      </c>
      <c r="M35" s="291"/>
    </row>
    <row r="36" spans="1:16384" s="164" customFormat="1" ht="45" hidden="1" customHeight="1" x14ac:dyDescent="0.25">
      <c r="A36" s="176" t="s">
        <v>477</v>
      </c>
      <c r="B36" s="87" t="s">
        <v>22</v>
      </c>
      <c r="C36" s="87" t="s">
        <v>25</v>
      </c>
      <c r="D36" s="180" t="s">
        <v>25</v>
      </c>
      <c r="E36" s="177" t="s">
        <v>27</v>
      </c>
      <c r="F36" s="177" t="s">
        <v>22</v>
      </c>
      <c r="G36" s="177"/>
      <c r="H36" s="87"/>
      <c r="I36" s="88"/>
      <c r="J36" s="588">
        <f>'ведомст 3'!K32</f>
        <v>0</v>
      </c>
      <c r="K36" s="588">
        <f>'ведомст 3'!L32</f>
        <v>0</v>
      </c>
      <c r="L36" s="588">
        <f>'ведомст 3'!M32</f>
        <v>0</v>
      </c>
      <c r="M36" s="291"/>
    </row>
    <row r="37" spans="1:16384" s="164" customFormat="1" ht="62.25" hidden="1" customHeight="1" x14ac:dyDescent="0.25">
      <c r="A37" s="176" t="s">
        <v>476</v>
      </c>
      <c r="B37" s="87" t="s">
        <v>22</v>
      </c>
      <c r="C37" s="87" t="s">
        <v>25</v>
      </c>
      <c r="D37" s="180" t="s">
        <v>25</v>
      </c>
      <c r="E37" s="177" t="s">
        <v>27</v>
      </c>
      <c r="F37" s="177" t="s">
        <v>22</v>
      </c>
      <c r="G37" s="177" t="s">
        <v>475</v>
      </c>
      <c r="H37" s="87"/>
      <c r="I37" s="88"/>
      <c r="J37" s="588">
        <f>'ведомст 3'!K33</f>
        <v>0</v>
      </c>
      <c r="K37" s="588">
        <f>'ведомст 3'!L33</f>
        <v>0</v>
      </c>
      <c r="L37" s="588">
        <f>'ведомст 3'!M33</f>
        <v>0</v>
      </c>
      <c r="M37" s="291"/>
    </row>
    <row r="38" spans="1:16384" s="164" customFormat="1" ht="33.75" hidden="1" customHeight="1" x14ac:dyDescent="0.25">
      <c r="A38" s="176" t="s">
        <v>182</v>
      </c>
      <c r="B38" s="87" t="s">
        <v>22</v>
      </c>
      <c r="C38" s="87" t="s">
        <v>25</v>
      </c>
      <c r="D38" s="180" t="s">
        <v>25</v>
      </c>
      <c r="E38" s="177" t="s">
        <v>27</v>
      </c>
      <c r="F38" s="177" t="s">
        <v>22</v>
      </c>
      <c r="G38" s="177" t="s">
        <v>475</v>
      </c>
      <c r="H38" s="87" t="s">
        <v>183</v>
      </c>
      <c r="I38" s="88"/>
      <c r="J38" s="588">
        <f>'ведомст 3'!K34</f>
        <v>0</v>
      </c>
      <c r="K38" s="588">
        <f>'ведомст 3'!L34</f>
        <v>0</v>
      </c>
      <c r="L38" s="588">
        <f>'ведомст 3'!M34</f>
        <v>0</v>
      </c>
      <c r="M38" s="291"/>
    </row>
    <row r="39" spans="1:16384" s="164" customFormat="1" ht="33.75" hidden="1" customHeight="1" x14ac:dyDescent="0.25">
      <c r="A39" s="176" t="s">
        <v>184</v>
      </c>
      <c r="B39" s="87" t="s">
        <v>22</v>
      </c>
      <c r="C39" s="87" t="s">
        <v>25</v>
      </c>
      <c r="D39" s="180" t="s">
        <v>25</v>
      </c>
      <c r="E39" s="177" t="s">
        <v>27</v>
      </c>
      <c r="F39" s="177" t="s">
        <v>22</v>
      </c>
      <c r="G39" s="177" t="s">
        <v>475</v>
      </c>
      <c r="H39" s="87" t="s">
        <v>181</v>
      </c>
      <c r="I39" s="88"/>
      <c r="J39" s="588">
        <f>'ведомст 3'!K35</f>
        <v>0</v>
      </c>
      <c r="K39" s="588">
        <f>'ведомст 3'!L35</f>
        <v>0</v>
      </c>
      <c r="L39" s="588">
        <f>'ведомст 3'!M35</f>
        <v>0</v>
      </c>
      <c r="M39" s="291"/>
    </row>
    <row r="40" spans="1:16384" s="164" customFormat="1" ht="56.25" customHeight="1" x14ac:dyDescent="0.25">
      <c r="A40" s="179" t="s">
        <v>525</v>
      </c>
      <c r="B40" s="87" t="s">
        <v>22</v>
      </c>
      <c r="C40" s="177" t="s">
        <v>25</v>
      </c>
      <c r="D40" s="180">
        <v>18</v>
      </c>
      <c r="E40" s="180"/>
      <c r="F40" s="180"/>
      <c r="G40" s="180"/>
      <c r="H40" s="87"/>
      <c r="I40" s="142"/>
      <c r="J40" s="142">
        <f>J42+J46</f>
        <v>321</v>
      </c>
      <c r="K40" s="142">
        <f>K42+K46</f>
        <v>216</v>
      </c>
      <c r="L40" s="142">
        <f>L42+L46</f>
        <v>216</v>
      </c>
      <c r="M40" s="361"/>
      <c r="N40" s="179"/>
    </row>
    <row r="41" spans="1:16384" s="164" customFormat="1" ht="28.5" customHeight="1" x14ac:dyDescent="0.25">
      <c r="A41" s="185" t="s">
        <v>305</v>
      </c>
      <c r="B41" s="87" t="s">
        <v>22</v>
      </c>
      <c r="C41" s="177" t="s">
        <v>25</v>
      </c>
      <c r="D41" s="180">
        <v>18</v>
      </c>
      <c r="E41" s="180" t="s">
        <v>24</v>
      </c>
      <c r="F41" s="180"/>
      <c r="G41" s="180"/>
      <c r="H41" s="87"/>
      <c r="I41" s="142"/>
      <c r="J41" s="142">
        <f>J42</f>
        <v>186</v>
      </c>
      <c r="K41" s="142">
        <f>K42</f>
        <v>127</v>
      </c>
      <c r="L41" s="142">
        <f>L42</f>
        <v>127</v>
      </c>
      <c r="M41" s="104"/>
      <c r="N41" s="285"/>
    </row>
    <row r="42" spans="1:16384" s="164" customFormat="1" ht="36" customHeight="1" x14ac:dyDescent="0.25">
      <c r="A42" s="186" t="s">
        <v>306</v>
      </c>
      <c r="B42" s="87" t="s">
        <v>22</v>
      </c>
      <c r="C42" s="177" t="s">
        <v>25</v>
      </c>
      <c r="D42" s="180">
        <v>18</v>
      </c>
      <c r="E42" s="180" t="s">
        <v>24</v>
      </c>
      <c r="F42" s="180" t="s">
        <v>22</v>
      </c>
      <c r="G42" s="180"/>
      <c r="H42" s="87"/>
      <c r="I42" s="142"/>
      <c r="J42" s="142">
        <f t="shared" ref="J42:L44" si="3">J43</f>
        <v>186</v>
      </c>
      <c r="K42" s="142">
        <f t="shared" si="3"/>
        <v>127</v>
      </c>
      <c r="L42" s="142">
        <f t="shared" si="3"/>
        <v>127</v>
      </c>
      <c r="M42" s="106"/>
    </row>
    <row r="43" spans="1:16384" s="164" customFormat="1" ht="36" customHeight="1" x14ac:dyDescent="0.25">
      <c r="A43" s="89" t="s">
        <v>95</v>
      </c>
      <c r="B43" s="87" t="s">
        <v>22</v>
      </c>
      <c r="C43" s="177" t="s">
        <v>25</v>
      </c>
      <c r="D43" s="180">
        <v>18</v>
      </c>
      <c r="E43" s="180" t="s">
        <v>24</v>
      </c>
      <c r="F43" s="180" t="s">
        <v>22</v>
      </c>
      <c r="G43" s="180" t="s">
        <v>330</v>
      </c>
      <c r="H43" s="87"/>
      <c r="I43" s="142"/>
      <c r="J43" s="142">
        <f t="shared" si="3"/>
        <v>186</v>
      </c>
      <c r="K43" s="142">
        <f t="shared" si="3"/>
        <v>127</v>
      </c>
      <c r="L43" s="142">
        <f t="shared" si="3"/>
        <v>127</v>
      </c>
      <c r="M43" s="106"/>
    </row>
    <row r="44" spans="1:16384" s="164" customFormat="1" ht="36" customHeight="1" x14ac:dyDescent="0.25">
      <c r="A44" s="89" t="s">
        <v>188</v>
      </c>
      <c r="B44" s="87" t="s">
        <v>22</v>
      </c>
      <c r="C44" s="177" t="s">
        <v>25</v>
      </c>
      <c r="D44" s="180">
        <v>18</v>
      </c>
      <c r="E44" s="180" t="s">
        <v>24</v>
      </c>
      <c r="F44" s="180" t="s">
        <v>22</v>
      </c>
      <c r="G44" s="180" t="s">
        <v>330</v>
      </c>
      <c r="H44" s="87" t="s">
        <v>186</v>
      </c>
      <c r="I44" s="142"/>
      <c r="J44" s="142">
        <f t="shared" si="3"/>
        <v>186</v>
      </c>
      <c r="K44" s="142">
        <f t="shared" si="3"/>
        <v>127</v>
      </c>
      <c r="L44" s="142">
        <f t="shared" si="3"/>
        <v>127</v>
      </c>
      <c r="M44" s="106"/>
    </row>
    <row r="45" spans="1:16384" s="164" customFormat="1" ht="36" customHeight="1" x14ac:dyDescent="0.25">
      <c r="A45" s="89" t="s">
        <v>189</v>
      </c>
      <c r="B45" s="87" t="s">
        <v>22</v>
      </c>
      <c r="C45" s="177" t="s">
        <v>25</v>
      </c>
      <c r="D45" s="180">
        <v>18</v>
      </c>
      <c r="E45" s="180" t="s">
        <v>24</v>
      </c>
      <c r="F45" s="180" t="s">
        <v>22</v>
      </c>
      <c r="G45" s="180" t="s">
        <v>330</v>
      </c>
      <c r="H45" s="87" t="s">
        <v>187</v>
      </c>
      <c r="I45" s="142"/>
      <c r="J45" s="142">
        <f>'ведомст 3'!K41</f>
        <v>186</v>
      </c>
      <c r="K45" s="142">
        <f>'ведомст 3'!L41</f>
        <v>127</v>
      </c>
      <c r="L45" s="142">
        <f>'ведомст 3'!M41</f>
        <v>127</v>
      </c>
      <c r="M45" s="106"/>
    </row>
    <row r="46" spans="1:16384" s="164" customFormat="1" ht="28.5" customHeight="1" x14ac:dyDescent="0.25">
      <c r="A46" s="185" t="s">
        <v>307</v>
      </c>
      <c r="B46" s="87" t="s">
        <v>22</v>
      </c>
      <c r="C46" s="177" t="s">
        <v>25</v>
      </c>
      <c r="D46" s="180">
        <v>18</v>
      </c>
      <c r="E46" s="180" t="s">
        <v>26</v>
      </c>
      <c r="F46" s="180"/>
      <c r="G46" s="180"/>
      <c r="H46" s="179"/>
      <c r="I46" s="145"/>
      <c r="J46" s="145">
        <f>J48</f>
        <v>135</v>
      </c>
      <c r="K46" s="145">
        <f>K48</f>
        <v>89</v>
      </c>
      <c r="L46" s="145">
        <f>L48</f>
        <v>89</v>
      </c>
      <c r="M46" s="106"/>
      <c r="O46" s="179"/>
      <c r="P46" s="179"/>
      <c r="Q46" s="179"/>
      <c r="R46" s="179"/>
      <c r="S46" s="179"/>
      <c r="T46" s="179"/>
      <c r="U46" s="179"/>
      <c r="V46" s="179"/>
      <c r="W46" s="179"/>
      <c r="X46" s="179"/>
      <c r="Y46" s="179"/>
      <c r="Z46" s="179"/>
      <c r="AA46" s="179"/>
      <c r="AB46" s="179"/>
      <c r="AC46" s="179"/>
      <c r="AD46" s="179"/>
      <c r="AE46" s="179"/>
      <c r="AF46" s="179"/>
      <c r="AG46" s="179"/>
      <c r="AH46" s="179"/>
      <c r="AI46" s="179"/>
      <c r="AJ46" s="179"/>
      <c r="AK46" s="179"/>
      <c r="AL46" s="179"/>
      <c r="AM46" s="179"/>
      <c r="AN46" s="179"/>
      <c r="AO46" s="179"/>
      <c r="AP46" s="179"/>
      <c r="AQ46" s="179"/>
      <c r="AR46" s="179"/>
      <c r="AS46" s="179"/>
      <c r="AT46" s="179"/>
      <c r="AU46" s="179"/>
      <c r="AV46" s="179"/>
      <c r="AW46" s="179"/>
      <c r="AX46" s="179"/>
      <c r="AY46" s="179"/>
      <c r="AZ46" s="179"/>
      <c r="BA46" s="179"/>
      <c r="BB46" s="179"/>
      <c r="BC46" s="179"/>
      <c r="BD46" s="179"/>
      <c r="BE46" s="179"/>
      <c r="BF46" s="179"/>
      <c r="BG46" s="179"/>
      <c r="BH46" s="179"/>
      <c r="BI46" s="179"/>
      <c r="BJ46" s="179"/>
      <c r="BK46" s="179"/>
      <c r="BL46" s="179"/>
      <c r="BM46" s="179"/>
      <c r="BN46" s="179"/>
      <c r="BO46" s="179"/>
      <c r="BP46" s="179"/>
      <c r="BQ46" s="179"/>
      <c r="BR46" s="179"/>
      <c r="BS46" s="179"/>
      <c r="BT46" s="179"/>
      <c r="BU46" s="179"/>
      <c r="BV46" s="179"/>
      <c r="BW46" s="179"/>
      <c r="BX46" s="179"/>
      <c r="BY46" s="179"/>
      <c r="BZ46" s="179"/>
      <c r="CA46" s="179"/>
      <c r="CB46" s="179"/>
      <c r="CC46" s="179"/>
      <c r="CD46" s="179"/>
      <c r="CE46" s="179"/>
      <c r="CF46" s="179"/>
      <c r="CG46" s="179"/>
      <c r="CH46" s="179"/>
      <c r="CI46" s="179"/>
      <c r="CJ46" s="179"/>
      <c r="CK46" s="179"/>
      <c r="CL46" s="179"/>
      <c r="CM46" s="179"/>
      <c r="CN46" s="179"/>
      <c r="CO46" s="179"/>
      <c r="CP46" s="179"/>
      <c r="CQ46" s="179"/>
      <c r="CR46" s="179"/>
      <c r="CS46" s="179"/>
      <c r="CT46" s="179"/>
      <c r="CU46" s="179"/>
      <c r="CV46" s="179"/>
      <c r="CW46" s="179"/>
      <c r="CX46" s="179"/>
      <c r="CY46" s="179"/>
      <c r="CZ46" s="179"/>
      <c r="DA46" s="179"/>
      <c r="DB46" s="179"/>
      <c r="DC46" s="179"/>
      <c r="DD46" s="179"/>
      <c r="DE46" s="179"/>
      <c r="DF46" s="179"/>
      <c r="DG46" s="179"/>
      <c r="DH46" s="179"/>
      <c r="DI46" s="179"/>
      <c r="DJ46" s="179"/>
      <c r="DK46" s="179"/>
      <c r="DL46" s="179"/>
      <c r="DM46" s="179"/>
      <c r="DN46" s="179"/>
      <c r="DO46" s="179"/>
      <c r="DP46" s="179"/>
      <c r="DQ46" s="179"/>
      <c r="DR46" s="179"/>
      <c r="DS46" s="179"/>
      <c r="DT46" s="179"/>
      <c r="DU46" s="179"/>
      <c r="DV46" s="179"/>
      <c r="DW46" s="179"/>
      <c r="DX46" s="179"/>
      <c r="DY46" s="179"/>
      <c r="DZ46" s="179"/>
      <c r="EA46" s="179"/>
      <c r="EB46" s="179"/>
      <c r="EC46" s="179"/>
      <c r="ED46" s="179"/>
      <c r="EE46" s="179"/>
      <c r="EF46" s="179"/>
      <c r="EG46" s="179"/>
      <c r="EH46" s="179"/>
      <c r="EI46" s="179"/>
      <c r="EJ46" s="179"/>
      <c r="EK46" s="179"/>
      <c r="EL46" s="179"/>
      <c r="EM46" s="179"/>
      <c r="EN46" s="179"/>
      <c r="EO46" s="179"/>
      <c r="EP46" s="179"/>
      <c r="EQ46" s="179"/>
      <c r="ER46" s="179"/>
      <c r="ES46" s="179"/>
      <c r="ET46" s="179"/>
      <c r="EU46" s="179"/>
      <c r="EV46" s="179"/>
      <c r="EW46" s="179"/>
      <c r="EX46" s="179"/>
      <c r="EY46" s="179"/>
      <c r="EZ46" s="179"/>
      <c r="FA46" s="179"/>
      <c r="FB46" s="179"/>
      <c r="FC46" s="179"/>
      <c r="FD46" s="179"/>
      <c r="FE46" s="179"/>
      <c r="FF46" s="179"/>
      <c r="FG46" s="179"/>
      <c r="FH46" s="179"/>
      <c r="FI46" s="179"/>
      <c r="FJ46" s="179"/>
      <c r="FK46" s="179"/>
      <c r="FL46" s="179"/>
      <c r="FM46" s="179"/>
      <c r="FN46" s="179"/>
      <c r="FO46" s="179"/>
      <c r="FP46" s="179"/>
      <c r="FQ46" s="179"/>
      <c r="FR46" s="179"/>
      <c r="FS46" s="179"/>
      <c r="FT46" s="179"/>
      <c r="FU46" s="179"/>
      <c r="FV46" s="179"/>
      <c r="FW46" s="179"/>
      <c r="FX46" s="179"/>
      <c r="FY46" s="179"/>
      <c r="FZ46" s="179"/>
      <c r="GA46" s="179"/>
      <c r="GB46" s="179"/>
      <c r="GC46" s="179"/>
      <c r="GD46" s="179"/>
      <c r="GE46" s="179"/>
      <c r="GF46" s="179"/>
      <c r="GG46" s="179"/>
      <c r="GH46" s="179"/>
      <c r="GI46" s="179"/>
      <c r="GJ46" s="179"/>
      <c r="GK46" s="179"/>
      <c r="GL46" s="179"/>
      <c r="GM46" s="179"/>
      <c r="GN46" s="179"/>
      <c r="GO46" s="179"/>
      <c r="GP46" s="179"/>
      <c r="GQ46" s="179"/>
      <c r="GR46" s="179"/>
      <c r="GS46" s="179"/>
      <c r="GT46" s="179"/>
      <c r="GU46" s="179"/>
      <c r="GV46" s="179"/>
      <c r="GW46" s="179"/>
      <c r="GX46" s="179"/>
      <c r="GY46" s="179"/>
      <c r="GZ46" s="179"/>
      <c r="HA46" s="179"/>
      <c r="HB46" s="179"/>
      <c r="HC46" s="179"/>
      <c r="HD46" s="179"/>
      <c r="HE46" s="179"/>
      <c r="HF46" s="179"/>
      <c r="HG46" s="179"/>
      <c r="HH46" s="179"/>
      <c r="HI46" s="179"/>
      <c r="HJ46" s="179"/>
      <c r="HK46" s="179"/>
      <c r="HL46" s="179"/>
      <c r="HM46" s="179"/>
      <c r="HN46" s="179"/>
      <c r="HO46" s="179"/>
      <c r="HP46" s="179"/>
      <c r="HQ46" s="179"/>
      <c r="HR46" s="179"/>
      <c r="HS46" s="179"/>
      <c r="HT46" s="179"/>
      <c r="HU46" s="179"/>
      <c r="HV46" s="179"/>
      <c r="HW46" s="179"/>
      <c r="HX46" s="179"/>
      <c r="HY46" s="179"/>
      <c r="HZ46" s="179"/>
      <c r="IA46" s="179"/>
      <c r="IB46" s="179"/>
      <c r="IC46" s="179"/>
      <c r="ID46" s="179"/>
      <c r="IE46" s="179"/>
      <c r="IF46" s="179"/>
      <c r="IG46" s="179"/>
      <c r="IH46" s="179"/>
      <c r="II46" s="179"/>
      <c r="IJ46" s="179"/>
      <c r="IK46" s="179"/>
      <c r="IL46" s="179"/>
      <c r="IM46" s="179"/>
      <c r="IN46" s="179"/>
      <c r="IO46" s="179"/>
      <c r="IP46" s="179"/>
      <c r="IQ46" s="179"/>
      <c r="IR46" s="179"/>
      <c r="IS46" s="179"/>
      <c r="IT46" s="179"/>
      <c r="IU46" s="179"/>
      <c r="IV46" s="179"/>
      <c r="IW46" s="179"/>
      <c r="IX46" s="179"/>
      <c r="IY46" s="179"/>
      <c r="IZ46" s="179"/>
      <c r="JA46" s="179"/>
      <c r="JB46" s="179"/>
      <c r="JC46" s="179"/>
      <c r="JD46" s="179"/>
      <c r="JE46" s="179"/>
      <c r="JF46" s="179"/>
      <c r="JG46" s="179"/>
      <c r="JH46" s="179"/>
      <c r="JI46" s="179"/>
      <c r="JJ46" s="179"/>
      <c r="JK46" s="179"/>
      <c r="JL46" s="179"/>
      <c r="JM46" s="179"/>
      <c r="JN46" s="179"/>
      <c r="JO46" s="179"/>
      <c r="JP46" s="179"/>
      <c r="JQ46" s="179"/>
      <c r="JR46" s="179"/>
      <c r="JS46" s="179"/>
      <c r="JT46" s="179"/>
      <c r="JU46" s="179"/>
      <c r="JV46" s="179"/>
      <c r="JW46" s="179"/>
      <c r="JX46" s="179"/>
      <c r="JY46" s="179"/>
      <c r="JZ46" s="179"/>
      <c r="KA46" s="179"/>
      <c r="KB46" s="179"/>
      <c r="KC46" s="179"/>
      <c r="KD46" s="179"/>
      <c r="KE46" s="179"/>
      <c r="KF46" s="179"/>
      <c r="KG46" s="179"/>
      <c r="KH46" s="179"/>
      <c r="KI46" s="179"/>
      <c r="KJ46" s="179"/>
      <c r="KK46" s="179"/>
      <c r="KL46" s="179"/>
      <c r="KM46" s="179"/>
      <c r="KN46" s="179"/>
      <c r="KO46" s="179"/>
      <c r="KP46" s="179"/>
      <c r="KQ46" s="179"/>
      <c r="KR46" s="179"/>
      <c r="KS46" s="179"/>
      <c r="KT46" s="179"/>
      <c r="KU46" s="179"/>
      <c r="KV46" s="179"/>
      <c r="KW46" s="179"/>
      <c r="KX46" s="179"/>
      <c r="KY46" s="179"/>
      <c r="KZ46" s="179"/>
      <c r="LA46" s="179"/>
      <c r="LB46" s="179"/>
      <c r="LC46" s="179"/>
      <c r="LD46" s="179"/>
      <c r="LE46" s="179"/>
      <c r="LF46" s="179"/>
      <c r="LG46" s="179"/>
      <c r="LH46" s="179"/>
      <c r="LI46" s="179"/>
      <c r="LJ46" s="179"/>
      <c r="LK46" s="179"/>
      <c r="LL46" s="179"/>
      <c r="LM46" s="179"/>
      <c r="LN46" s="179"/>
      <c r="LO46" s="179"/>
      <c r="LP46" s="179"/>
      <c r="LQ46" s="179"/>
      <c r="LR46" s="179"/>
      <c r="LS46" s="179"/>
      <c r="LT46" s="179"/>
      <c r="LU46" s="179"/>
      <c r="LV46" s="179"/>
      <c r="LW46" s="179"/>
      <c r="LX46" s="179"/>
      <c r="LY46" s="179"/>
      <c r="LZ46" s="179"/>
      <c r="MA46" s="179"/>
      <c r="MB46" s="179"/>
      <c r="MC46" s="179"/>
      <c r="MD46" s="179"/>
      <c r="ME46" s="179"/>
      <c r="MF46" s="179"/>
      <c r="MG46" s="179"/>
      <c r="MH46" s="179"/>
      <c r="MI46" s="179"/>
      <c r="MJ46" s="179"/>
      <c r="MK46" s="179"/>
      <c r="ML46" s="179"/>
      <c r="MM46" s="179"/>
      <c r="MN46" s="179"/>
      <c r="MO46" s="179"/>
      <c r="MP46" s="179"/>
      <c r="MQ46" s="179"/>
      <c r="MR46" s="179"/>
      <c r="MS46" s="179"/>
      <c r="MT46" s="179"/>
      <c r="MU46" s="179"/>
      <c r="MV46" s="179"/>
      <c r="MW46" s="179"/>
      <c r="MX46" s="179"/>
      <c r="MY46" s="179"/>
      <c r="MZ46" s="179"/>
      <c r="NA46" s="179"/>
      <c r="NB46" s="179"/>
      <c r="NC46" s="179"/>
      <c r="ND46" s="179"/>
      <c r="NE46" s="179"/>
      <c r="NF46" s="179"/>
      <c r="NG46" s="179"/>
      <c r="NH46" s="179"/>
      <c r="NI46" s="179"/>
      <c r="NJ46" s="179"/>
      <c r="NK46" s="179"/>
      <c r="NL46" s="179"/>
      <c r="NM46" s="179"/>
      <c r="NN46" s="179"/>
      <c r="NO46" s="179"/>
      <c r="NP46" s="179"/>
      <c r="NQ46" s="179"/>
      <c r="NR46" s="179"/>
      <c r="NS46" s="179"/>
      <c r="NT46" s="179"/>
      <c r="NU46" s="179"/>
      <c r="NV46" s="179"/>
      <c r="NW46" s="179"/>
      <c r="NX46" s="179"/>
      <c r="NY46" s="179"/>
      <c r="NZ46" s="179"/>
      <c r="OA46" s="179"/>
      <c r="OB46" s="179"/>
      <c r="OC46" s="179"/>
      <c r="OD46" s="179"/>
      <c r="OE46" s="179"/>
      <c r="OF46" s="179"/>
      <c r="OG46" s="179"/>
      <c r="OH46" s="179"/>
      <c r="OI46" s="179"/>
      <c r="OJ46" s="179"/>
      <c r="OK46" s="179"/>
      <c r="OL46" s="179"/>
      <c r="OM46" s="179"/>
      <c r="ON46" s="179"/>
      <c r="OO46" s="179"/>
      <c r="OP46" s="179"/>
      <c r="OQ46" s="179"/>
      <c r="OR46" s="179"/>
      <c r="OS46" s="179"/>
      <c r="OT46" s="179"/>
      <c r="OU46" s="179"/>
      <c r="OV46" s="179"/>
      <c r="OW46" s="179"/>
      <c r="OX46" s="179"/>
      <c r="OY46" s="179"/>
      <c r="OZ46" s="179"/>
      <c r="PA46" s="179"/>
      <c r="PB46" s="179"/>
      <c r="PC46" s="179"/>
      <c r="PD46" s="179"/>
      <c r="PE46" s="179"/>
      <c r="PF46" s="179"/>
      <c r="PG46" s="179"/>
      <c r="PH46" s="179"/>
      <c r="PI46" s="179"/>
      <c r="PJ46" s="179"/>
      <c r="PK46" s="179"/>
      <c r="PL46" s="179"/>
      <c r="PM46" s="179"/>
      <c r="PN46" s="179"/>
      <c r="PO46" s="179"/>
      <c r="PP46" s="179"/>
      <c r="PQ46" s="179"/>
      <c r="PR46" s="179"/>
      <c r="PS46" s="179"/>
      <c r="PT46" s="179"/>
      <c r="PU46" s="179"/>
      <c r="PV46" s="179"/>
      <c r="PW46" s="179"/>
      <c r="PX46" s="179"/>
      <c r="PY46" s="179"/>
      <c r="PZ46" s="179"/>
      <c r="QA46" s="179"/>
      <c r="QB46" s="179"/>
      <c r="QC46" s="179"/>
      <c r="QD46" s="179"/>
      <c r="QE46" s="179"/>
      <c r="QF46" s="179"/>
      <c r="QG46" s="179"/>
      <c r="QH46" s="179"/>
      <c r="QI46" s="179"/>
      <c r="QJ46" s="179"/>
      <c r="QK46" s="179"/>
      <c r="QL46" s="179"/>
      <c r="QM46" s="179"/>
      <c r="QN46" s="179"/>
      <c r="QO46" s="179"/>
      <c r="QP46" s="179"/>
      <c r="QQ46" s="179"/>
      <c r="QR46" s="179"/>
      <c r="QS46" s="179"/>
      <c r="QT46" s="179"/>
      <c r="QU46" s="179"/>
      <c r="QV46" s="179"/>
      <c r="QW46" s="179"/>
      <c r="QX46" s="179"/>
      <c r="QY46" s="179"/>
      <c r="QZ46" s="179"/>
      <c r="RA46" s="179"/>
      <c r="RB46" s="179"/>
      <c r="RC46" s="179"/>
      <c r="RD46" s="179"/>
      <c r="RE46" s="179"/>
      <c r="RF46" s="179"/>
      <c r="RG46" s="179"/>
      <c r="RH46" s="179"/>
      <c r="RI46" s="179"/>
      <c r="RJ46" s="179"/>
      <c r="RK46" s="179"/>
      <c r="RL46" s="179"/>
      <c r="RM46" s="179"/>
      <c r="RN46" s="179"/>
      <c r="RO46" s="179"/>
      <c r="RP46" s="179"/>
      <c r="RQ46" s="179"/>
      <c r="RR46" s="179"/>
      <c r="RS46" s="179"/>
      <c r="RT46" s="179"/>
      <c r="RU46" s="179"/>
      <c r="RV46" s="179"/>
      <c r="RW46" s="179"/>
      <c r="RX46" s="179"/>
      <c r="RY46" s="179"/>
      <c r="RZ46" s="179"/>
      <c r="SA46" s="179"/>
      <c r="SB46" s="179"/>
      <c r="SC46" s="179"/>
      <c r="SD46" s="179"/>
      <c r="SE46" s="179"/>
      <c r="SF46" s="179"/>
      <c r="SG46" s="179"/>
      <c r="SH46" s="179"/>
      <c r="SI46" s="179"/>
      <c r="SJ46" s="179"/>
      <c r="SK46" s="179"/>
      <c r="SL46" s="179"/>
      <c r="SM46" s="179"/>
      <c r="SN46" s="179"/>
      <c r="SO46" s="179"/>
      <c r="SP46" s="179"/>
      <c r="SQ46" s="179"/>
      <c r="SR46" s="179"/>
      <c r="SS46" s="179"/>
      <c r="ST46" s="179"/>
      <c r="SU46" s="179"/>
      <c r="SV46" s="179"/>
      <c r="SW46" s="179"/>
      <c r="SX46" s="179"/>
      <c r="SY46" s="179"/>
      <c r="SZ46" s="179"/>
      <c r="TA46" s="179"/>
      <c r="TB46" s="179"/>
      <c r="TC46" s="179"/>
      <c r="TD46" s="179"/>
      <c r="TE46" s="179"/>
      <c r="TF46" s="179"/>
      <c r="TG46" s="179"/>
      <c r="TH46" s="179"/>
      <c r="TI46" s="179"/>
      <c r="TJ46" s="179"/>
      <c r="TK46" s="179"/>
      <c r="TL46" s="179"/>
      <c r="TM46" s="179"/>
      <c r="TN46" s="179"/>
      <c r="TO46" s="179"/>
      <c r="TP46" s="179"/>
      <c r="TQ46" s="179"/>
      <c r="TR46" s="179"/>
      <c r="TS46" s="179"/>
      <c r="TT46" s="179"/>
      <c r="TU46" s="179"/>
      <c r="TV46" s="179"/>
      <c r="TW46" s="179"/>
      <c r="TX46" s="179"/>
      <c r="TY46" s="179"/>
      <c r="TZ46" s="179"/>
      <c r="UA46" s="179"/>
      <c r="UB46" s="179"/>
      <c r="UC46" s="179"/>
      <c r="UD46" s="179"/>
      <c r="UE46" s="179"/>
      <c r="UF46" s="179"/>
      <c r="UG46" s="179"/>
      <c r="UH46" s="179"/>
      <c r="UI46" s="179"/>
      <c r="UJ46" s="179"/>
      <c r="UK46" s="179"/>
      <c r="UL46" s="179"/>
      <c r="UM46" s="179"/>
      <c r="UN46" s="179"/>
      <c r="UO46" s="179"/>
      <c r="UP46" s="179"/>
      <c r="UQ46" s="179"/>
      <c r="UR46" s="179"/>
      <c r="US46" s="179"/>
      <c r="UT46" s="179"/>
      <c r="UU46" s="179"/>
      <c r="UV46" s="179"/>
      <c r="UW46" s="179"/>
      <c r="UX46" s="179"/>
      <c r="UY46" s="179"/>
      <c r="UZ46" s="179"/>
      <c r="VA46" s="179"/>
      <c r="VB46" s="179"/>
      <c r="VC46" s="179"/>
      <c r="VD46" s="179"/>
      <c r="VE46" s="179"/>
      <c r="VF46" s="179"/>
      <c r="VG46" s="179"/>
      <c r="VH46" s="179"/>
      <c r="VI46" s="179"/>
      <c r="VJ46" s="179"/>
      <c r="VK46" s="179"/>
      <c r="VL46" s="179"/>
      <c r="VM46" s="179"/>
      <c r="VN46" s="179"/>
      <c r="VO46" s="179"/>
      <c r="VP46" s="179"/>
      <c r="VQ46" s="179"/>
      <c r="VR46" s="179"/>
      <c r="VS46" s="179"/>
      <c r="VT46" s="179"/>
      <c r="VU46" s="179"/>
      <c r="VV46" s="179"/>
      <c r="VW46" s="179"/>
      <c r="VX46" s="179"/>
      <c r="VY46" s="179"/>
      <c r="VZ46" s="179"/>
      <c r="WA46" s="179"/>
      <c r="WB46" s="179"/>
      <c r="WC46" s="179"/>
      <c r="WD46" s="179"/>
      <c r="WE46" s="179"/>
      <c r="WF46" s="179"/>
      <c r="WG46" s="179"/>
      <c r="WH46" s="179"/>
      <c r="WI46" s="179"/>
      <c r="WJ46" s="179"/>
      <c r="WK46" s="179"/>
      <c r="WL46" s="179"/>
      <c r="WM46" s="179"/>
      <c r="WN46" s="179"/>
      <c r="WO46" s="179"/>
      <c r="WP46" s="179"/>
      <c r="WQ46" s="179"/>
      <c r="WR46" s="179"/>
      <c r="WS46" s="179"/>
      <c r="WT46" s="179"/>
      <c r="WU46" s="179"/>
      <c r="WV46" s="179"/>
      <c r="WW46" s="179"/>
      <c r="WX46" s="179"/>
      <c r="WY46" s="179"/>
      <c r="WZ46" s="179"/>
      <c r="XA46" s="179"/>
      <c r="XB46" s="179"/>
      <c r="XC46" s="179"/>
      <c r="XD46" s="179"/>
      <c r="XE46" s="179"/>
      <c r="XF46" s="179"/>
      <c r="XG46" s="179"/>
      <c r="XH46" s="179"/>
      <c r="XI46" s="179"/>
      <c r="XJ46" s="179"/>
      <c r="XK46" s="179"/>
      <c r="XL46" s="179"/>
      <c r="XM46" s="179"/>
      <c r="XN46" s="179"/>
      <c r="XO46" s="179"/>
      <c r="XP46" s="179"/>
      <c r="XQ46" s="179"/>
      <c r="XR46" s="179"/>
      <c r="XS46" s="179"/>
      <c r="XT46" s="179"/>
      <c r="XU46" s="179"/>
      <c r="XV46" s="179"/>
      <c r="XW46" s="179"/>
      <c r="XX46" s="179"/>
      <c r="XY46" s="179"/>
      <c r="XZ46" s="179"/>
      <c r="YA46" s="179"/>
      <c r="YB46" s="179"/>
      <c r="YC46" s="179"/>
      <c r="YD46" s="179"/>
      <c r="YE46" s="179"/>
      <c r="YF46" s="179"/>
      <c r="YG46" s="179"/>
      <c r="YH46" s="179"/>
      <c r="YI46" s="179"/>
      <c r="YJ46" s="179"/>
      <c r="YK46" s="179"/>
      <c r="YL46" s="179"/>
      <c r="YM46" s="179"/>
      <c r="YN46" s="179"/>
      <c r="YO46" s="179"/>
      <c r="YP46" s="179"/>
      <c r="YQ46" s="179"/>
      <c r="YR46" s="179"/>
      <c r="YS46" s="179"/>
      <c r="YT46" s="179"/>
      <c r="YU46" s="179"/>
      <c r="YV46" s="179"/>
      <c r="YW46" s="179"/>
      <c r="YX46" s="179"/>
      <c r="YY46" s="179"/>
      <c r="YZ46" s="179"/>
      <c r="ZA46" s="179"/>
      <c r="ZB46" s="179"/>
      <c r="ZC46" s="179"/>
      <c r="ZD46" s="179"/>
      <c r="ZE46" s="179"/>
      <c r="ZF46" s="179"/>
      <c r="ZG46" s="179"/>
      <c r="ZH46" s="179"/>
      <c r="ZI46" s="179"/>
      <c r="ZJ46" s="179"/>
      <c r="ZK46" s="179"/>
      <c r="ZL46" s="179"/>
      <c r="ZM46" s="179"/>
      <c r="ZN46" s="179"/>
      <c r="ZO46" s="179"/>
      <c r="ZP46" s="179"/>
      <c r="ZQ46" s="179"/>
      <c r="ZR46" s="179"/>
      <c r="ZS46" s="179"/>
      <c r="ZT46" s="179"/>
      <c r="ZU46" s="179"/>
      <c r="ZV46" s="179"/>
      <c r="ZW46" s="179"/>
      <c r="ZX46" s="179"/>
      <c r="ZY46" s="179"/>
      <c r="ZZ46" s="179"/>
      <c r="AAA46" s="179"/>
      <c r="AAB46" s="179"/>
      <c r="AAC46" s="179"/>
      <c r="AAD46" s="179"/>
      <c r="AAE46" s="179"/>
      <c r="AAF46" s="179"/>
      <c r="AAG46" s="179"/>
      <c r="AAH46" s="179"/>
      <c r="AAI46" s="179"/>
      <c r="AAJ46" s="179"/>
      <c r="AAK46" s="179"/>
      <c r="AAL46" s="179"/>
      <c r="AAM46" s="179"/>
      <c r="AAN46" s="179"/>
      <c r="AAO46" s="179"/>
      <c r="AAP46" s="179"/>
      <c r="AAQ46" s="179"/>
      <c r="AAR46" s="179"/>
      <c r="AAS46" s="179"/>
      <c r="AAT46" s="179"/>
      <c r="AAU46" s="179"/>
      <c r="AAV46" s="179"/>
      <c r="AAW46" s="179"/>
      <c r="AAX46" s="179"/>
      <c r="AAY46" s="179"/>
      <c r="AAZ46" s="179"/>
      <c r="ABA46" s="179"/>
      <c r="ABB46" s="179"/>
      <c r="ABC46" s="179"/>
      <c r="ABD46" s="179"/>
      <c r="ABE46" s="179"/>
      <c r="ABF46" s="179"/>
      <c r="ABG46" s="179"/>
      <c r="ABH46" s="179"/>
      <c r="ABI46" s="179"/>
      <c r="ABJ46" s="179"/>
      <c r="ABK46" s="179"/>
      <c r="ABL46" s="179"/>
      <c r="ABM46" s="179"/>
      <c r="ABN46" s="179"/>
      <c r="ABO46" s="179"/>
      <c r="ABP46" s="179"/>
      <c r="ABQ46" s="179"/>
      <c r="ABR46" s="179"/>
      <c r="ABS46" s="179"/>
      <c r="ABT46" s="179"/>
      <c r="ABU46" s="179"/>
      <c r="ABV46" s="179"/>
      <c r="ABW46" s="179"/>
      <c r="ABX46" s="179"/>
      <c r="ABY46" s="179"/>
      <c r="ABZ46" s="179"/>
      <c r="ACA46" s="179"/>
      <c r="ACB46" s="179"/>
      <c r="ACC46" s="179"/>
      <c r="ACD46" s="179"/>
      <c r="ACE46" s="179"/>
      <c r="ACF46" s="179"/>
      <c r="ACG46" s="179"/>
      <c r="ACH46" s="179"/>
      <c r="ACI46" s="179"/>
      <c r="ACJ46" s="179"/>
      <c r="ACK46" s="179"/>
      <c r="ACL46" s="179"/>
      <c r="ACM46" s="179"/>
      <c r="ACN46" s="179"/>
      <c r="ACO46" s="179"/>
      <c r="ACP46" s="179"/>
      <c r="ACQ46" s="179"/>
      <c r="ACR46" s="179"/>
      <c r="ACS46" s="179"/>
      <c r="ACT46" s="179"/>
      <c r="ACU46" s="179"/>
      <c r="ACV46" s="179"/>
      <c r="ACW46" s="179"/>
      <c r="ACX46" s="179"/>
      <c r="ACY46" s="179"/>
      <c r="ACZ46" s="179"/>
      <c r="ADA46" s="179"/>
      <c r="ADB46" s="179"/>
      <c r="ADC46" s="179"/>
      <c r="ADD46" s="179"/>
      <c r="ADE46" s="179"/>
      <c r="ADF46" s="179"/>
      <c r="ADG46" s="179"/>
      <c r="ADH46" s="179"/>
      <c r="ADI46" s="179"/>
      <c r="ADJ46" s="179"/>
      <c r="ADK46" s="179"/>
      <c r="ADL46" s="179"/>
      <c r="ADM46" s="179"/>
      <c r="ADN46" s="179"/>
      <c r="ADO46" s="179"/>
      <c r="ADP46" s="179"/>
      <c r="ADQ46" s="179"/>
      <c r="ADR46" s="179"/>
      <c r="ADS46" s="179"/>
      <c r="ADT46" s="179"/>
      <c r="ADU46" s="179"/>
      <c r="ADV46" s="179"/>
      <c r="ADW46" s="179"/>
      <c r="ADX46" s="179"/>
      <c r="ADY46" s="179"/>
      <c r="ADZ46" s="179"/>
      <c r="AEA46" s="179"/>
      <c r="AEB46" s="179"/>
      <c r="AEC46" s="179"/>
      <c r="AED46" s="179"/>
      <c r="AEE46" s="179"/>
      <c r="AEF46" s="179"/>
      <c r="AEG46" s="179"/>
      <c r="AEH46" s="179"/>
      <c r="AEI46" s="179"/>
      <c r="AEJ46" s="179"/>
      <c r="AEK46" s="179"/>
      <c r="AEL46" s="179"/>
      <c r="AEM46" s="179"/>
      <c r="AEN46" s="179"/>
      <c r="AEO46" s="179"/>
      <c r="AEP46" s="179"/>
      <c r="AEQ46" s="179"/>
      <c r="AER46" s="179"/>
      <c r="AES46" s="179"/>
      <c r="AET46" s="179"/>
      <c r="AEU46" s="179"/>
      <c r="AEV46" s="179"/>
      <c r="AEW46" s="179"/>
      <c r="AEX46" s="179"/>
      <c r="AEY46" s="179"/>
      <c r="AEZ46" s="179"/>
      <c r="AFA46" s="179"/>
      <c r="AFB46" s="179"/>
      <c r="AFC46" s="179"/>
      <c r="AFD46" s="179"/>
      <c r="AFE46" s="179"/>
      <c r="AFF46" s="179"/>
      <c r="AFG46" s="179"/>
      <c r="AFH46" s="179"/>
      <c r="AFI46" s="179"/>
      <c r="AFJ46" s="179"/>
      <c r="AFK46" s="179"/>
      <c r="AFL46" s="179"/>
      <c r="AFM46" s="179"/>
      <c r="AFN46" s="179"/>
      <c r="AFO46" s="179"/>
      <c r="AFP46" s="179"/>
      <c r="AFQ46" s="179"/>
      <c r="AFR46" s="179"/>
      <c r="AFS46" s="179"/>
      <c r="AFT46" s="179"/>
      <c r="AFU46" s="179"/>
      <c r="AFV46" s="179"/>
      <c r="AFW46" s="179"/>
      <c r="AFX46" s="179"/>
      <c r="AFY46" s="179"/>
      <c r="AFZ46" s="179"/>
      <c r="AGA46" s="179"/>
      <c r="AGB46" s="179"/>
      <c r="AGC46" s="179"/>
      <c r="AGD46" s="179"/>
      <c r="AGE46" s="179"/>
      <c r="AGF46" s="179"/>
      <c r="AGG46" s="179"/>
      <c r="AGH46" s="179"/>
      <c r="AGI46" s="179"/>
      <c r="AGJ46" s="179"/>
      <c r="AGK46" s="179"/>
      <c r="AGL46" s="179"/>
      <c r="AGM46" s="179"/>
      <c r="AGN46" s="179"/>
      <c r="AGO46" s="179"/>
      <c r="AGP46" s="179"/>
      <c r="AGQ46" s="179"/>
      <c r="AGR46" s="179"/>
      <c r="AGS46" s="179"/>
      <c r="AGT46" s="179"/>
      <c r="AGU46" s="179"/>
      <c r="AGV46" s="179"/>
      <c r="AGW46" s="179"/>
      <c r="AGX46" s="179"/>
      <c r="AGY46" s="179"/>
      <c r="AGZ46" s="179"/>
      <c r="AHA46" s="179"/>
      <c r="AHB46" s="179"/>
      <c r="AHC46" s="179"/>
      <c r="AHD46" s="179"/>
      <c r="AHE46" s="179"/>
      <c r="AHF46" s="179"/>
      <c r="AHG46" s="179"/>
      <c r="AHH46" s="179"/>
      <c r="AHI46" s="179"/>
      <c r="AHJ46" s="179"/>
      <c r="AHK46" s="179"/>
      <c r="AHL46" s="179"/>
      <c r="AHM46" s="179"/>
      <c r="AHN46" s="179"/>
      <c r="AHO46" s="179"/>
      <c r="AHP46" s="179"/>
      <c r="AHQ46" s="179"/>
      <c r="AHR46" s="179"/>
      <c r="AHS46" s="179"/>
      <c r="AHT46" s="179"/>
      <c r="AHU46" s="179"/>
      <c r="AHV46" s="179"/>
      <c r="AHW46" s="179"/>
      <c r="AHX46" s="179"/>
      <c r="AHY46" s="179"/>
      <c r="AHZ46" s="179"/>
      <c r="AIA46" s="179"/>
      <c r="AIB46" s="179"/>
      <c r="AIC46" s="179"/>
      <c r="AID46" s="179"/>
      <c r="AIE46" s="179"/>
      <c r="AIF46" s="179"/>
      <c r="AIG46" s="179"/>
      <c r="AIH46" s="179"/>
      <c r="AII46" s="179"/>
      <c r="AIJ46" s="179"/>
      <c r="AIK46" s="179"/>
      <c r="AIL46" s="179"/>
      <c r="AIM46" s="179"/>
      <c r="AIN46" s="179"/>
      <c r="AIO46" s="179"/>
      <c r="AIP46" s="179"/>
      <c r="AIQ46" s="179"/>
      <c r="AIR46" s="179"/>
      <c r="AIS46" s="179"/>
      <c r="AIT46" s="179"/>
      <c r="AIU46" s="179"/>
      <c r="AIV46" s="179"/>
      <c r="AIW46" s="179"/>
      <c r="AIX46" s="179"/>
      <c r="AIY46" s="179"/>
      <c r="AIZ46" s="179"/>
      <c r="AJA46" s="179"/>
      <c r="AJB46" s="179"/>
      <c r="AJC46" s="179"/>
      <c r="AJD46" s="179"/>
      <c r="AJE46" s="179"/>
      <c r="AJF46" s="179"/>
      <c r="AJG46" s="179"/>
      <c r="AJH46" s="179"/>
      <c r="AJI46" s="179"/>
      <c r="AJJ46" s="179"/>
      <c r="AJK46" s="179"/>
      <c r="AJL46" s="179"/>
      <c r="AJM46" s="179"/>
      <c r="AJN46" s="179"/>
      <c r="AJO46" s="179"/>
      <c r="AJP46" s="179"/>
      <c r="AJQ46" s="179"/>
      <c r="AJR46" s="179"/>
      <c r="AJS46" s="179"/>
      <c r="AJT46" s="179"/>
      <c r="AJU46" s="179"/>
      <c r="AJV46" s="179"/>
      <c r="AJW46" s="179"/>
      <c r="AJX46" s="179"/>
      <c r="AJY46" s="179"/>
      <c r="AJZ46" s="179"/>
      <c r="AKA46" s="179"/>
      <c r="AKB46" s="179"/>
      <c r="AKC46" s="179"/>
      <c r="AKD46" s="179"/>
      <c r="AKE46" s="179"/>
      <c r="AKF46" s="179"/>
      <c r="AKG46" s="179"/>
      <c r="AKH46" s="179"/>
      <c r="AKI46" s="179"/>
      <c r="AKJ46" s="179"/>
      <c r="AKK46" s="179"/>
      <c r="AKL46" s="179"/>
      <c r="AKM46" s="179"/>
      <c r="AKN46" s="179"/>
      <c r="AKO46" s="179"/>
      <c r="AKP46" s="179"/>
      <c r="AKQ46" s="179"/>
      <c r="AKR46" s="179"/>
      <c r="AKS46" s="179"/>
      <c r="AKT46" s="179"/>
      <c r="AKU46" s="179"/>
      <c r="AKV46" s="179"/>
      <c r="AKW46" s="179"/>
      <c r="AKX46" s="179"/>
      <c r="AKY46" s="179"/>
      <c r="AKZ46" s="179"/>
      <c r="ALA46" s="179"/>
      <c r="ALB46" s="179"/>
      <c r="ALC46" s="179"/>
      <c r="ALD46" s="179"/>
      <c r="ALE46" s="179"/>
      <c r="ALF46" s="179"/>
      <c r="ALG46" s="179"/>
      <c r="ALH46" s="179"/>
      <c r="ALI46" s="179"/>
      <c r="ALJ46" s="179"/>
      <c r="ALK46" s="179"/>
      <c r="ALL46" s="179"/>
      <c r="ALM46" s="179"/>
      <c r="ALN46" s="179"/>
      <c r="ALO46" s="179"/>
      <c r="ALP46" s="179"/>
      <c r="ALQ46" s="179"/>
      <c r="ALR46" s="179"/>
      <c r="ALS46" s="179"/>
      <c r="ALT46" s="179"/>
      <c r="ALU46" s="179"/>
      <c r="ALV46" s="179"/>
      <c r="ALW46" s="179"/>
      <c r="ALX46" s="179"/>
      <c r="ALY46" s="179"/>
      <c r="ALZ46" s="179"/>
      <c r="AMA46" s="179"/>
      <c r="AMB46" s="179"/>
      <c r="AMC46" s="179"/>
      <c r="AMD46" s="179"/>
      <c r="AME46" s="179"/>
      <c r="AMF46" s="179"/>
      <c r="AMG46" s="179"/>
      <c r="AMH46" s="179"/>
      <c r="AMI46" s="179"/>
      <c r="AMJ46" s="179"/>
      <c r="AMK46" s="179"/>
      <c r="AML46" s="179"/>
      <c r="AMM46" s="179"/>
      <c r="AMN46" s="179"/>
      <c r="AMO46" s="179"/>
      <c r="AMP46" s="179"/>
      <c r="AMQ46" s="179"/>
      <c r="AMR46" s="179"/>
      <c r="AMS46" s="179"/>
      <c r="AMT46" s="179"/>
      <c r="AMU46" s="179"/>
      <c r="AMV46" s="179"/>
      <c r="AMW46" s="179"/>
      <c r="AMX46" s="179"/>
      <c r="AMY46" s="179"/>
      <c r="AMZ46" s="179"/>
      <c r="ANA46" s="179"/>
      <c r="ANB46" s="179"/>
      <c r="ANC46" s="179"/>
      <c r="AND46" s="179"/>
      <c r="ANE46" s="179"/>
      <c r="ANF46" s="179"/>
      <c r="ANG46" s="179"/>
      <c r="ANH46" s="179"/>
      <c r="ANI46" s="179"/>
      <c r="ANJ46" s="179"/>
      <c r="ANK46" s="179"/>
      <c r="ANL46" s="179"/>
      <c r="ANM46" s="179"/>
      <c r="ANN46" s="179"/>
      <c r="ANO46" s="179"/>
      <c r="ANP46" s="179"/>
      <c r="ANQ46" s="179"/>
      <c r="ANR46" s="179"/>
      <c r="ANS46" s="179"/>
      <c r="ANT46" s="179"/>
      <c r="ANU46" s="179"/>
      <c r="ANV46" s="179"/>
      <c r="ANW46" s="179"/>
      <c r="ANX46" s="179"/>
      <c r="ANY46" s="179"/>
      <c r="ANZ46" s="179"/>
      <c r="AOA46" s="179"/>
      <c r="AOB46" s="179"/>
      <c r="AOC46" s="179"/>
      <c r="AOD46" s="179"/>
      <c r="AOE46" s="179"/>
      <c r="AOF46" s="179"/>
      <c r="AOG46" s="179"/>
      <c r="AOH46" s="179"/>
      <c r="AOI46" s="179"/>
      <c r="AOJ46" s="179"/>
      <c r="AOK46" s="179"/>
      <c r="AOL46" s="179"/>
      <c r="AOM46" s="179"/>
      <c r="AON46" s="179"/>
      <c r="AOO46" s="179"/>
      <c r="AOP46" s="179"/>
      <c r="AOQ46" s="179"/>
      <c r="AOR46" s="179"/>
      <c r="AOS46" s="179"/>
      <c r="AOT46" s="179"/>
      <c r="AOU46" s="179"/>
      <c r="AOV46" s="179"/>
      <c r="AOW46" s="179"/>
      <c r="AOX46" s="179"/>
      <c r="AOY46" s="179"/>
      <c r="AOZ46" s="179"/>
      <c r="APA46" s="179"/>
      <c r="APB46" s="179"/>
      <c r="APC46" s="179"/>
      <c r="APD46" s="179"/>
      <c r="APE46" s="179"/>
      <c r="APF46" s="179"/>
      <c r="APG46" s="179"/>
      <c r="APH46" s="179"/>
      <c r="API46" s="179"/>
      <c r="APJ46" s="179"/>
      <c r="APK46" s="179"/>
      <c r="APL46" s="179"/>
      <c r="APM46" s="179"/>
      <c r="APN46" s="179"/>
      <c r="APO46" s="179"/>
      <c r="APP46" s="179"/>
      <c r="APQ46" s="179"/>
      <c r="APR46" s="179"/>
      <c r="APS46" s="179"/>
      <c r="APT46" s="179"/>
      <c r="APU46" s="179"/>
      <c r="APV46" s="179"/>
      <c r="APW46" s="179"/>
      <c r="APX46" s="179"/>
      <c r="APY46" s="179"/>
      <c r="APZ46" s="179"/>
      <c r="AQA46" s="179"/>
      <c r="AQB46" s="179"/>
      <c r="AQC46" s="179"/>
      <c r="AQD46" s="179"/>
      <c r="AQE46" s="179"/>
      <c r="AQF46" s="179"/>
      <c r="AQG46" s="179"/>
      <c r="AQH46" s="179"/>
      <c r="AQI46" s="179"/>
      <c r="AQJ46" s="179"/>
      <c r="AQK46" s="179"/>
      <c r="AQL46" s="179"/>
      <c r="AQM46" s="179"/>
      <c r="AQN46" s="179"/>
      <c r="AQO46" s="179"/>
      <c r="AQP46" s="179"/>
      <c r="AQQ46" s="179"/>
      <c r="AQR46" s="179"/>
      <c r="AQS46" s="179"/>
      <c r="AQT46" s="179"/>
      <c r="AQU46" s="179"/>
      <c r="AQV46" s="179"/>
      <c r="AQW46" s="179"/>
      <c r="AQX46" s="179"/>
      <c r="AQY46" s="179"/>
      <c r="AQZ46" s="179"/>
      <c r="ARA46" s="179"/>
      <c r="ARB46" s="179"/>
      <c r="ARC46" s="179"/>
      <c r="ARD46" s="179"/>
      <c r="ARE46" s="179"/>
      <c r="ARF46" s="179"/>
      <c r="ARG46" s="179"/>
      <c r="ARH46" s="179"/>
      <c r="ARI46" s="179"/>
      <c r="ARJ46" s="179"/>
      <c r="ARK46" s="179"/>
      <c r="ARL46" s="179"/>
      <c r="ARM46" s="179"/>
      <c r="ARN46" s="179"/>
      <c r="ARO46" s="179"/>
      <c r="ARP46" s="179"/>
      <c r="ARQ46" s="179"/>
      <c r="ARR46" s="179"/>
      <c r="ARS46" s="179"/>
      <c r="ART46" s="179"/>
      <c r="ARU46" s="179"/>
      <c r="ARV46" s="179"/>
      <c r="ARW46" s="179"/>
      <c r="ARX46" s="179"/>
      <c r="ARY46" s="179"/>
      <c r="ARZ46" s="179"/>
      <c r="ASA46" s="179"/>
      <c r="ASB46" s="179"/>
      <c r="ASC46" s="179"/>
      <c r="ASD46" s="179"/>
      <c r="ASE46" s="179"/>
      <c r="ASF46" s="179"/>
      <c r="ASG46" s="179"/>
      <c r="ASH46" s="179"/>
      <c r="ASI46" s="179"/>
      <c r="ASJ46" s="179"/>
      <c r="ASK46" s="179"/>
      <c r="ASL46" s="179"/>
      <c r="ASM46" s="179"/>
      <c r="ASN46" s="179"/>
      <c r="ASO46" s="179"/>
      <c r="ASP46" s="179"/>
      <c r="ASQ46" s="179"/>
      <c r="ASR46" s="179"/>
      <c r="ASS46" s="179"/>
      <c r="AST46" s="179"/>
      <c r="ASU46" s="179"/>
      <c r="ASV46" s="179"/>
      <c r="ASW46" s="179"/>
      <c r="ASX46" s="179"/>
      <c r="ASY46" s="179"/>
      <c r="ASZ46" s="179"/>
      <c r="ATA46" s="179"/>
      <c r="ATB46" s="179"/>
      <c r="ATC46" s="179"/>
      <c r="ATD46" s="179"/>
      <c r="ATE46" s="179"/>
      <c r="ATF46" s="179"/>
      <c r="ATG46" s="179"/>
      <c r="ATH46" s="179"/>
      <c r="ATI46" s="179"/>
      <c r="ATJ46" s="179"/>
      <c r="ATK46" s="179"/>
      <c r="ATL46" s="179"/>
      <c r="ATM46" s="179"/>
      <c r="ATN46" s="179"/>
      <c r="ATO46" s="179"/>
      <c r="ATP46" s="179"/>
      <c r="ATQ46" s="179"/>
      <c r="ATR46" s="179"/>
      <c r="ATS46" s="179"/>
      <c r="ATT46" s="179"/>
      <c r="ATU46" s="179"/>
      <c r="ATV46" s="179"/>
      <c r="ATW46" s="179"/>
      <c r="ATX46" s="179"/>
      <c r="ATY46" s="179"/>
      <c r="ATZ46" s="179"/>
      <c r="AUA46" s="179"/>
      <c r="AUB46" s="179"/>
      <c r="AUC46" s="179"/>
      <c r="AUD46" s="179"/>
      <c r="AUE46" s="179"/>
      <c r="AUF46" s="179"/>
      <c r="AUG46" s="179"/>
      <c r="AUH46" s="179"/>
      <c r="AUI46" s="179"/>
      <c r="AUJ46" s="179"/>
      <c r="AUK46" s="179"/>
      <c r="AUL46" s="179"/>
      <c r="AUM46" s="179"/>
      <c r="AUN46" s="179"/>
      <c r="AUO46" s="179"/>
      <c r="AUP46" s="179"/>
      <c r="AUQ46" s="179"/>
      <c r="AUR46" s="179"/>
      <c r="AUS46" s="179"/>
      <c r="AUT46" s="179"/>
      <c r="AUU46" s="179"/>
      <c r="AUV46" s="179"/>
      <c r="AUW46" s="179"/>
      <c r="AUX46" s="179"/>
      <c r="AUY46" s="179"/>
      <c r="AUZ46" s="179"/>
      <c r="AVA46" s="179"/>
      <c r="AVB46" s="179"/>
      <c r="AVC46" s="179"/>
      <c r="AVD46" s="179"/>
      <c r="AVE46" s="179"/>
      <c r="AVF46" s="179"/>
      <c r="AVG46" s="179"/>
      <c r="AVH46" s="179"/>
      <c r="AVI46" s="179"/>
      <c r="AVJ46" s="179"/>
      <c r="AVK46" s="179"/>
      <c r="AVL46" s="179"/>
      <c r="AVM46" s="179"/>
      <c r="AVN46" s="179"/>
      <c r="AVO46" s="179"/>
      <c r="AVP46" s="179"/>
      <c r="AVQ46" s="179"/>
      <c r="AVR46" s="179"/>
      <c r="AVS46" s="179"/>
      <c r="AVT46" s="179"/>
      <c r="AVU46" s="179"/>
      <c r="AVV46" s="179"/>
      <c r="AVW46" s="179"/>
      <c r="AVX46" s="179"/>
      <c r="AVY46" s="179"/>
      <c r="AVZ46" s="179"/>
      <c r="AWA46" s="179"/>
      <c r="AWB46" s="179"/>
      <c r="AWC46" s="179"/>
      <c r="AWD46" s="179"/>
      <c r="AWE46" s="179"/>
      <c r="AWF46" s="179"/>
      <c r="AWG46" s="179"/>
      <c r="AWH46" s="179"/>
      <c r="AWI46" s="179"/>
      <c r="AWJ46" s="179"/>
      <c r="AWK46" s="179"/>
      <c r="AWL46" s="179"/>
      <c r="AWM46" s="179"/>
      <c r="AWN46" s="179"/>
      <c r="AWO46" s="179"/>
      <c r="AWP46" s="179"/>
      <c r="AWQ46" s="179"/>
      <c r="AWR46" s="179"/>
      <c r="AWS46" s="179"/>
      <c r="AWT46" s="179"/>
      <c r="AWU46" s="179"/>
      <c r="AWV46" s="179"/>
      <c r="AWW46" s="179"/>
      <c r="AWX46" s="179"/>
      <c r="AWY46" s="179"/>
      <c r="AWZ46" s="179"/>
      <c r="AXA46" s="179"/>
      <c r="AXB46" s="179"/>
      <c r="AXC46" s="179"/>
      <c r="AXD46" s="179"/>
      <c r="AXE46" s="179"/>
      <c r="AXF46" s="179"/>
      <c r="AXG46" s="179"/>
      <c r="AXH46" s="179"/>
      <c r="AXI46" s="179"/>
      <c r="AXJ46" s="179"/>
      <c r="AXK46" s="179"/>
      <c r="AXL46" s="179"/>
      <c r="AXM46" s="179"/>
      <c r="AXN46" s="179"/>
      <c r="AXO46" s="179"/>
      <c r="AXP46" s="179"/>
      <c r="AXQ46" s="179"/>
      <c r="AXR46" s="179"/>
      <c r="AXS46" s="179"/>
      <c r="AXT46" s="179"/>
      <c r="AXU46" s="179"/>
      <c r="AXV46" s="179"/>
      <c r="AXW46" s="179"/>
      <c r="AXX46" s="179"/>
      <c r="AXY46" s="179"/>
      <c r="AXZ46" s="179"/>
      <c r="AYA46" s="179"/>
      <c r="AYB46" s="179"/>
      <c r="AYC46" s="179"/>
      <c r="AYD46" s="179"/>
      <c r="AYE46" s="179"/>
      <c r="AYF46" s="179"/>
      <c r="AYG46" s="179"/>
      <c r="AYH46" s="179"/>
      <c r="AYI46" s="179"/>
      <c r="AYJ46" s="179"/>
      <c r="AYK46" s="179"/>
      <c r="AYL46" s="179"/>
      <c r="AYM46" s="179"/>
      <c r="AYN46" s="179"/>
      <c r="AYO46" s="179"/>
      <c r="AYP46" s="179"/>
      <c r="AYQ46" s="179"/>
      <c r="AYR46" s="179"/>
      <c r="AYS46" s="179"/>
      <c r="AYT46" s="179"/>
      <c r="AYU46" s="179"/>
      <c r="AYV46" s="179"/>
      <c r="AYW46" s="179"/>
      <c r="AYX46" s="179"/>
      <c r="AYY46" s="179"/>
      <c r="AYZ46" s="179"/>
      <c r="AZA46" s="179"/>
      <c r="AZB46" s="179"/>
      <c r="AZC46" s="179"/>
      <c r="AZD46" s="179"/>
      <c r="AZE46" s="179"/>
      <c r="AZF46" s="179"/>
      <c r="AZG46" s="179"/>
      <c r="AZH46" s="179"/>
      <c r="AZI46" s="179"/>
      <c r="AZJ46" s="179"/>
      <c r="AZK46" s="179"/>
      <c r="AZL46" s="179"/>
      <c r="AZM46" s="179"/>
      <c r="AZN46" s="179"/>
      <c r="AZO46" s="179"/>
      <c r="AZP46" s="179"/>
      <c r="AZQ46" s="179"/>
      <c r="AZR46" s="179"/>
      <c r="AZS46" s="179"/>
      <c r="AZT46" s="179"/>
      <c r="AZU46" s="179"/>
      <c r="AZV46" s="179"/>
      <c r="AZW46" s="179"/>
      <c r="AZX46" s="179"/>
      <c r="AZY46" s="179"/>
      <c r="AZZ46" s="179"/>
      <c r="BAA46" s="179"/>
      <c r="BAB46" s="179"/>
      <c r="BAC46" s="179"/>
      <c r="BAD46" s="179"/>
      <c r="BAE46" s="179"/>
      <c r="BAF46" s="179"/>
      <c r="BAG46" s="179"/>
      <c r="BAH46" s="179"/>
      <c r="BAI46" s="179"/>
      <c r="BAJ46" s="179"/>
      <c r="BAK46" s="179"/>
      <c r="BAL46" s="179"/>
      <c r="BAM46" s="179"/>
      <c r="BAN46" s="179"/>
      <c r="BAO46" s="179"/>
      <c r="BAP46" s="179"/>
      <c r="BAQ46" s="179"/>
      <c r="BAR46" s="179"/>
      <c r="BAS46" s="179"/>
      <c r="BAT46" s="179"/>
      <c r="BAU46" s="179"/>
      <c r="BAV46" s="179"/>
      <c r="BAW46" s="179"/>
      <c r="BAX46" s="179"/>
      <c r="BAY46" s="179"/>
      <c r="BAZ46" s="179"/>
      <c r="BBA46" s="179"/>
      <c r="BBB46" s="179"/>
      <c r="BBC46" s="179"/>
      <c r="BBD46" s="179"/>
      <c r="BBE46" s="179"/>
      <c r="BBF46" s="179"/>
      <c r="BBG46" s="179"/>
      <c r="BBH46" s="179"/>
      <c r="BBI46" s="179"/>
      <c r="BBJ46" s="179"/>
      <c r="BBK46" s="179"/>
      <c r="BBL46" s="179"/>
      <c r="BBM46" s="179"/>
      <c r="BBN46" s="179"/>
      <c r="BBO46" s="179"/>
      <c r="BBP46" s="179"/>
      <c r="BBQ46" s="179"/>
      <c r="BBR46" s="179"/>
      <c r="BBS46" s="179"/>
      <c r="BBT46" s="179"/>
      <c r="BBU46" s="179"/>
      <c r="BBV46" s="179"/>
      <c r="BBW46" s="179"/>
      <c r="BBX46" s="179"/>
      <c r="BBY46" s="179"/>
      <c r="BBZ46" s="179"/>
      <c r="BCA46" s="179"/>
      <c r="BCB46" s="179"/>
      <c r="BCC46" s="179"/>
      <c r="BCD46" s="179"/>
      <c r="BCE46" s="179"/>
      <c r="BCF46" s="179"/>
      <c r="BCG46" s="179"/>
      <c r="BCH46" s="179"/>
      <c r="BCI46" s="179"/>
      <c r="BCJ46" s="179"/>
      <c r="BCK46" s="179"/>
      <c r="BCL46" s="179"/>
      <c r="BCM46" s="179"/>
      <c r="BCN46" s="179"/>
      <c r="BCO46" s="179"/>
      <c r="BCP46" s="179"/>
      <c r="BCQ46" s="179"/>
      <c r="BCR46" s="179"/>
      <c r="BCS46" s="179"/>
      <c r="BCT46" s="179"/>
      <c r="BCU46" s="179"/>
      <c r="BCV46" s="179"/>
      <c r="BCW46" s="179"/>
      <c r="BCX46" s="179"/>
      <c r="BCY46" s="179"/>
      <c r="BCZ46" s="179"/>
      <c r="BDA46" s="179"/>
      <c r="BDB46" s="179"/>
      <c r="BDC46" s="179"/>
      <c r="BDD46" s="179"/>
      <c r="BDE46" s="179"/>
      <c r="BDF46" s="179"/>
      <c r="BDG46" s="179"/>
      <c r="BDH46" s="179"/>
      <c r="BDI46" s="179"/>
      <c r="BDJ46" s="179"/>
      <c r="BDK46" s="179"/>
      <c r="BDL46" s="179"/>
      <c r="BDM46" s="179"/>
      <c r="BDN46" s="179"/>
      <c r="BDO46" s="179"/>
      <c r="BDP46" s="179"/>
      <c r="BDQ46" s="179"/>
      <c r="BDR46" s="179"/>
      <c r="BDS46" s="179"/>
      <c r="BDT46" s="179"/>
      <c r="BDU46" s="179"/>
      <c r="BDV46" s="179"/>
      <c r="BDW46" s="179"/>
      <c r="BDX46" s="179"/>
      <c r="BDY46" s="179"/>
      <c r="BDZ46" s="179"/>
      <c r="BEA46" s="179"/>
      <c r="BEB46" s="179"/>
      <c r="BEC46" s="179"/>
      <c r="BED46" s="179"/>
      <c r="BEE46" s="179"/>
      <c r="BEF46" s="179"/>
      <c r="BEG46" s="179"/>
      <c r="BEH46" s="179"/>
      <c r="BEI46" s="179"/>
      <c r="BEJ46" s="179"/>
      <c r="BEK46" s="179"/>
      <c r="BEL46" s="179"/>
      <c r="BEM46" s="179"/>
      <c r="BEN46" s="179"/>
      <c r="BEO46" s="179"/>
      <c r="BEP46" s="179"/>
      <c r="BEQ46" s="179"/>
      <c r="BER46" s="179"/>
      <c r="BES46" s="179"/>
      <c r="BET46" s="179"/>
      <c r="BEU46" s="179"/>
      <c r="BEV46" s="179"/>
      <c r="BEW46" s="179"/>
      <c r="BEX46" s="179"/>
      <c r="BEY46" s="179"/>
      <c r="BEZ46" s="179"/>
      <c r="BFA46" s="179"/>
      <c r="BFB46" s="179"/>
      <c r="BFC46" s="179"/>
      <c r="BFD46" s="179"/>
      <c r="BFE46" s="179"/>
      <c r="BFF46" s="179"/>
      <c r="BFG46" s="179"/>
      <c r="BFH46" s="179"/>
      <c r="BFI46" s="179"/>
      <c r="BFJ46" s="179"/>
      <c r="BFK46" s="179"/>
      <c r="BFL46" s="179"/>
      <c r="BFM46" s="179"/>
      <c r="BFN46" s="179"/>
      <c r="BFO46" s="179"/>
      <c r="BFP46" s="179"/>
      <c r="BFQ46" s="179"/>
      <c r="BFR46" s="179"/>
      <c r="BFS46" s="179"/>
      <c r="BFT46" s="179"/>
      <c r="BFU46" s="179"/>
      <c r="BFV46" s="179"/>
      <c r="BFW46" s="179"/>
      <c r="BFX46" s="179"/>
      <c r="BFY46" s="179"/>
      <c r="BFZ46" s="179"/>
      <c r="BGA46" s="179"/>
      <c r="BGB46" s="179"/>
      <c r="BGC46" s="179"/>
      <c r="BGD46" s="179"/>
      <c r="BGE46" s="179"/>
      <c r="BGF46" s="179"/>
      <c r="BGG46" s="179"/>
      <c r="BGH46" s="179"/>
      <c r="BGI46" s="179"/>
      <c r="BGJ46" s="179"/>
      <c r="BGK46" s="179"/>
      <c r="BGL46" s="179"/>
      <c r="BGM46" s="179"/>
      <c r="BGN46" s="179"/>
      <c r="BGO46" s="179"/>
      <c r="BGP46" s="179"/>
      <c r="BGQ46" s="179"/>
      <c r="BGR46" s="179"/>
      <c r="BGS46" s="179"/>
      <c r="BGT46" s="179"/>
      <c r="BGU46" s="179"/>
      <c r="BGV46" s="179"/>
      <c r="BGW46" s="179"/>
      <c r="BGX46" s="179"/>
      <c r="BGY46" s="179"/>
      <c r="BGZ46" s="179"/>
      <c r="BHA46" s="179"/>
      <c r="BHB46" s="179"/>
      <c r="BHC46" s="179"/>
      <c r="BHD46" s="179"/>
      <c r="BHE46" s="179"/>
      <c r="BHF46" s="179"/>
      <c r="BHG46" s="179"/>
      <c r="BHH46" s="179"/>
      <c r="BHI46" s="179"/>
      <c r="BHJ46" s="179"/>
      <c r="BHK46" s="179"/>
      <c r="BHL46" s="179"/>
      <c r="BHM46" s="179"/>
      <c r="BHN46" s="179"/>
      <c r="BHO46" s="179"/>
      <c r="BHP46" s="179"/>
      <c r="BHQ46" s="179"/>
      <c r="BHR46" s="179"/>
      <c r="BHS46" s="179"/>
      <c r="BHT46" s="179"/>
      <c r="BHU46" s="179"/>
      <c r="BHV46" s="179"/>
      <c r="BHW46" s="179"/>
      <c r="BHX46" s="179"/>
      <c r="BHY46" s="179"/>
      <c r="BHZ46" s="179"/>
      <c r="BIA46" s="179"/>
      <c r="BIB46" s="179"/>
      <c r="BIC46" s="179"/>
      <c r="BID46" s="179"/>
      <c r="BIE46" s="179"/>
      <c r="BIF46" s="179"/>
      <c r="BIG46" s="179"/>
      <c r="BIH46" s="179"/>
      <c r="BII46" s="179"/>
      <c r="BIJ46" s="179"/>
      <c r="BIK46" s="179"/>
      <c r="BIL46" s="179"/>
      <c r="BIM46" s="179"/>
      <c r="BIN46" s="179"/>
      <c r="BIO46" s="179"/>
      <c r="BIP46" s="179"/>
      <c r="BIQ46" s="179"/>
      <c r="BIR46" s="179"/>
      <c r="BIS46" s="179"/>
      <c r="BIT46" s="179"/>
      <c r="BIU46" s="179"/>
      <c r="BIV46" s="179"/>
      <c r="BIW46" s="179"/>
      <c r="BIX46" s="179"/>
      <c r="BIY46" s="179"/>
      <c r="BIZ46" s="179"/>
      <c r="BJA46" s="179"/>
      <c r="BJB46" s="179"/>
      <c r="BJC46" s="179"/>
      <c r="BJD46" s="179"/>
      <c r="BJE46" s="179"/>
      <c r="BJF46" s="179"/>
      <c r="BJG46" s="179"/>
      <c r="BJH46" s="179"/>
      <c r="BJI46" s="179"/>
      <c r="BJJ46" s="179"/>
      <c r="BJK46" s="179"/>
      <c r="BJL46" s="179"/>
      <c r="BJM46" s="179"/>
      <c r="BJN46" s="179"/>
      <c r="BJO46" s="179"/>
      <c r="BJP46" s="179"/>
      <c r="BJQ46" s="179"/>
      <c r="BJR46" s="179"/>
      <c r="BJS46" s="179"/>
      <c r="BJT46" s="179"/>
      <c r="BJU46" s="179"/>
      <c r="BJV46" s="179"/>
      <c r="BJW46" s="179"/>
      <c r="BJX46" s="179"/>
      <c r="BJY46" s="179"/>
      <c r="BJZ46" s="179"/>
      <c r="BKA46" s="179"/>
      <c r="BKB46" s="179"/>
      <c r="BKC46" s="179"/>
      <c r="BKD46" s="179"/>
      <c r="BKE46" s="179"/>
      <c r="BKF46" s="179"/>
      <c r="BKG46" s="179"/>
      <c r="BKH46" s="179"/>
      <c r="BKI46" s="179"/>
      <c r="BKJ46" s="179"/>
      <c r="BKK46" s="179"/>
      <c r="BKL46" s="179"/>
      <c r="BKM46" s="179"/>
      <c r="BKN46" s="179"/>
      <c r="BKO46" s="179"/>
      <c r="BKP46" s="179"/>
      <c r="BKQ46" s="179"/>
      <c r="BKR46" s="179"/>
      <c r="BKS46" s="179"/>
      <c r="BKT46" s="179"/>
      <c r="BKU46" s="179"/>
      <c r="BKV46" s="179"/>
      <c r="BKW46" s="179"/>
      <c r="BKX46" s="179"/>
      <c r="BKY46" s="179"/>
      <c r="BKZ46" s="179"/>
      <c r="BLA46" s="179"/>
      <c r="BLB46" s="179"/>
      <c r="BLC46" s="179"/>
      <c r="BLD46" s="179"/>
      <c r="BLE46" s="179"/>
      <c r="BLF46" s="179"/>
      <c r="BLG46" s="179"/>
      <c r="BLH46" s="179"/>
      <c r="BLI46" s="179"/>
      <c r="BLJ46" s="179"/>
      <c r="BLK46" s="179"/>
      <c r="BLL46" s="179"/>
      <c r="BLM46" s="179"/>
      <c r="BLN46" s="179"/>
      <c r="BLO46" s="179"/>
      <c r="BLP46" s="179"/>
      <c r="BLQ46" s="179"/>
      <c r="BLR46" s="179"/>
      <c r="BLS46" s="179"/>
      <c r="BLT46" s="179"/>
      <c r="BLU46" s="179"/>
      <c r="BLV46" s="179"/>
      <c r="BLW46" s="179"/>
      <c r="BLX46" s="179"/>
      <c r="BLY46" s="179"/>
      <c r="BLZ46" s="179"/>
      <c r="BMA46" s="179"/>
      <c r="BMB46" s="179"/>
      <c r="BMC46" s="179"/>
      <c r="BMD46" s="179"/>
      <c r="BME46" s="179"/>
      <c r="BMF46" s="179"/>
      <c r="BMG46" s="179"/>
      <c r="BMH46" s="179"/>
      <c r="BMI46" s="179"/>
      <c r="BMJ46" s="179"/>
      <c r="BMK46" s="179"/>
      <c r="BML46" s="179"/>
      <c r="BMM46" s="179"/>
      <c r="BMN46" s="179"/>
      <c r="BMO46" s="179"/>
      <c r="BMP46" s="179"/>
      <c r="BMQ46" s="179"/>
      <c r="BMR46" s="179"/>
      <c r="BMS46" s="179"/>
      <c r="BMT46" s="179"/>
      <c r="BMU46" s="179"/>
      <c r="BMV46" s="179"/>
      <c r="BMW46" s="179"/>
      <c r="BMX46" s="179"/>
      <c r="BMY46" s="179"/>
      <c r="BMZ46" s="179"/>
      <c r="BNA46" s="179"/>
      <c r="BNB46" s="179"/>
      <c r="BNC46" s="179"/>
      <c r="BND46" s="179"/>
      <c r="BNE46" s="179"/>
      <c r="BNF46" s="179"/>
      <c r="BNG46" s="179"/>
      <c r="BNH46" s="179"/>
      <c r="BNI46" s="179"/>
      <c r="BNJ46" s="179"/>
      <c r="BNK46" s="179"/>
      <c r="BNL46" s="179"/>
      <c r="BNM46" s="179"/>
      <c r="BNN46" s="179"/>
      <c r="BNO46" s="179"/>
      <c r="BNP46" s="179"/>
      <c r="BNQ46" s="179"/>
      <c r="BNR46" s="179"/>
      <c r="BNS46" s="179"/>
      <c r="BNT46" s="179"/>
      <c r="BNU46" s="179"/>
      <c r="BNV46" s="179"/>
      <c r="BNW46" s="179"/>
      <c r="BNX46" s="179"/>
      <c r="BNY46" s="179"/>
      <c r="BNZ46" s="179"/>
      <c r="BOA46" s="179"/>
      <c r="BOB46" s="179"/>
      <c r="BOC46" s="179"/>
      <c r="BOD46" s="179"/>
      <c r="BOE46" s="179"/>
      <c r="BOF46" s="179"/>
      <c r="BOG46" s="179"/>
      <c r="BOH46" s="179"/>
      <c r="BOI46" s="179"/>
      <c r="BOJ46" s="179"/>
      <c r="BOK46" s="179"/>
      <c r="BOL46" s="179"/>
      <c r="BOM46" s="179"/>
      <c r="BON46" s="179"/>
      <c r="BOO46" s="179"/>
      <c r="BOP46" s="179"/>
      <c r="BOQ46" s="179"/>
      <c r="BOR46" s="179"/>
      <c r="BOS46" s="179"/>
      <c r="BOT46" s="179"/>
      <c r="BOU46" s="179"/>
      <c r="BOV46" s="179"/>
      <c r="BOW46" s="179"/>
      <c r="BOX46" s="179"/>
      <c r="BOY46" s="179"/>
      <c r="BOZ46" s="179"/>
      <c r="BPA46" s="179"/>
      <c r="BPB46" s="179"/>
      <c r="BPC46" s="179"/>
      <c r="BPD46" s="179"/>
      <c r="BPE46" s="179"/>
      <c r="BPF46" s="179"/>
      <c r="BPG46" s="179"/>
      <c r="BPH46" s="179"/>
      <c r="BPI46" s="179"/>
      <c r="BPJ46" s="179"/>
      <c r="BPK46" s="179"/>
      <c r="BPL46" s="179"/>
      <c r="BPM46" s="179"/>
      <c r="BPN46" s="179"/>
      <c r="BPO46" s="179"/>
      <c r="BPP46" s="179"/>
      <c r="BPQ46" s="179"/>
      <c r="BPR46" s="179"/>
      <c r="BPS46" s="179"/>
      <c r="BPT46" s="179"/>
      <c r="BPU46" s="179"/>
      <c r="BPV46" s="179"/>
      <c r="BPW46" s="179"/>
      <c r="BPX46" s="179"/>
      <c r="BPY46" s="179"/>
      <c r="BPZ46" s="179"/>
      <c r="BQA46" s="179"/>
      <c r="BQB46" s="179"/>
      <c r="BQC46" s="179"/>
      <c r="BQD46" s="179"/>
      <c r="BQE46" s="179"/>
      <c r="BQF46" s="179"/>
      <c r="BQG46" s="179"/>
      <c r="BQH46" s="179"/>
      <c r="BQI46" s="179"/>
      <c r="BQJ46" s="179"/>
      <c r="BQK46" s="179"/>
      <c r="BQL46" s="179"/>
      <c r="BQM46" s="179"/>
      <c r="BQN46" s="179"/>
      <c r="BQO46" s="179"/>
      <c r="BQP46" s="179"/>
      <c r="BQQ46" s="179"/>
      <c r="BQR46" s="179"/>
      <c r="BQS46" s="179"/>
      <c r="BQT46" s="179"/>
      <c r="BQU46" s="179"/>
      <c r="BQV46" s="179"/>
      <c r="BQW46" s="179"/>
      <c r="BQX46" s="179"/>
      <c r="BQY46" s="179"/>
      <c r="BQZ46" s="179"/>
      <c r="BRA46" s="179"/>
      <c r="BRB46" s="179"/>
      <c r="BRC46" s="179"/>
      <c r="BRD46" s="179"/>
      <c r="BRE46" s="179"/>
      <c r="BRF46" s="179"/>
      <c r="BRG46" s="179"/>
      <c r="BRH46" s="179"/>
      <c r="BRI46" s="179"/>
      <c r="BRJ46" s="179"/>
      <c r="BRK46" s="179"/>
      <c r="BRL46" s="179"/>
      <c r="BRM46" s="179"/>
      <c r="BRN46" s="179"/>
      <c r="BRO46" s="179"/>
      <c r="BRP46" s="179"/>
      <c r="BRQ46" s="179"/>
      <c r="BRR46" s="179"/>
      <c r="BRS46" s="179"/>
      <c r="BRT46" s="179"/>
      <c r="BRU46" s="179"/>
      <c r="BRV46" s="179"/>
      <c r="BRW46" s="179"/>
      <c r="BRX46" s="179"/>
      <c r="BRY46" s="179"/>
      <c r="BRZ46" s="179"/>
      <c r="BSA46" s="179"/>
      <c r="BSB46" s="179"/>
      <c r="BSC46" s="179"/>
      <c r="BSD46" s="179"/>
      <c r="BSE46" s="179"/>
      <c r="BSF46" s="179"/>
      <c r="BSG46" s="179"/>
      <c r="BSH46" s="179"/>
      <c r="BSI46" s="179"/>
      <c r="BSJ46" s="179"/>
      <c r="BSK46" s="179"/>
      <c r="BSL46" s="179"/>
      <c r="BSM46" s="179"/>
      <c r="BSN46" s="179"/>
      <c r="BSO46" s="179"/>
      <c r="BSP46" s="179"/>
      <c r="BSQ46" s="179"/>
      <c r="BSR46" s="179"/>
      <c r="BSS46" s="179"/>
      <c r="BST46" s="179"/>
      <c r="BSU46" s="179"/>
      <c r="BSV46" s="179"/>
      <c r="BSW46" s="179"/>
      <c r="BSX46" s="179"/>
      <c r="BSY46" s="179"/>
      <c r="BSZ46" s="179"/>
      <c r="BTA46" s="179"/>
      <c r="BTB46" s="179"/>
      <c r="BTC46" s="179"/>
      <c r="BTD46" s="179"/>
      <c r="BTE46" s="179"/>
      <c r="BTF46" s="179"/>
      <c r="BTG46" s="179"/>
      <c r="BTH46" s="179"/>
      <c r="BTI46" s="179"/>
      <c r="BTJ46" s="179"/>
      <c r="BTK46" s="179"/>
      <c r="BTL46" s="179"/>
      <c r="BTM46" s="179"/>
      <c r="BTN46" s="179"/>
      <c r="BTO46" s="179"/>
      <c r="BTP46" s="179"/>
      <c r="BTQ46" s="179"/>
      <c r="BTR46" s="179"/>
      <c r="BTS46" s="179"/>
      <c r="BTT46" s="179"/>
      <c r="BTU46" s="179"/>
      <c r="BTV46" s="179"/>
      <c r="BTW46" s="179"/>
      <c r="BTX46" s="179"/>
      <c r="BTY46" s="179"/>
      <c r="BTZ46" s="179"/>
      <c r="BUA46" s="179"/>
      <c r="BUB46" s="179"/>
      <c r="BUC46" s="179"/>
      <c r="BUD46" s="179"/>
      <c r="BUE46" s="179"/>
      <c r="BUF46" s="179"/>
      <c r="BUG46" s="179"/>
      <c r="BUH46" s="179"/>
      <c r="BUI46" s="179"/>
      <c r="BUJ46" s="179"/>
      <c r="BUK46" s="179"/>
      <c r="BUL46" s="179"/>
      <c r="BUM46" s="179"/>
      <c r="BUN46" s="179"/>
      <c r="BUO46" s="179"/>
      <c r="BUP46" s="179"/>
      <c r="BUQ46" s="179"/>
      <c r="BUR46" s="179"/>
      <c r="BUS46" s="179"/>
      <c r="BUT46" s="179"/>
      <c r="BUU46" s="179"/>
      <c r="BUV46" s="179"/>
      <c r="BUW46" s="179"/>
      <c r="BUX46" s="179"/>
      <c r="BUY46" s="179"/>
      <c r="BUZ46" s="179"/>
      <c r="BVA46" s="179"/>
      <c r="BVB46" s="179"/>
      <c r="BVC46" s="179"/>
      <c r="BVD46" s="179"/>
      <c r="BVE46" s="179"/>
      <c r="BVF46" s="179"/>
      <c r="BVG46" s="179"/>
      <c r="BVH46" s="179"/>
      <c r="BVI46" s="179"/>
      <c r="BVJ46" s="179"/>
      <c r="BVK46" s="179"/>
      <c r="BVL46" s="179"/>
      <c r="BVM46" s="179"/>
      <c r="BVN46" s="179"/>
      <c r="BVO46" s="179"/>
      <c r="BVP46" s="179"/>
      <c r="BVQ46" s="179"/>
      <c r="BVR46" s="179"/>
      <c r="BVS46" s="179"/>
      <c r="BVT46" s="179"/>
      <c r="BVU46" s="179"/>
      <c r="BVV46" s="179"/>
      <c r="BVW46" s="179"/>
      <c r="BVX46" s="179"/>
      <c r="BVY46" s="179"/>
      <c r="BVZ46" s="179"/>
      <c r="BWA46" s="179"/>
      <c r="BWB46" s="179"/>
      <c r="BWC46" s="179"/>
      <c r="BWD46" s="179"/>
      <c r="BWE46" s="179"/>
      <c r="BWF46" s="179"/>
      <c r="BWG46" s="179"/>
      <c r="BWH46" s="179"/>
      <c r="BWI46" s="179"/>
      <c r="BWJ46" s="179"/>
      <c r="BWK46" s="179"/>
      <c r="BWL46" s="179"/>
      <c r="BWM46" s="179"/>
      <c r="BWN46" s="179"/>
      <c r="BWO46" s="179"/>
      <c r="BWP46" s="179"/>
      <c r="BWQ46" s="179"/>
      <c r="BWR46" s="179"/>
      <c r="BWS46" s="179"/>
      <c r="BWT46" s="179"/>
      <c r="BWU46" s="179"/>
      <c r="BWV46" s="179"/>
      <c r="BWW46" s="179"/>
      <c r="BWX46" s="179"/>
      <c r="BWY46" s="179"/>
      <c r="BWZ46" s="179"/>
      <c r="BXA46" s="179"/>
      <c r="BXB46" s="179"/>
      <c r="BXC46" s="179"/>
      <c r="BXD46" s="179"/>
      <c r="BXE46" s="179"/>
      <c r="BXF46" s="179"/>
      <c r="BXG46" s="179"/>
      <c r="BXH46" s="179"/>
      <c r="BXI46" s="179"/>
      <c r="BXJ46" s="179"/>
      <c r="BXK46" s="179"/>
      <c r="BXL46" s="179"/>
      <c r="BXM46" s="179"/>
      <c r="BXN46" s="179"/>
      <c r="BXO46" s="179"/>
      <c r="BXP46" s="179"/>
      <c r="BXQ46" s="179"/>
      <c r="BXR46" s="179"/>
      <c r="BXS46" s="179"/>
      <c r="BXT46" s="179"/>
      <c r="BXU46" s="179"/>
      <c r="BXV46" s="179"/>
      <c r="BXW46" s="179"/>
      <c r="BXX46" s="179"/>
      <c r="BXY46" s="179"/>
      <c r="BXZ46" s="179"/>
      <c r="BYA46" s="179"/>
      <c r="BYB46" s="179"/>
      <c r="BYC46" s="179"/>
      <c r="BYD46" s="179"/>
      <c r="BYE46" s="179"/>
      <c r="BYF46" s="179"/>
      <c r="BYG46" s="179"/>
      <c r="BYH46" s="179"/>
      <c r="BYI46" s="179"/>
      <c r="BYJ46" s="179"/>
      <c r="BYK46" s="179"/>
      <c r="BYL46" s="179"/>
      <c r="BYM46" s="179"/>
      <c r="BYN46" s="179"/>
      <c r="BYO46" s="179"/>
      <c r="BYP46" s="179"/>
      <c r="BYQ46" s="179"/>
      <c r="BYR46" s="179"/>
      <c r="BYS46" s="179"/>
      <c r="BYT46" s="179"/>
      <c r="BYU46" s="179"/>
      <c r="BYV46" s="179"/>
      <c r="BYW46" s="179"/>
      <c r="BYX46" s="179"/>
      <c r="BYY46" s="179"/>
      <c r="BYZ46" s="179"/>
      <c r="BZA46" s="179"/>
      <c r="BZB46" s="179"/>
      <c r="BZC46" s="179"/>
      <c r="BZD46" s="179"/>
      <c r="BZE46" s="179"/>
      <c r="BZF46" s="179"/>
      <c r="BZG46" s="179"/>
      <c r="BZH46" s="179"/>
      <c r="BZI46" s="179"/>
      <c r="BZJ46" s="179"/>
      <c r="BZK46" s="179"/>
      <c r="BZL46" s="179"/>
      <c r="BZM46" s="179"/>
      <c r="BZN46" s="179"/>
      <c r="BZO46" s="179"/>
      <c r="BZP46" s="179"/>
      <c r="BZQ46" s="179"/>
      <c r="BZR46" s="179"/>
      <c r="BZS46" s="179"/>
      <c r="BZT46" s="179"/>
      <c r="BZU46" s="179"/>
      <c r="BZV46" s="179"/>
      <c r="BZW46" s="179"/>
      <c r="BZX46" s="179"/>
      <c r="BZY46" s="179"/>
      <c r="BZZ46" s="179"/>
      <c r="CAA46" s="179"/>
      <c r="CAB46" s="179"/>
      <c r="CAC46" s="179"/>
      <c r="CAD46" s="179"/>
      <c r="CAE46" s="179"/>
      <c r="CAF46" s="179"/>
      <c r="CAG46" s="179"/>
      <c r="CAH46" s="179"/>
      <c r="CAI46" s="179"/>
      <c r="CAJ46" s="179"/>
      <c r="CAK46" s="179"/>
      <c r="CAL46" s="179"/>
      <c r="CAM46" s="179"/>
      <c r="CAN46" s="179"/>
      <c r="CAO46" s="179"/>
      <c r="CAP46" s="179"/>
      <c r="CAQ46" s="179"/>
      <c r="CAR46" s="179"/>
      <c r="CAS46" s="179"/>
      <c r="CAT46" s="179"/>
      <c r="CAU46" s="179"/>
      <c r="CAV46" s="179"/>
      <c r="CAW46" s="179"/>
      <c r="CAX46" s="179"/>
      <c r="CAY46" s="179"/>
      <c r="CAZ46" s="179"/>
      <c r="CBA46" s="179"/>
      <c r="CBB46" s="179"/>
      <c r="CBC46" s="179"/>
      <c r="CBD46" s="179"/>
      <c r="CBE46" s="179"/>
      <c r="CBF46" s="179"/>
      <c r="CBG46" s="179"/>
      <c r="CBH46" s="179"/>
      <c r="CBI46" s="179"/>
      <c r="CBJ46" s="179"/>
      <c r="CBK46" s="179"/>
      <c r="CBL46" s="179"/>
      <c r="CBM46" s="179"/>
      <c r="CBN46" s="179"/>
      <c r="CBO46" s="179"/>
      <c r="CBP46" s="179"/>
      <c r="CBQ46" s="179"/>
      <c r="CBR46" s="179"/>
      <c r="CBS46" s="179"/>
      <c r="CBT46" s="179"/>
      <c r="CBU46" s="179"/>
      <c r="CBV46" s="179"/>
      <c r="CBW46" s="179"/>
      <c r="CBX46" s="179"/>
      <c r="CBY46" s="179"/>
      <c r="CBZ46" s="179"/>
      <c r="CCA46" s="179"/>
      <c r="CCB46" s="179"/>
      <c r="CCC46" s="179"/>
      <c r="CCD46" s="179"/>
      <c r="CCE46" s="179"/>
      <c r="CCF46" s="179"/>
      <c r="CCG46" s="179"/>
      <c r="CCH46" s="179"/>
      <c r="CCI46" s="179"/>
      <c r="CCJ46" s="179"/>
      <c r="CCK46" s="179"/>
      <c r="CCL46" s="179"/>
      <c r="CCM46" s="179"/>
      <c r="CCN46" s="179"/>
      <c r="CCO46" s="179"/>
      <c r="CCP46" s="179"/>
      <c r="CCQ46" s="179"/>
      <c r="CCR46" s="179"/>
      <c r="CCS46" s="179"/>
      <c r="CCT46" s="179"/>
      <c r="CCU46" s="179"/>
      <c r="CCV46" s="179"/>
      <c r="CCW46" s="179"/>
      <c r="CCX46" s="179"/>
      <c r="CCY46" s="179"/>
      <c r="CCZ46" s="179"/>
      <c r="CDA46" s="179"/>
      <c r="CDB46" s="179"/>
      <c r="CDC46" s="179"/>
      <c r="CDD46" s="179"/>
      <c r="CDE46" s="179"/>
      <c r="CDF46" s="179"/>
      <c r="CDG46" s="179"/>
      <c r="CDH46" s="179"/>
      <c r="CDI46" s="179"/>
      <c r="CDJ46" s="179"/>
      <c r="CDK46" s="179"/>
      <c r="CDL46" s="179"/>
      <c r="CDM46" s="179"/>
      <c r="CDN46" s="179"/>
      <c r="CDO46" s="179"/>
      <c r="CDP46" s="179"/>
      <c r="CDQ46" s="179"/>
      <c r="CDR46" s="179"/>
      <c r="CDS46" s="179"/>
      <c r="CDT46" s="179"/>
      <c r="CDU46" s="179"/>
      <c r="CDV46" s="179"/>
      <c r="CDW46" s="179"/>
      <c r="CDX46" s="179"/>
      <c r="CDY46" s="179"/>
      <c r="CDZ46" s="179"/>
      <c r="CEA46" s="179"/>
      <c r="CEB46" s="179"/>
      <c r="CEC46" s="179"/>
      <c r="CED46" s="179"/>
      <c r="CEE46" s="179"/>
      <c r="CEF46" s="179"/>
      <c r="CEG46" s="179"/>
      <c r="CEH46" s="179"/>
      <c r="CEI46" s="179"/>
      <c r="CEJ46" s="179"/>
      <c r="CEK46" s="179"/>
      <c r="CEL46" s="179"/>
      <c r="CEM46" s="179"/>
      <c r="CEN46" s="179"/>
      <c r="CEO46" s="179"/>
      <c r="CEP46" s="179"/>
      <c r="CEQ46" s="179"/>
      <c r="CER46" s="179"/>
      <c r="CES46" s="179"/>
      <c r="CET46" s="179"/>
      <c r="CEU46" s="179"/>
      <c r="CEV46" s="179"/>
      <c r="CEW46" s="179"/>
      <c r="CEX46" s="179"/>
      <c r="CEY46" s="179"/>
      <c r="CEZ46" s="179"/>
      <c r="CFA46" s="179"/>
      <c r="CFB46" s="179"/>
      <c r="CFC46" s="179"/>
      <c r="CFD46" s="179"/>
      <c r="CFE46" s="179"/>
      <c r="CFF46" s="179"/>
      <c r="CFG46" s="179"/>
      <c r="CFH46" s="179"/>
      <c r="CFI46" s="179"/>
      <c r="CFJ46" s="179"/>
      <c r="CFK46" s="179"/>
      <c r="CFL46" s="179"/>
      <c r="CFM46" s="179"/>
      <c r="CFN46" s="179"/>
      <c r="CFO46" s="179"/>
      <c r="CFP46" s="179"/>
      <c r="CFQ46" s="179"/>
      <c r="CFR46" s="179"/>
      <c r="CFS46" s="179"/>
      <c r="CFT46" s="179"/>
      <c r="CFU46" s="179"/>
      <c r="CFV46" s="179"/>
      <c r="CFW46" s="179"/>
      <c r="CFX46" s="179"/>
      <c r="CFY46" s="179"/>
      <c r="CFZ46" s="179"/>
      <c r="CGA46" s="179"/>
      <c r="CGB46" s="179"/>
      <c r="CGC46" s="179"/>
      <c r="CGD46" s="179"/>
      <c r="CGE46" s="179"/>
      <c r="CGF46" s="179"/>
      <c r="CGG46" s="179"/>
      <c r="CGH46" s="179"/>
      <c r="CGI46" s="179"/>
      <c r="CGJ46" s="179"/>
      <c r="CGK46" s="179"/>
      <c r="CGL46" s="179"/>
      <c r="CGM46" s="179"/>
      <c r="CGN46" s="179"/>
      <c r="CGO46" s="179"/>
      <c r="CGP46" s="179"/>
      <c r="CGQ46" s="179"/>
      <c r="CGR46" s="179"/>
      <c r="CGS46" s="179"/>
      <c r="CGT46" s="179"/>
      <c r="CGU46" s="179"/>
      <c r="CGV46" s="179"/>
      <c r="CGW46" s="179"/>
      <c r="CGX46" s="179"/>
      <c r="CGY46" s="179"/>
      <c r="CGZ46" s="179"/>
      <c r="CHA46" s="179"/>
      <c r="CHB46" s="179"/>
      <c r="CHC46" s="179"/>
      <c r="CHD46" s="179"/>
      <c r="CHE46" s="179"/>
      <c r="CHF46" s="179"/>
      <c r="CHG46" s="179"/>
      <c r="CHH46" s="179"/>
      <c r="CHI46" s="179"/>
      <c r="CHJ46" s="179"/>
      <c r="CHK46" s="179"/>
      <c r="CHL46" s="179"/>
      <c r="CHM46" s="179"/>
      <c r="CHN46" s="179"/>
      <c r="CHO46" s="179"/>
      <c r="CHP46" s="179"/>
      <c r="CHQ46" s="179"/>
      <c r="CHR46" s="179"/>
      <c r="CHS46" s="179"/>
      <c r="CHT46" s="179"/>
      <c r="CHU46" s="179"/>
      <c r="CHV46" s="179"/>
      <c r="CHW46" s="179"/>
      <c r="CHX46" s="179"/>
      <c r="CHY46" s="179"/>
      <c r="CHZ46" s="179"/>
      <c r="CIA46" s="179"/>
      <c r="CIB46" s="179"/>
      <c r="CIC46" s="179"/>
      <c r="CID46" s="179"/>
      <c r="CIE46" s="179"/>
      <c r="CIF46" s="179"/>
      <c r="CIG46" s="179"/>
      <c r="CIH46" s="179"/>
      <c r="CII46" s="179"/>
      <c r="CIJ46" s="179"/>
      <c r="CIK46" s="179"/>
      <c r="CIL46" s="179"/>
      <c r="CIM46" s="179"/>
      <c r="CIN46" s="179"/>
      <c r="CIO46" s="179"/>
      <c r="CIP46" s="179"/>
      <c r="CIQ46" s="179"/>
      <c r="CIR46" s="179"/>
      <c r="CIS46" s="179"/>
      <c r="CIT46" s="179"/>
      <c r="CIU46" s="179"/>
      <c r="CIV46" s="179"/>
      <c r="CIW46" s="179"/>
      <c r="CIX46" s="179"/>
      <c r="CIY46" s="179"/>
      <c r="CIZ46" s="179"/>
      <c r="CJA46" s="179"/>
      <c r="CJB46" s="179"/>
      <c r="CJC46" s="179"/>
      <c r="CJD46" s="179"/>
      <c r="CJE46" s="179"/>
      <c r="CJF46" s="179"/>
      <c r="CJG46" s="179"/>
      <c r="CJH46" s="179"/>
      <c r="CJI46" s="179"/>
      <c r="CJJ46" s="179"/>
      <c r="CJK46" s="179"/>
      <c r="CJL46" s="179"/>
      <c r="CJM46" s="179"/>
      <c r="CJN46" s="179"/>
      <c r="CJO46" s="179"/>
      <c r="CJP46" s="179"/>
      <c r="CJQ46" s="179"/>
      <c r="CJR46" s="179"/>
      <c r="CJS46" s="179"/>
      <c r="CJT46" s="179"/>
      <c r="CJU46" s="179"/>
      <c r="CJV46" s="179"/>
      <c r="CJW46" s="179"/>
      <c r="CJX46" s="179"/>
      <c r="CJY46" s="179"/>
      <c r="CJZ46" s="179"/>
      <c r="CKA46" s="179"/>
      <c r="CKB46" s="179"/>
      <c r="CKC46" s="179"/>
      <c r="CKD46" s="179"/>
      <c r="CKE46" s="179"/>
      <c r="CKF46" s="179"/>
      <c r="CKG46" s="179"/>
      <c r="CKH46" s="179"/>
      <c r="CKI46" s="179"/>
      <c r="CKJ46" s="179"/>
      <c r="CKK46" s="179"/>
      <c r="CKL46" s="179"/>
      <c r="CKM46" s="179"/>
      <c r="CKN46" s="179"/>
      <c r="CKO46" s="179"/>
      <c r="CKP46" s="179"/>
      <c r="CKQ46" s="179"/>
      <c r="CKR46" s="179"/>
      <c r="CKS46" s="179"/>
      <c r="CKT46" s="179"/>
      <c r="CKU46" s="179"/>
      <c r="CKV46" s="179"/>
      <c r="CKW46" s="179"/>
      <c r="CKX46" s="179"/>
      <c r="CKY46" s="179"/>
      <c r="CKZ46" s="179"/>
      <c r="CLA46" s="179"/>
      <c r="CLB46" s="179"/>
      <c r="CLC46" s="179"/>
      <c r="CLD46" s="179"/>
      <c r="CLE46" s="179"/>
      <c r="CLF46" s="179"/>
      <c r="CLG46" s="179"/>
      <c r="CLH46" s="179"/>
      <c r="CLI46" s="179"/>
      <c r="CLJ46" s="179"/>
      <c r="CLK46" s="179"/>
      <c r="CLL46" s="179"/>
      <c r="CLM46" s="179"/>
      <c r="CLN46" s="179"/>
      <c r="CLO46" s="179"/>
      <c r="CLP46" s="179"/>
      <c r="CLQ46" s="179"/>
      <c r="CLR46" s="179"/>
      <c r="CLS46" s="179"/>
      <c r="CLT46" s="179"/>
      <c r="CLU46" s="179"/>
      <c r="CLV46" s="179"/>
      <c r="CLW46" s="179"/>
      <c r="CLX46" s="179"/>
      <c r="CLY46" s="179"/>
      <c r="CLZ46" s="179"/>
      <c r="CMA46" s="179"/>
      <c r="CMB46" s="179"/>
      <c r="CMC46" s="179"/>
      <c r="CMD46" s="179"/>
      <c r="CME46" s="179"/>
      <c r="CMF46" s="179"/>
      <c r="CMG46" s="179"/>
      <c r="CMH46" s="179"/>
      <c r="CMI46" s="179"/>
      <c r="CMJ46" s="179"/>
      <c r="CMK46" s="179"/>
      <c r="CML46" s="179"/>
      <c r="CMM46" s="179"/>
      <c r="CMN46" s="179"/>
      <c r="CMO46" s="179"/>
      <c r="CMP46" s="179"/>
      <c r="CMQ46" s="179"/>
      <c r="CMR46" s="179"/>
      <c r="CMS46" s="179"/>
      <c r="CMT46" s="179"/>
      <c r="CMU46" s="179"/>
      <c r="CMV46" s="179"/>
      <c r="CMW46" s="179"/>
      <c r="CMX46" s="179"/>
      <c r="CMY46" s="179"/>
      <c r="CMZ46" s="179"/>
      <c r="CNA46" s="179"/>
      <c r="CNB46" s="179"/>
      <c r="CNC46" s="179"/>
      <c r="CND46" s="179"/>
      <c r="CNE46" s="179"/>
      <c r="CNF46" s="179"/>
      <c r="CNG46" s="179"/>
      <c r="CNH46" s="179"/>
      <c r="CNI46" s="179"/>
      <c r="CNJ46" s="179"/>
      <c r="CNK46" s="179"/>
      <c r="CNL46" s="179"/>
      <c r="CNM46" s="179"/>
      <c r="CNN46" s="179"/>
      <c r="CNO46" s="179"/>
      <c r="CNP46" s="179"/>
      <c r="CNQ46" s="179"/>
      <c r="CNR46" s="179"/>
      <c r="CNS46" s="179"/>
      <c r="CNT46" s="179"/>
      <c r="CNU46" s="179"/>
      <c r="CNV46" s="179"/>
      <c r="CNW46" s="179"/>
      <c r="CNX46" s="179"/>
      <c r="CNY46" s="179"/>
      <c r="CNZ46" s="179"/>
      <c r="COA46" s="179"/>
      <c r="COB46" s="179"/>
      <c r="COC46" s="179"/>
      <c r="COD46" s="179"/>
      <c r="COE46" s="179"/>
      <c r="COF46" s="179"/>
      <c r="COG46" s="179"/>
      <c r="COH46" s="179"/>
      <c r="COI46" s="179"/>
      <c r="COJ46" s="179"/>
      <c r="COK46" s="179"/>
      <c r="COL46" s="179"/>
      <c r="COM46" s="179"/>
      <c r="CON46" s="179"/>
      <c r="COO46" s="179"/>
      <c r="COP46" s="179"/>
      <c r="COQ46" s="179"/>
      <c r="COR46" s="179"/>
      <c r="COS46" s="179"/>
      <c r="COT46" s="179"/>
      <c r="COU46" s="179"/>
      <c r="COV46" s="179"/>
      <c r="COW46" s="179"/>
      <c r="COX46" s="179"/>
      <c r="COY46" s="179"/>
      <c r="COZ46" s="179"/>
      <c r="CPA46" s="179"/>
      <c r="CPB46" s="179"/>
      <c r="CPC46" s="179"/>
      <c r="CPD46" s="179"/>
      <c r="CPE46" s="179"/>
      <c r="CPF46" s="179"/>
      <c r="CPG46" s="179"/>
      <c r="CPH46" s="179"/>
      <c r="CPI46" s="179"/>
      <c r="CPJ46" s="179"/>
      <c r="CPK46" s="179"/>
      <c r="CPL46" s="179"/>
      <c r="CPM46" s="179"/>
      <c r="CPN46" s="179"/>
      <c r="CPO46" s="179"/>
      <c r="CPP46" s="179"/>
      <c r="CPQ46" s="179"/>
      <c r="CPR46" s="179"/>
      <c r="CPS46" s="179"/>
      <c r="CPT46" s="179"/>
      <c r="CPU46" s="179"/>
      <c r="CPV46" s="179"/>
      <c r="CPW46" s="179"/>
      <c r="CPX46" s="179"/>
      <c r="CPY46" s="179"/>
      <c r="CPZ46" s="179"/>
      <c r="CQA46" s="179"/>
      <c r="CQB46" s="179"/>
      <c r="CQC46" s="179"/>
      <c r="CQD46" s="179"/>
      <c r="CQE46" s="179"/>
      <c r="CQF46" s="179"/>
      <c r="CQG46" s="179"/>
      <c r="CQH46" s="179"/>
      <c r="CQI46" s="179"/>
      <c r="CQJ46" s="179"/>
      <c r="CQK46" s="179"/>
      <c r="CQL46" s="179"/>
      <c r="CQM46" s="179"/>
      <c r="CQN46" s="179"/>
      <c r="CQO46" s="179"/>
      <c r="CQP46" s="179"/>
      <c r="CQQ46" s="179"/>
      <c r="CQR46" s="179"/>
      <c r="CQS46" s="179"/>
      <c r="CQT46" s="179"/>
      <c r="CQU46" s="179"/>
      <c r="CQV46" s="179"/>
      <c r="CQW46" s="179"/>
      <c r="CQX46" s="179"/>
      <c r="CQY46" s="179"/>
      <c r="CQZ46" s="179"/>
      <c r="CRA46" s="179"/>
      <c r="CRB46" s="179"/>
      <c r="CRC46" s="179"/>
      <c r="CRD46" s="179"/>
      <c r="CRE46" s="179"/>
      <c r="CRF46" s="179"/>
      <c r="CRG46" s="179"/>
      <c r="CRH46" s="179"/>
      <c r="CRI46" s="179"/>
      <c r="CRJ46" s="179"/>
      <c r="CRK46" s="179"/>
      <c r="CRL46" s="179"/>
      <c r="CRM46" s="179"/>
      <c r="CRN46" s="179"/>
      <c r="CRO46" s="179"/>
      <c r="CRP46" s="179"/>
      <c r="CRQ46" s="179"/>
      <c r="CRR46" s="179"/>
      <c r="CRS46" s="179"/>
      <c r="CRT46" s="179"/>
      <c r="CRU46" s="179"/>
      <c r="CRV46" s="179"/>
      <c r="CRW46" s="179"/>
      <c r="CRX46" s="179"/>
      <c r="CRY46" s="179"/>
      <c r="CRZ46" s="179"/>
      <c r="CSA46" s="179"/>
      <c r="CSB46" s="179"/>
      <c r="CSC46" s="179"/>
      <c r="CSD46" s="179"/>
      <c r="CSE46" s="179"/>
      <c r="CSF46" s="179"/>
      <c r="CSG46" s="179"/>
      <c r="CSH46" s="179"/>
      <c r="CSI46" s="179"/>
      <c r="CSJ46" s="179"/>
      <c r="CSK46" s="179"/>
      <c r="CSL46" s="179"/>
      <c r="CSM46" s="179"/>
      <c r="CSN46" s="179"/>
      <c r="CSO46" s="179"/>
      <c r="CSP46" s="179"/>
      <c r="CSQ46" s="179"/>
      <c r="CSR46" s="179"/>
      <c r="CSS46" s="179"/>
      <c r="CST46" s="179"/>
      <c r="CSU46" s="179"/>
      <c r="CSV46" s="179"/>
      <c r="CSW46" s="179"/>
      <c r="CSX46" s="179"/>
      <c r="CSY46" s="179"/>
      <c r="CSZ46" s="179"/>
      <c r="CTA46" s="179"/>
      <c r="CTB46" s="179"/>
      <c r="CTC46" s="179"/>
      <c r="CTD46" s="179"/>
      <c r="CTE46" s="179"/>
      <c r="CTF46" s="179"/>
      <c r="CTG46" s="179"/>
      <c r="CTH46" s="179"/>
      <c r="CTI46" s="179"/>
      <c r="CTJ46" s="179"/>
      <c r="CTK46" s="179"/>
      <c r="CTL46" s="179"/>
      <c r="CTM46" s="179"/>
      <c r="CTN46" s="179"/>
      <c r="CTO46" s="179"/>
      <c r="CTP46" s="179"/>
      <c r="CTQ46" s="179"/>
      <c r="CTR46" s="179"/>
      <c r="CTS46" s="179"/>
      <c r="CTT46" s="179"/>
      <c r="CTU46" s="179"/>
      <c r="CTV46" s="179"/>
      <c r="CTW46" s="179"/>
      <c r="CTX46" s="179"/>
      <c r="CTY46" s="179"/>
      <c r="CTZ46" s="179"/>
      <c r="CUA46" s="179"/>
      <c r="CUB46" s="179"/>
      <c r="CUC46" s="179"/>
      <c r="CUD46" s="179"/>
      <c r="CUE46" s="179"/>
      <c r="CUF46" s="179"/>
      <c r="CUG46" s="179"/>
      <c r="CUH46" s="179"/>
      <c r="CUI46" s="179"/>
      <c r="CUJ46" s="179"/>
      <c r="CUK46" s="179"/>
      <c r="CUL46" s="179"/>
      <c r="CUM46" s="179"/>
      <c r="CUN46" s="179"/>
      <c r="CUO46" s="179"/>
      <c r="CUP46" s="179"/>
      <c r="CUQ46" s="179"/>
      <c r="CUR46" s="179"/>
      <c r="CUS46" s="179"/>
      <c r="CUT46" s="179"/>
      <c r="CUU46" s="179"/>
      <c r="CUV46" s="179"/>
      <c r="CUW46" s="179"/>
      <c r="CUX46" s="179"/>
      <c r="CUY46" s="179"/>
      <c r="CUZ46" s="179"/>
      <c r="CVA46" s="179"/>
      <c r="CVB46" s="179"/>
      <c r="CVC46" s="179"/>
      <c r="CVD46" s="179"/>
      <c r="CVE46" s="179"/>
      <c r="CVF46" s="179"/>
      <c r="CVG46" s="179"/>
      <c r="CVH46" s="179"/>
      <c r="CVI46" s="179"/>
      <c r="CVJ46" s="179"/>
      <c r="CVK46" s="179"/>
      <c r="CVL46" s="179"/>
      <c r="CVM46" s="179"/>
      <c r="CVN46" s="179"/>
      <c r="CVO46" s="179"/>
      <c r="CVP46" s="179"/>
      <c r="CVQ46" s="179"/>
      <c r="CVR46" s="179"/>
      <c r="CVS46" s="179"/>
      <c r="CVT46" s="179"/>
      <c r="CVU46" s="179"/>
      <c r="CVV46" s="179"/>
      <c r="CVW46" s="179"/>
      <c r="CVX46" s="179"/>
      <c r="CVY46" s="179"/>
      <c r="CVZ46" s="179"/>
      <c r="CWA46" s="179"/>
      <c r="CWB46" s="179"/>
      <c r="CWC46" s="179"/>
      <c r="CWD46" s="179"/>
      <c r="CWE46" s="179"/>
      <c r="CWF46" s="179"/>
      <c r="CWG46" s="179"/>
      <c r="CWH46" s="179"/>
      <c r="CWI46" s="179"/>
      <c r="CWJ46" s="179"/>
      <c r="CWK46" s="179"/>
      <c r="CWL46" s="179"/>
      <c r="CWM46" s="179"/>
      <c r="CWN46" s="179"/>
      <c r="CWO46" s="179"/>
      <c r="CWP46" s="179"/>
      <c r="CWQ46" s="179"/>
      <c r="CWR46" s="179"/>
      <c r="CWS46" s="179"/>
      <c r="CWT46" s="179"/>
      <c r="CWU46" s="179"/>
      <c r="CWV46" s="179"/>
      <c r="CWW46" s="179"/>
      <c r="CWX46" s="179"/>
      <c r="CWY46" s="179"/>
      <c r="CWZ46" s="179"/>
      <c r="CXA46" s="179"/>
      <c r="CXB46" s="179"/>
      <c r="CXC46" s="179"/>
      <c r="CXD46" s="179"/>
      <c r="CXE46" s="179"/>
      <c r="CXF46" s="179"/>
      <c r="CXG46" s="179"/>
      <c r="CXH46" s="179"/>
      <c r="CXI46" s="179"/>
      <c r="CXJ46" s="179"/>
      <c r="CXK46" s="179"/>
      <c r="CXL46" s="179"/>
      <c r="CXM46" s="179"/>
      <c r="CXN46" s="179"/>
      <c r="CXO46" s="179"/>
      <c r="CXP46" s="179"/>
      <c r="CXQ46" s="179"/>
      <c r="CXR46" s="179"/>
      <c r="CXS46" s="179"/>
      <c r="CXT46" s="179"/>
      <c r="CXU46" s="179"/>
      <c r="CXV46" s="179"/>
      <c r="CXW46" s="179"/>
      <c r="CXX46" s="179"/>
      <c r="CXY46" s="179"/>
      <c r="CXZ46" s="179"/>
      <c r="CYA46" s="179"/>
      <c r="CYB46" s="179"/>
      <c r="CYC46" s="179"/>
      <c r="CYD46" s="179"/>
      <c r="CYE46" s="179"/>
      <c r="CYF46" s="179"/>
      <c r="CYG46" s="179"/>
      <c r="CYH46" s="179"/>
      <c r="CYI46" s="179"/>
      <c r="CYJ46" s="179"/>
      <c r="CYK46" s="179"/>
      <c r="CYL46" s="179"/>
      <c r="CYM46" s="179"/>
      <c r="CYN46" s="179"/>
      <c r="CYO46" s="179"/>
      <c r="CYP46" s="179"/>
      <c r="CYQ46" s="179"/>
      <c r="CYR46" s="179"/>
      <c r="CYS46" s="179"/>
      <c r="CYT46" s="179"/>
      <c r="CYU46" s="179"/>
      <c r="CYV46" s="179"/>
      <c r="CYW46" s="179"/>
      <c r="CYX46" s="179"/>
      <c r="CYY46" s="179"/>
      <c r="CYZ46" s="179"/>
      <c r="CZA46" s="179"/>
      <c r="CZB46" s="179"/>
      <c r="CZC46" s="179"/>
      <c r="CZD46" s="179"/>
      <c r="CZE46" s="179"/>
      <c r="CZF46" s="179"/>
      <c r="CZG46" s="179"/>
      <c r="CZH46" s="179"/>
      <c r="CZI46" s="179"/>
      <c r="CZJ46" s="179"/>
      <c r="CZK46" s="179"/>
      <c r="CZL46" s="179"/>
      <c r="CZM46" s="179"/>
      <c r="CZN46" s="179"/>
      <c r="CZO46" s="179"/>
      <c r="CZP46" s="179"/>
      <c r="CZQ46" s="179"/>
      <c r="CZR46" s="179"/>
      <c r="CZS46" s="179"/>
      <c r="CZT46" s="179"/>
      <c r="CZU46" s="179"/>
      <c r="CZV46" s="179"/>
      <c r="CZW46" s="179"/>
      <c r="CZX46" s="179"/>
      <c r="CZY46" s="179"/>
      <c r="CZZ46" s="179"/>
      <c r="DAA46" s="179"/>
      <c r="DAB46" s="179"/>
      <c r="DAC46" s="179"/>
      <c r="DAD46" s="179"/>
      <c r="DAE46" s="179"/>
      <c r="DAF46" s="179"/>
      <c r="DAG46" s="179"/>
      <c r="DAH46" s="179"/>
      <c r="DAI46" s="179"/>
      <c r="DAJ46" s="179"/>
      <c r="DAK46" s="179"/>
      <c r="DAL46" s="179"/>
      <c r="DAM46" s="179"/>
      <c r="DAN46" s="179"/>
      <c r="DAO46" s="179"/>
      <c r="DAP46" s="179"/>
      <c r="DAQ46" s="179"/>
      <c r="DAR46" s="179"/>
      <c r="DAS46" s="179"/>
      <c r="DAT46" s="179"/>
      <c r="DAU46" s="179"/>
      <c r="DAV46" s="179"/>
      <c r="DAW46" s="179"/>
      <c r="DAX46" s="179"/>
      <c r="DAY46" s="179"/>
      <c r="DAZ46" s="179"/>
      <c r="DBA46" s="179"/>
      <c r="DBB46" s="179"/>
      <c r="DBC46" s="179"/>
      <c r="DBD46" s="179"/>
      <c r="DBE46" s="179"/>
      <c r="DBF46" s="179"/>
      <c r="DBG46" s="179"/>
      <c r="DBH46" s="179"/>
      <c r="DBI46" s="179"/>
      <c r="DBJ46" s="179"/>
      <c r="DBK46" s="179"/>
      <c r="DBL46" s="179"/>
      <c r="DBM46" s="179"/>
      <c r="DBN46" s="179"/>
      <c r="DBO46" s="179"/>
      <c r="DBP46" s="179"/>
      <c r="DBQ46" s="179"/>
      <c r="DBR46" s="179"/>
      <c r="DBS46" s="179"/>
      <c r="DBT46" s="179"/>
      <c r="DBU46" s="179"/>
      <c r="DBV46" s="179"/>
      <c r="DBW46" s="179"/>
      <c r="DBX46" s="179"/>
      <c r="DBY46" s="179"/>
      <c r="DBZ46" s="179"/>
      <c r="DCA46" s="179"/>
      <c r="DCB46" s="179"/>
      <c r="DCC46" s="179"/>
      <c r="DCD46" s="179"/>
      <c r="DCE46" s="179"/>
      <c r="DCF46" s="179"/>
      <c r="DCG46" s="179"/>
      <c r="DCH46" s="179"/>
      <c r="DCI46" s="179"/>
      <c r="DCJ46" s="179"/>
      <c r="DCK46" s="179"/>
      <c r="DCL46" s="179"/>
      <c r="DCM46" s="179"/>
      <c r="DCN46" s="179"/>
      <c r="DCO46" s="179"/>
      <c r="DCP46" s="179"/>
      <c r="DCQ46" s="179"/>
      <c r="DCR46" s="179"/>
      <c r="DCS46" s="179"/>
      <c r="DCT46" s="179"/>
      <c r="DCU46" s="179"/>
      <c r="DCV46" s="179"/>
      <c r="DCW46" s="179"/>
      <c r="DCX46" s="179"/>
      <c r="DCY46" s="179"/>
      <c r="DCZ46" s="179"/>
      <c r="DDA46" s="179"/>
      <c r="DDB46" s="179"/>
      <c r="DDC46" s="179"/>
      <c r="DDD46" s="179"/>
      <c r="DDE46" s="179"/>
      <c r="DDF46" s="179"/>
      <c r="DDG46" s="179"/>
      <c r="DDH46" s="179"/>
      <c r="DDI46" s="179"/>
      <c r="DDJ46" s="179"/>
      <c r="DDK46" s="179"/>
      <c r="DDL46" s="179"/>
      <c r="DDM46" s="179"/>
      <c r="DDN46" s="179"/>
      <c r="DDO46" s="179"/>
      <c r="DDP46" s="179"/>
      <c r="DDQ46" s="179"/>
      <c r="DDR46" s="179"/>
      <c r="DDS46" s="179"/>
      <c r="DDT46" s="179"/>
      <c r="DDU46" s="179"/>
      <c r="DDV46" s="179"/>
      <c r="DDW46" s="179"/>
      <c r="DDX46" s="179"/>
      <c r="DDY46" s="179"/>
      <c r="DDZ46" s="179"/>
      <c r="DEA46" s="179"/>
      <c r="DEB46" s="179"/>
      <c r="DEC46" s="179"/>
      <c r="DED46" s="179"/>
      <c r="DEE46" s="179"/>
      <c r="DEF46" s="179"/>
      <c r="DEG46" s="179"/>
      <c r="DEH46" s="179"/>
      <c r="DEI46" s="179"/>
      <c r="DEJ46" s="179"/>
      <c r="DEK46" s="179"/>
      <c r="DEL46" s="179"/>
      <c r="DEM46" s="179"/>
      <c r="DEN46" s="179"/>
      <c r="DEO46" s="179"/>
      <c r="DEP46" s="179"/>
      <c r="DEQ46" s="179"/>
      <c r="DER46" s="179"/>
      <c r="DES46" s="179"/>
      <c r="DET46" s="179"/>
      <c r="DEU46" s="179"/>
      <c r="DEV46" s="179"/>
      <c r="DEW46" s="179"/>
      <c r="DEX46" s="179"/>
      <c r="DEY46" s="179"/>
      <c r="DEZ46" s="179"/>
      <c r="DFA46" s="179"/>
      <c r="DFB46" s="179"/>
      <c r="DFC46" s="179"/>
      <c r="DFD46" s="179"/>
      <c r="DFE46" s="179"/>
      <c r="DFF46" s="179"/>
      <c r="DFG46" s="179"/>
      <c r="DFH46" s="179"/>
      <c r="DFI46" s="179"/>
      <c r="DFJ46" s="179"/>
      <c r="DFK46" s="179"/>
      <c r="DFL46" s="179"/>
      <c r="DFM46" s="179"/>
      <c r="DFN46" s="179"/>
      <c r="DFO46" s="179"/>
      <c r="DFP46" s="179"/>
      <c r="DFQ46" s="179"/>
      <c r="DFR46" s="179"/>
      <c r="DFS46" s="179"/>
      <c r="DFT46" s="179"/>
      <c r="DFU46" s="179"/>
      <c r="DFV46" s="179"/>
      <c r="DFW46" s="179"/>
      <c r="DFX46" s="179"/>
      <c r="DFY46" s="179"/>
      <c r="DFZ46" s="179"/>
      <c r="DGA46" s="179"/>
      <c r="DGB46" s="179"/>
      <c r="DGC46" s="179"/>
      <c r="DGD46" s="179"/>
      <c r="DGE46" s="179"/>
      <c r="DGF46" s="179"/>
      <c r="DGG46" s="179"/>
      <c r="DGH46" s="179"/>
      <c r="DGI46" s="179"/>
      <c r="DGJ46" s="179"/>
      <c r="DGK46" s="179"/>
      <c r="DGL46" s="179"/>
      <c r="DGM46" s="179"/>
      <c r="DGN46" s="179"/>
      <c r="DGO46" s="179"/>
      <c r="DGP46" s="179"/>
      <c r="DGQ46" s="179"/>
      <c r="DGR46" s="179"/>
      <c r="DGS46" s="179"/>
      <c r="DGT46" s="179"/>
      <c r="DGU46" s="179"/>
      <c r="DGV46" s="179"/>
      <c r="DGW46" s="179"/>
      <c r="DGX46" s="179"/>
      <c r="DGY46" s="179"/>
      <c r="DGZ46" s="179"/>
      <c r="DHA46" s="179"/>
      <c r="DHB46" s="179"/>
      <c r="DHC46" s="179"/>
      <c r="DHD46" s="179"/>
      <c r="DHE46" s="179"/>
      <c r="DHF46" s="179"/>
      <c r="DHG46" s="179"/>
      <c r="DHH46" s="179"/>
      <c r="DHI46" s="179"/>
      <c r="DHJ46" s="179"/>
      <c r="DHK46" s="179"/>
      <c r="DHL46" s="179"/>
      <c r="DHM46" s="179"/>
      <c r="DHN46" s="179"/>
      <c r="DHO46" s="179"/>
      <c r="DHP46" s="179"/>
      <c r="DHQ46" s="179"/>
      <c r="DHR46" s="179"/>
      <c r="DHS46" s="179"/>
      <c r="DHT46" s="179"/>
      <c r="DHU46" s="179"/>
      <c r="DHV46" s="179"/>
      <c r="DHW46" s="179"/>
      <c r="DHX46" s="179"/>
      <c r="DHY46" s="179"/>
      <c r="DHZ46" s="179"/>
      <c r="DIA46" s="179"/>
      <c r="DIB46" s="179"/>
      <c r="DIC46" s="179"/>
      <c r="DID46" s="179"/>
      <c r="DIE46" s="179"/>
      <c r="DIF46" s="179"/>
      <c r="DIG46" s="179"/>
      <c r="DIH46" s="179"/>
      <c r="DII46" s="179"/>
      <c r="DIJ46" s="179"/>
      <c r="DIK46" s="179"/>
      <c r="DIL46" s="179"/>
      <c r="DIM46" s="179"/>
      <c r="DIN46" s="179"/>
      <c r="DIO46" s="179"/>
      <c r="DIP46" s="179"/>
      <c r="DIQ46" s="179"/>
      <c r="DIR46" s="179"/>
      <c r="DIS46" s="179"/>
      <c r="DIT46" s="179"/>
      <c r="DIU46" s="179"/>
      <c r="DIV46" s="179"/>
      <c r="DIW46" s="179"/>
      <c r="DIX46" s="179"/>
      <c r="DIY46" s="179"/>
      <c r="DIZ46" s="179"/>
      <c r="DJA46" s="179"/>
      <c r="DJB46" s="179"/>
      <c r="DJC46" s="179"/>
      <c r="DJD46" s="179"/>
      <c r="DJE46" s="179"/>
      <c r="DJF46" s="179"/>
      <c r="DJG46" s="179"/>
      <c r="DJH46" s="179"/>
      <c r="DJI46" s="179"/>
      <c r="DJJ46" s="179"/>
      <c r="DJK46" s="179"/>
      <c r="DJL46" s="179"/>
      <c r="DJM46" s="179"/>
      <c r="DJN46" s="179"/>
      <c r="DJO46" s="179"/>
      <c r="DJP46" s="179"/>
      <c r="DJQ46" s="179"/>
      <c r="DJR46" s="179"/>
      <c r="DJS46" s="179"/>
      <c r="DJT46" s="179"/>
      <c r="DJU46" s="179"/>
      <c r="DJV46" s="179"/>
      <c r="DJW46" s="179"/>
      <c r="DJX46" s="179"/>
      <c r="DJY46" s="179"/>
      <c r="DJZ46" s="179"/>
      <c r="DKA46" s="179"/>
      <c r="DKB46" s="179"/>
      <c r="DKC46" s="179"/>
      <c r="DKD46" s="179"/>
      <c r="DKE46" s="179"/>
      <c r="DKF46" s="179"/>
      <c r="DKG46" s="179"/>
      <c r="DKH46" s="179"/>
      <c r="DKI46" s="179"/>
      <c r="DKJ46" s="179"/>
      <c r="DKK46" s="179"/>
      <c r="DKL46" s="179"/>
      <c r="DKM46" s="179"/>
      <c r="DKN46" s="179"/>
      <c r="DKO46" s="179"/>
      <c r="DKP46" s="179"/>
      <c r="DKQ46" s="179"/>
      <c r="DKR46" s="179"/>
      <c r="DKS46" s="179"/>
      <c r="DKT46" s="179"/>
      <c r="DKU46" s="179"/>
      <c r="DKV46" s="179"/>
      <c r="DKW46" s="179"/>
      <c r="DKX46" s="179"/>
      <c r="DKY46" s="179"/>
      <c r="DKZ46" s="179"/>
      <c r="DLA46" s="179"/>
      <c r="DLB46" s="179"/>
      <c r="DLC46" s="179"/>
      <c r="DLD46" s="179"/>
      <c r="DLE46" s="179"/>
      <c r="DLF46" s="179"/>
      <c r="DLG46" s="179"/>
      <c r="DLH46" s="179"/>
      <c r="DLI46" s="179"/>
      <c r="DLJ46" s="179"/>
      <c r="DLK46" s="179"/>
      <c r="DLL46" s="179"/>
      <c r="DLM46" s="179"/>
      <c r="DLN46" s="179"/>
      <c r="DLO46" s="179"/>
      <c r="DLP46" s="179"/>
      <c r="DLQ46" s="179"/>
      <c r="DLR46" s="179"/>
      <c r="DLS46" s="179"/>
      <c r="DLT46" s="179"/>
      <c r="DLU46" s="179"/>
      <c r="DLV46" s="179"/>
      <c r="DLW46" s="179"/>
      <c r="DLX46" s="179"/>
      <c r="DLY46" s="179"/>
      <c r="DLZ46" s="179"/>
      <c r="DMA46" s="179"/>
      <c r="DMB46" s="179"/>
      <c r="DMC46" s="179"/>
      <c r="DMD46" s="179"/>
      <c r="DME46" s="179"/>
      <c r="DMF46" s="179"/>
      <c r="DMG46" s="179"/>
      <c r="DMH46" s="179"/>
      <c r="DMI46" s="179"/>
      <c r="DMJ46" s="179"/>
      <c r="DMK46" s="179"/>
      <c r="DML46" s="179"/>
      <c r="DMM46" s="179"/>
      <c r="DMN46" s="179"/>
      <c r="DMO46" s="179"/>
      <c r="DMP46" s="179"/>
      <c r="DMQ46" s="179"/>
      <c r="DMR46" s="179"/>
      <c r="DMS46" s="179"/>
      <c r="DMT46" s="179"/>
      <c r="DMU46" s="179"/>
      <c r="DMV46" s="179"/>
      <c r="DMW46" s="179"/>
      <c r="DMX46" s="179"/>
      <c r="DMY46" s="179"/>
      <c r="DMZ46" s="179"/>
      <c r="DNA46" s="179"/>
      <c r="DNB46" s="179"/>
      <c r="DNC46" s="179"/>
      <c r="DND46" s="179"/>
      <c r="DNE46" s="179"/>
      <c r="DNF46" s="179"/>
      <c r="DNG46" s="179"/>
      <c r="DNH46" s="179"/>
      <c r="DNI46" s="179"/>
      <c r="DNJ46" s="179"/>
      <c r="DNK46" s="179"/>
      <c r="DNL46" s="179"/>
      <c r="DNM46" s="179"/>
      <c r="DNN46" s="179"/>
      <c r="DNO46" s="179"/>
      <c r="DNP46" s="179"/>
      <c r="DNQ46" s="179"/>
      <c r="DNR46" s="179"/>
      <c r="DNS46" s="179"/>
      <c r="DNT46" s="179"/>
      <c r="DNU46" s="179"/>
      <c r="DNV46" s="179"/>
      <c r="DNW46" s="179"/>
      <c r="DNX46" s="179"/>
      <c r="DNY46" s="179"/>
      <c r="DNZ46" s="179"/>
      <c r="DOA46" s="179"/>
      <c r="DOB46" s="179"/>
      <c r="DOC46" s="179"/>
      <c r="DOD46" s="179"/>
      <c r="DOE46" s="179"/>
      <c r="DOF46" s="179"/>
      <c r="DOG46" s="179"/>
      <c r="DOH46" s="179"/>
      <c r="DOI46" s="179"/>
      <c r="DOJ46" s="179"/>
      <c r="DOK46" s="179"/>
      <c r="DOL46" s="179"/>
      <c r="DOM46" s="179"/>
      <c r="DON46" s="179"/>
      <c r="DOO46" s="179"/>
      <c r="DOP46" s="179"/>
      <c r="DOQ46" s="179"/>
      <c r="DOR46" s="179"/>
      <c r="DOS46" s="179"/>
      <c r="DOT46" s="179"/>
      <c r="DOU46" s="179"/>
      <c r="DOV46" s="179"/>
      <c r="DOW46" s="179"/>
      <c r="DOX46" s="179"/>
      <c r="DOY46" s="179"/>
      <c r="DOZ46" s="179"/>
      <c r="DPA46" s="179"/>
      <c r="DPB46" s="179"/>
      <c r="DPC46" s="179"/>
      <c r="DPD46" s="179"/>
      <c r="DPE46" s="179"/>
      <c r="DPF46" s="179"/>
      <c r="DPG46" s="179"/>
      <c r="DPH46" s="179"/>
      <c r="DPI46" s="179"/>
      <c r="DPJ46" s="179"/>
      <c r="DPK46" s="179"/>
      <c r="DPL46" s="179"/>
      <c r="DPM46" s="179"/>
      <c r="DPN46" s="179"/>
      <c r="DPO46" s="179"/>
      <c r="DPP46" s="179"/>
      <c r="DPQ46" s="179"/>
      <c r="DPR46" s="179"/>
      <c r="DPS46" s="179"/>
      <c r="DPT46" s="179"/>
      <c r="DPU46" s="179"/>
      <c r="DPV46" s="179"/>
      <c r="DPW46" s="179"/>
      <c r="DPX46" s="179"/>
      <c r="DPY46" s="179"/>
      <c r="DPZ46" s="179"/>
      <c r="DQA46" s="179"/>
      <c r="DQB46" s="179"/>
      <c r="DQC46" s="179"/>
      <c r="DQD46" s="179"/>
      <c r="DQE46" s="179"/>
      <c r="DQF46" s="179"/>
      <c r="DQG46" s="179"/>
      <c r="DQH46" s="179"/>
      <c r="DQI46" s="179"/>
      <c r="DQJ46" s="179"/>
      <c r="DQK46" s="179"/>
      <c r="DQL46" s="179"/>
      <c r="DQM46" s="179"/>
      <c r="DQN46" s="179"/>
      <c r="DQO46" s="179"/>
      <c r="DQP46" s="179"/>
      <c r="DQQ46" s="179"/>
      <c r="DQR46" s="179"/>
      <c r="DQS46" s="179"/>
      <c r="DQT46" s="179"/>
      <c r="DQU46" s="179"/>
      <c r="DQV46" s="179"/>
      <c r="DQW46" s="179"/>
      <c r="DQX46" s="179"/>
      <c r="DQY46" s="179"/>
      <c r="DQZ46" s="179"/>
      <c r="DRA46" s="179"/>
      <c r="DRB46" s="179"/>
      <c r="DRC46" s="179"/>
      <c r="DRD46" s="179"/>
      <c r="DRE46" s="179"/>
      <c r="DRF46" s="179"/>
      <c r="DRG46" s="179"/>
      <c r="DRH46" s="179"/>
      <c r="DRI46" s="179"/>
      <c r="DRJ46" s="179"/>
      <c r="DRK46" s="179"/>
      <c r="DRL46" s="179"/>
      <c r="DRM46" s="179"/>
      <c r="DRN46" s="179"/>
      <c r="DRO46" s="179"/>
      <c r="DRP46" s="179"/>
      <c r="DRQ46" s="179"/>
      <c r="DRR46" s="179"/>
      <c r="DRS46" s="179"/>
      <c r="DRT46" s="179"/>
      <c r="DRU46" s="179"/>
      <c r="DRV46" s="179"/>
      <c r="DRW46" s="179"/>
      <c r="DRX46" s="179"/>
      <c r="DRY46" s="179"/>
      <c r="DRZ46" s="179"/>
      <c r="DSA46" s="179"/>
      <c r="DSB46" s="179"/>
      <c r="DSC46" s="179"/>
      <c r="DSD46" s="179"/>
      <c r="DSE46" s="179"/>
      <c r="DSF46" s="179"/>
      <c r="DSG46" s="179"/>
      <c r="DSH46" s="179"/>
      <c r="DSI46" s="179"/>
      <c r="DSJ46" s="179"/>
      <c r="DSK46" s="179"/>
      <c r="DSL46" s="179"/>
      <c r="DSM46" s="179"/>
      <c r="DSN46" s="179"/>
      <c r="DSO46" s="179"/>
      <c r="DSP46" s="179"/>
      <c r="DSQ46" s="179"/>
      <c r="DSR46" s="179"/>
      <c r="DSS46" s="179"/>
      <c r="DST46" s="179"/>
      <c r="DSU46" s="179"/>
      <c r="DSV46" s="179"/>
      <c r="DSW46" s="179"/>
      <c r="DSX46" s="179"/>
      <c r="DSY46" s="179"/>
      <c r="DSZ46" s="179"/>
      <c r="DTA46" s="179"/>
      <c r="DTB46" s="179"/>
      <c r="DTC46" s="179"/>
      <c r="DTD46" s="179"/>
      <c r="DTE46" s="179"/>
      <c r="DTF46" s="179"/>
      <c r="DTG46" s="179"/>
      <c r="DTH46" s="179"/>
      <c r="DTI46" s="179"/>
      <c r="DTJ46" s="179"/>
      <c r="DTK46" s="179"/>
      <c r="DTL46" s="179"/>
      <c r="DTM46" s="179"/>
      <c r="DTN46" s="179"/>
      <c r="DTO46" s="179"/>
      <c r="DTP46" s="179"/>
      <c r="DTQ46" s="179"/>
      <c r="DTR46" s="179"/>
      <c r="DTS46" s="179"/>
      <c r="DTT46" s="179"/>
      <c r="DTU46" s="179"/>
      <c r="DTV46" s="179"/>
      <c r="DTW46" s="179"/>
      <c r="DTX46" s="179"/>
      <c r="DTY46" s="179"/>
      <c r="DTZ46" s="179"/>
      <c r="DUA46" s="179"/>
      <c r="DUB46" s="179"/>
      <c r="DUC46" s="179"/>
      <c r="DUD46" s="179"/>
      <c r="DUE46" s="179"/>
      <c r="DUF46" s="179"/>
      <c r="DUG46" s="179"/>
      <c r="DUH46" s="179"/>
      <c r="DUI46" s="179"/>
      <c r="DUJ46" s="179"/>
      <c r="DUK46" s="179"/>
      <c r="DUL46" s="179"/>
      <c r="DUM46" s="179"/>
      <c r="DUN46" s="179"/>
      <c r="DUO46" s="179"/>
      <c r="DUP46" s="179"/>
      <c r="DUQ46" s="179"/>
      <c r="DUR46" s="179"/>
      <c r="DUS46" s="179"/>
      <c r="DUT46" s="179"/>
      <c r="DUU46" s="179"/>
      <c r="DUV46" s="179"/>
      <c r="DUW46" s="179"/>
      <c r="DUX46" s="179"/>
      <c r="DUY46" s="179"/>
      <c r="DUZ46" s="179"/>
      <c r="DVA46" s="179"/>
      <c r="DVB46" s="179"/>
      <c r="DVC46" s="179"/>
      <c r="DVD46" s="179"/>
      <c r="DVE46" s="179"/>
      <c r="DVF46" s="179"/>
      <c r="DVG46" s="179"/>
      <c r="DVH46" s="179"/>
      <c r="DVI46" s="179"/>
      <c r="DVJ46" s="179"/>
      <c r="DVK46" s="179"/>
      <c r="DVL46" s="179"/>
      <c r="DVM46" s="179"/>
      <c r="DVN46" s="179"/>
      <c r="DVO46" s="179"/>
      <c r="DVP46" s="179"/>
      <c r="DVQ46" s="179"/>
      <c r="DVR46" s="179"/>
      <c r="DVS46" s="179"/>
      <c r="DVT46" s="179"/>
      <c r="DVU46" s="179"/>
      <c r="DVV46" s="179"/>
      <c r="DVW46" s="179"/>
      <c r="DVX46" s="179"/>
      <c r="DVY46" s="179"/>
      <c r="DVZ46" s="179"/>
      <c r="DWA46" s="179"/>
      <c r="DWB46" s="179"/>
      <c r="DWC46" s="179"/>
      <c r="DWD46" s="179"/>
      <c r="DWE46" s="179"/>
      <c r="DWF46" s="179"/>
      <c r="DWG46" s="179"/>
      <c r="DWH46" s="179"/>
      <c r="DWI46" s="179"/>
      <c r="DWJ46" s="179"/>
      <c r="DWK46" s="179"/>
      <c r="DWL46" s="179"/>
      <c r="DWM46" s="179"/>
      <c r="DWN46" s="179"/>
      <c r="DWO46" s="179"/>
      <c r="DWP46" s="179"/>
      <c r="DWQ46" s="179"/>
      <c r="DWR46" s="179"/>
      <c r="DWS46" s="179"/>
      <c r="DWT46" s="179"/>
      <c r="DWU46" s="179"/>
      <c r="DWV46" s="179"/>
      <c r="DWW46" s="179"/>
      <c r="DWX46" s="179"/>
      <c r="DWY46" s="179"/>
      <c r="DWZ46" s="179"/>
      <c r="DXA46" s="179"/>
      <c r="DXB46" s="179"/>
      <c r="DXC46" s="179"/>
      <c r="DXD46" s="179"/>
      <c r="DXE46" s="179"/>
      <c r="DXF46" s="179"/>
      <c r="DXG46" s="179"/>
      <c r="DXH46" s="179"/>
      <c r="DXI46" s="179"/>
      <c r="DXJ46" s="179"/>
      <c r="DXK46" s="179"/>
      <c r="DXL46" s="179"/>
      <c r="DXM46" s="179"/>
      <c r="DXN46" s="179"/>
      <c r="DXO46" s="179"/>
      <c r="DXP46" s="179"/>
      <c r="DXQ46" s="179"/>
      <c r="DXR46" s="179"/>
      <c r="DXS46" s="179"/>
      <c r="DXT46" s="179"/>
      <c r="DXU46" s="179"/>
      <c r="DXV46" s="179"/>
      <c r="DXW46" s="179"/>
      <c r="DXX46" s="179"/>
      <c r="DXY46" s="179"/>
      <c r="DXZ46" s="179"/>
      <c r="DYA46" s="179"/>
      <c r="DYB46" s="179"/>
      <c r="DYC46" s="179"/>
      <c r="DYD46" s="179"/>
      <c r="DYE46" s="179"/>
      <c r="DYF46" s="179"/>
      <c r="DYG46" s="179"/>
      <c r="DYH46" s="179"/>
      <c r="DYI46" s="179"/>
      <c r="DYJ46" s="179"/>
      <c r="DYK46" s="179"/>
      <c r="DYL46" s="179"/>
      <c r="DYM46" s="179"/>
      <c r="DYN46" s="179"/>
      <c r="DYO46" s="179"/>
      <c r="DYP46" s="179"/>
      <c r="DYQ46" s="179"/>
      <c r="DYR46" s="179"/>
      <c r="DYS46" s="179"/>
      <c r="DYT46" s="179"/>
      <c r="DYU46" s="179"/>
      <c r="DYV46" s="179"/>
      <c r="DYW46" s="179"/>
      <c r="DYX46" s="179"/>
      <c r="DYY46" s="179"/>
      <c r="DYZ46" s="179"/>
      <c r="DZA46" s="179"/>
      <c r="DZB46" s="179"/>
      <c r="DZC46" s="179"/>
      <c r="DZD46" s="179"/>
      <c r="DZE46" s="179"/>
      <c r="DZF46" s="179"/>
      <c r="DZG46" s="179"/>
      <c r="DZH46" s="179"/>
      <c r="DZI46" s="179"/>
      <c r="DZJ46" s="179"/>
      <c r="DZK46" s="179"/>
      <c r="DZL46" s="179"/>
      <c r="DZM46" s="179"/>
      <c r="DZN46" s="179"/>
      <c r="DZO46" s="179"/>
      <c r="DZP46" s="179"/>
      <c r="DZQ46" s="179"/>
      <c r="DZR46" s="179"/>
      <c r="DZS46" s="179"/>
      <c r="DZT46" s="179"/>
      <c r="DZU46" s="179"/>
      <c r="DZV46" s="179"/>
      <c r="DZW46" s="179"/>
      <c r="DZX46" s="179"/>
      <c r="DZY46" s="179"/>
      <c r="DZZ46" s="179"/>
      <c r="EAA46" s="179"/>
      <c r="EAB46" s="179"/>
      <c r="EAC46" s="179"/>
      <c r="EAD46" s="179"/>
      <c r="EAE46" s="179"/>
      <c r="EAF46" s="179"/>
      <c r="EAG46" s="179"/>
      <c r="EAH46" s="179"/>
      <c r="EAI46" s="179"/>
      <c r="EAJ46" s="179"/>
      <c r="EAK46" s="179"/>
      <c r="EAL46" s="179"/>
      <c r="EAM46" s="179"/>
      <c r="EAN46" s="179"/>
      <c r="EAO46" s="179"/>
      <c r="EAP46" s="179"/>
      <c r="EAQ46" s="179"/>
      <c r="EAR46" s="179"/>
      <c r="EAS46" s="179"/>
      <c r="EAT46" s="179"/>
      <c r="EAU46" s="179"/>
      <c r="EAV46" s="179"/>
      <c r="EAW46" s="179"/>
      <c r="EAX46" s="179"/>
      <c r="EAY46" s="179"/>
      <c r="EAZ46" s="179"/>
      <c r="EBA46" s="179"/>
      <c r="EBB46" s="179"/>
      <c r="EBC46" s="179"/>
      <c r="EBD46" s="179"/>
      <c r="EBE46" s="179"/>
      <c r="EBF46" s="179"/>
      <c r="EBG46" s="179"/>
      <c r="EBH46" s="179"/>
      <c r="EBI46" s="179"/>
      <c r="EBJ46" s="179"/>
      <c r="EBK46" s="179"/>
      <c r="EBL46" s="179"/>
      <c r="EBM46" s="179"/>
      <c r="EBN46" s="179"/>
      <c r="EBO46" s="179"/>
      <c r="EBP46" s="179"/>
      <c r="EBQ46" s="179"/>
      <c r="EBR46" s="179"/>
      <c r="EBS46" s="179"/>
      <c r="EBT46" s="179"/>
      <c r="EBU46" s="179"/>
      <c r="EBV46" s="179"/>
      <c r="EBW46" s="179"/>
      <c r="EBX46" s="179"/>
      <c r="EBY46" s="179"/>
      <c r="EBZ46" s="179"/>
      <c r="ECA46" s="179"/>
      <c r="ECB46" s="179"/>
      <c r="ECC46" s="179"/>
      <c r="ECD46" s="179"/>
      <c r="ECE46" s="179"/>
      <c r="ECF46" s="179"/>
      <c r="ECG46" s="179"/>
      <c r="ECH46" s="179"/>
      <c r="ECI46" s="179"/>
      <c r="ECJ46" s="179"/>
      <c r="ECK46" s="179"/>
      <c r="ECL46" s="179"/>
      <c r="ECM46" s="179"/>
      <c r="ECN46" s="179"/>
      <c r="ECO46" s="179"/>
      <c r="ECP46" s="179"/>
      <c r="ECQ46" s="179"/>
      <c r="ECR46" s="179"/>
      <c r="ECS46" s="179"/>
      <c r="ECT46" s="179"/>
      <c r="ECU46" s="179"/>
      <c r="ECV46" s="179"/>
      <c r="ECW46" s="179"/>
      <c r="ECX46" s="179"/>
      <c r="ECY46" s="179"/>
      <c r="ECZ46" s="179"/>
      <c r="EDA46" s="179"/>
      <c r="EDB46" s="179"/>
      <c r="EDC46" s="179"/>
      <c r="EDD46" s="179"/>
      <c r="EDE46" s="179"/>
      <c r="EDF46" s="179"/>
      <c r="EDG46" s="179"/>
      <c r="EDH46" s="179"/>
      <c r="EDI46" s="179"/>
      <c r="EDJ46" s="179"/>
      <c r="EDK46" s="179"/>
      <c r="EDL46" s="179"/>
      <c r="EDM46" s="179"/>
      <c r="EDN46" s="179"/>
      <c r="EDO46" s="179"/>
      <c r="EDP46" s="179"/>
      <c r="EDQ46" s="179"/>
      <c r="EDR46" s="179"/>
      <c r="EDS46" s="179"/>
      <c r="EDT46" s="179"/>
      <c r="EDU46" s="179"/>
      <c r="EDV46" s="179"/>
      <c r="EDW46" s="179"/>
      <c r="EDX46" s="179"/>
      <c r="EDY46" s="179"/>
      <c r="EDZ46" s="179"/>
      <c r="EEA46" s="179"/>
      <c r="EEB46" s="179"/>
      <c r="EEC46" s="179"/>
      <c r="EED46" s="179"/>
      <c r="EEE46" s="179"/>
      <c r="EEF46" s="179"/>
      <c r="EEG46" s="179"/>
      <c r="EEH46" s="179"/>
      <c r="EEI46" s="179"/>
      <c r="EEJ46" s="179"/>
      <c r="EEK46" s="179"/>
      <c r="EEL46" s="179"/>
      <c r="EEM46" s="179"/>
      <c r="EEN46" s="179"/>
      <c r="EEO46" s="179"/>
      <c r="EEP46" s="179"/>
      <c r="EEQ46" s="179"/>
      <c r="EER46" s="179"/>
      <c r="EES46" s="179"/>
      <c r="EET46" s="179"/>
      <c r="EEU46" s="179"/>
      <c r="EEV46" s="179"/>
      <c r="EEW46" s="179"/>
      <c r="EEX46" s="179"/>
      <c r="EEY46" s="179"/>
      <c r="EEZ46" s="179"/>
      <c r="EFA46" s="179"/>
      <c r="EFB46" s="179"/>
      <c r="EFC46" s="179"/>
      <c r="EFD46" s="179"/>
      <c r="EFE46" s="179"/>
      <c r="EFF46" s="179"/>
      <c r="EFG46" s="179"/>
      <c r="EFH46" s="179"/>
      <c r="EFI46" s="179"/>
      <c r="EFJ46" s="179"/>
      <c r="EFK46" s="179"/>
      <c r="EFL46" s="179"/>
      <c r="EFM46" s="179"/>
      <c r="EFN46" s="179"/>
      <c r="EFO46" s="179"/>
      <c r="EFP46" s="179"/>
      <c r="EFQ46" s="179"/>
      <c r="EFR46" s="179"/>
      <c r="EFS46" s="179"/>
      <c r="EFT46" s="179"/>
      <c r="EFU46" s="179"/>
      <c r="EFV46" s="179"/>
      <c r="EFW46" s="179"/>
      <c r="EFX46" s="179"/>
      <c r="EFY46" s="179"/>
      <c r="EFZ46" s="179"/>
      <c r="EGA46" s="179"/>
      <c r="EGB46" s="179"/>
      <c r="EGC46" s="179"/>
      <c r="EGD46" s="179"/>
      <c r="EGE46" s="179"/>
      <c r="EGF46" s="179"/>
      <c r="EGG46" s="179"/>
      <c r="EGH46" s="179"/>
      <c r="EGI46" s="179"/>
      <c r="EGJ46" s="179"/>
      <c r="EGK46" s="179"/>
      <c r="EGL46" s="179"/>
      <c r="EGM46" s="179"/>
      <c r="EGN46" s="179"/>
      <c r="EGO46" s="179"/>
      <c r="EGP46" s="179"/>
      <c r="EGQ46" s="179"/>
      <c r="EGR46" s="179"/>
      <c r="EGS46" s="179"/>
      <c r="EGT46" s="179"/>
      <c r="EGU46" s="179"/>
      <c r="EGV46" s="179"/>
      <c r="EGW46" s="179"/>
      <c r="EGX46" s="179"/>
      <c r="EGY46" s="179"/>
      <c r="EGZ46" s="179"/>
      <c r="EHA46" s="179"/>
      <c r="EHB46" s="179"/>
      <c r="EHC46" s="179"/>
      <c r="EHD46" s="179"/>
      <c r="EHE46" s="179"/>
      <c r="EHF46" s="179"/>
      <c r="EHG46" s="179"/>
      <c r="EHH46" s="179"/>
      <c r="EHI46" s="179"/>
      <c r="EHJ46" s="179"/>
      <c r="EHK46" s="179"/>
      <c r="EHL46" s="179"/>
      <c r="EHM46" s="179"/>
      <c r="EHN46" s="179"/>
      <c r="EHO46" s="179"/>
      <c r="EHP46" s="179"/>
      <c r="EHQ46" s="179"/>
      <c r="EHR46" s="179"/>
      <c r="EHS46" s="179"/>
      <c r="EHT46" s="179"/>
      <c r="EHU46" s="179"/>
      <c r="EHV46" s="179"/>
      <c r="EHW46" s="179"/>
      <c r="EHX46" s="179"/>
      <c r="EHY46" s="179"/>
      <c r="EHZ46" s="179"/>
      <c r="EIA46" s="179"/>
      <c r="EIB46" s="179"/>
      <c r="EIC46" s="179"/>
      <c r="EID46" s="179"/>
      <c r="EIE46" s="179"/>
      <c r="EIF46" s="179"/>
      <c r="EIG46" s="179"/>
      <c r="EIH46" s="179"/>
      <c r="EII46" s="179"/>
      <c r="EIJ46" s="179"/>
      <c r="EIK46" s="179"/>
      <c r="EIL46" s="179"/>
      <c r="EIM46" s="179"/>
      <c r="EIN46" s="179"/>
      <c r="EIO46" s="179"/>
      <c r="EIP46" s="179"/>
      <c r="EIQ46" s="179"/>
      <c r="EIR46" s="179"/>
      <c r="EIS46" s="179"/>
      <c r="EIT46" s="179"/>
      <c r="EIU46" s="179"/>
      <c r="EIV46" s="179"/>
      <c r="EIW46" s="179"/>
      <c r="EIX46" s="179"/>
      <c r="EIY46" s="179"/>
      <c r="EIZ46" s="179"/>
      <c r="EJA46" s="179"/>
      <c r="EJB46" s="179"/>
      <c r="EJC46" s="179"/>
      <c r="EJD46" s="179"/>
      <c r="EJE46" s="179"/>
      <c r="EJF46" s="179"/>
      <c r="EJG46" s="179"/>
      <c r="EJH46" s="179"/>
      <c r="EJI46" s="179"/>
      <c r="EJJ46" s="179"/>
      <c r="EJK46" s="179"/>
      <c r="EJL46" s="179"/>
      <c r="EJM46" s="179"/>
      <c r="EJN46" s="179"/>
      <c r="EJO46" s="179"/>
      <c r="EJP46" s="179"/>
      <c r="EJQ46" s="179"/>
      <c r="EJR46" s="179"/>
      <c r="EJS46" s="179"/>
      <c r="EJT46" s="179"/>
      <c r="EJU46" s="179"/>
      <c r="EJV46" s="179"/>
      <c r="EJW46" s="179"/>
      <c r="EJX46" s="179"/>
      <c r="EJY46" s="179"/>
      <c r="EJZ46" s="179"/>
      <c r="EKA46" s="179"/>
      <c r="EKB46" s="179"/>
      <c r="EKC46" s="179"/>
      <c r="EKD46" s="179"/>
      <c r="EKE46" s="179"/>
      <c r="EKF46" s="179"/>
      <c r="EKG46" s="179"/>
      <c r="EKH46" s="179"/>
      <c r="EKI46" s="179"/>
      <c r="EKJ46" s="179"/>
      <c r="EKK46" s="179"/>
      <c r="EKL46" s="179"/>
      <c r="EKM46" s="179"/>
      <c r="EKN46" s="179"/>
      <c r="EKO46" s="179"/>
      <c r="EKP46" s="179"/>
      <c r="EKQ46" s="179"/>
      <c r="EKR46" s="179"/>
      <c r="EKS46" s="179"/>
      <c r="EKT46" s="179"/>
      <c r="EKU46" s="179"/>
      <c r="EKV46" s="179"/>
      <c r="EKW46" s="179"/>
      <c r="EKX46" s="179"/>
      <c r="EKY46" s="179"/>
      <c r="EKZ46" s="179"/>
      <c r="ELA46" s="179"/>
      <c r="ELB46" s="179"/>
      <c r="ELC46" s="179"/>
      <c r="ELD46" s="179"/>
      <c r="ELE46" s="179"/>
      <c r="ELF46" s="179"/>
      <c r="ELG46" s="179"/>
      <c r="ELH46" s="179"/>
      <c r="ELI46" s="179"/>
      <c r="ELJ46" s="179"/>
      <c r="ELK46" s="179"/>
      <c r="ELL46" s="179"/>
      <c r="ELM46" s="179"/>
      <c r="ELN46" s="179"/>
      <c r="ELO46" s="179"/>
      <c r="ELP46" s="179"/>
      <c r="ELQ46" s="179"/>
      <c r="ELR46" s="179"/>
      <c r="ELS46" s="179"/>
      <c r="ELT46" s="179"/>
      <c r="ELU46" s="179"/>
      <c r="ELV46" s="179"/>
      <c r="ELW46" s="179"/>
      <c r="ELX46" s="179"/>
      <c r="ELY46" s="179"/>
      <c r="ELZ46" s="179"/>
      <c r="EMA46" s="179"/>
      <c r="EMB46" s="179"/>
      <c r="EMC46" s="179"/>
      <c r="EMD46" s="179"/>
      <c r="EME46" s="179"/>
      <c r="EMF46" s="179"/>
      <c r="EMG46" s="179"/>
      <c r="EMH46" s="179"/>
      <c r="EMI46" s="179"/>
      <c r="EMJ46" s="179"/>
      <c r="EMK46" s="179"/>
      <c r="EML46" s="179"/>
      <c r="EMM46" s="179"/>
      <c r="EMN46" s="179"/>
      <c r="EMO46" s="179"/>
      <c r="EMP46" s="179"/>
      <c r="EMQ46" s="179"/>
      <c r="EMR46" s="179"/>
      <c r="EMS46" s="179"/>
      <c r="EMT46" s="179"/>
      <c r="EMU46" s="179"/>
      <c r="EMV46" s="179"/>
      <c r="EMW46" s="179"/>
      <c r="EMX46" s="179"/>
      <c r="EMY46" s="179"/>
      <c r="EMZ46" s="179"/>
      <c r="ENA46" s="179"/>
      <c r="ENB46" s="179"/>
      <c r="ENC46" s="179"/>
      <c r="END46" s="179"/>
      <c r="ENE46" s="179"/>
      <c r="ENF46" s="179"/>
      <c r="ENG46" s="179"/>
      <c r="ENH46" s="179"/>
      <c r="ENI46" s="179"/>
      <c r="ENJ46" s="179"/>
      <c r="ENK46" s="179"/>
      <c r="ENL46" s="179"/>
      <c r="ENM46" s="179"/>
      <c r="ENN46" s="179"/>
      <c r="ENO46" s="179"/>
      <c r="ENP46" s="179"/>
      <c r="ENQ46" s="179"/>
      <c r="ENR46" s="179"/>
      <c r="ENS46" s="179"/>
      <c r="ENT46" s="179"/>
      <c r="ENU46" s="179"/>
      <c r="ENV46" s="179"/>
      <c r="ENW46" s="179"/>
      <c r="ENX46" s="179"/>
      <c r="ENY46" s="179"/>
      <c r="ENZ46" s="179"/>
      <c r="EOA46" s="179"/>
      <c r="EOB46" s="179"/>
      <c r="EOC46" s="179"/>
      <c r="EOD46" s="179"/>
      <c r="EOE46" s="179"/>
      <c r="EOF46" s="179"/>
      <c r="EOG46" s="179"/>
      <c r="EOH46" s="179"/>
      <c r="EOI46" s="179"/>
      <c r="EOJ46" s="179"/>
      <c r="EOK46" s="179"/>
      <c r="EOL46" s="179"/>
      <c r="EOM46" s="179"/>
      <c r="EON46" s="179"/>
      <c r="EOO46" s="179"/>
      <c r="EOP46" s="179"/>
      <c r="EOQ46" s="179"/>
      <c r="EOR46" s="179"/>
      <c r="EOS46" s="179"/>
      <c r="EOT46" s="179"/>
      <c r="EOU46" s="179"/>
      <c r="EOV46" s="179"/>
      <c r="EOW46" s="179"/>
      <c r="EOX46" s="179"/>
      <c r="EOY46" s="179"/>
      <c r="EOZ46" s="179"/>
      <c r="EPA46" s="179"/>
      <c r="EPB46" s="179"/>
      <c r="EPC46" s="179"/>
      <c r="EPD46" s="179"/>
      <c r="EPE46" s="179"/>
      <c r="EPF46" s="179"/>
      <c r="EPG46" s="179"/>
      <c r="EPH46" s="179"/>
      <c r="EPI46" s="179"/>
      <c r="EPJ46" s="179"/>
      <c r="EPK46" s="179"/>
      <c r="EPL46" s="179"/>
      <c r="EPM46" s="179"/>
      <c r="EPN46" s="179"/>
      <c r="EPO46" s="179"/>
      <c r="EPP46" s="179"/>
      <c r="EPQ46" s="179"/>
      <c r="EPR46" s="179"/>
      <c r="EPS46" s="179"/>
      <c r="EPT46" s="179"/>
      <c r="EPU46" s="179"/>
      <c r="EPV46" s="179"/>
      <c r="EPW46" s="179"/>
      <c r="EPX46" s="179"/>
      <c r="EPY46" s="179"/>
      <c r="EPZ46" s="179"/>
      <c r="EQA46" s="179"/>
      <c r="EQB46" s="179"/>
      <c r="EQC46" s="179"/>
      <c r="EQD46" s="179"/>
      <c r="EQE46" s="179"/>
      <c r="EQF46" s="179"/>
      <c r="EQG46" s="179"/>
      <c r="EQH46" s="179"/>
      <c r="EQI46" s="179"/>
      <c r="EQJ46" s="179"/>
      <c r="EQK46" s="179"/>
      <c r="EQL46" s="179"/>
      <c r="EQM46" s="179"/>
      <c r="EQN46" s="179"/>
      <c r="EQO46" s="179"/>
      <c r="EQP46" s="179"/>
      <c r="EQQ46" s="179"/>
      <c r="EQR46" s="179"/>
      <c r="EQS46" s="179"/>
      <c r="EQT46" s="179"/>
      <c r="EQU46" s="179"/>
      <c r="EQV46" s="179"/>
      <c r="EQW46" s="179"/>
      <c r="EQX46" s="179"/>
      <c r="EQY46" s="179"/>
      <c r="EQZ46" s="179"/>
      <c r="ERA46" s="179"/>
      <c r="ERB46" s="179"/>
      <c r="ERC46" s="179"/>
      <c r="ERD46" s="179"/>
      <c r="ERE46" s="179"/>
      <c r="ERF46" s="179"/>
      <c r="ERG46" s="179"/>
      <c r="ERH46" s="179"/>
      <c r="ERI46" s="179"/>
      <c r="ERJ46" s="179"/>
      <c r="ERK46" s="179"/>
      <c r="ERL46" s="179"/>
      <c r="ERM46" s="179"/>
      <c r="ERN46" s="179"/>
      <c r="ERO46" s="179"/>
      <c r="ERP46" s="179"/>
      <c r="ERQ46" s="179"/>
      <c r="ERR46" s="179"/>
      <c r="ERS46" s="179"/>
      <c r="ERT46" s="179"/>
      <c r="ERU46" s="179"/>
      <c r="ERV46" s="179"/>
      <c r="ERW46" s="179"/>
      <c r="ERX46" s="179"/>
      <c r="ERY46" s="179"/>
      <c r="ERZ46" s="179"/>
      <c r="ESA46" s="179"/>
      <c r="ESB46" s="179"/>
      <c r="ESC46" s="179"/>
      <c r="ESD46" s="179"/>
      <c r="ESE46" s="179"/>
      <c r="ESF46" s="179"/>
      <c r="ESG46" s="179"/>
      <c r="ESH46" s="179"/>
      <c r="ESI46" s="179"/>
      <c r="ESJ46" s="179"/>
      <c r="ESK46" s="179"/>
      <c r="ESL46" s="179"/>
      <c r="ESM46" s="179"/>
      <c r="ESN46" s="179"/>
      <c r="ESO46" s="179"/>
      <c r="ESP46" s="179"/>
      <c r="ESQ46" s="179"/>
      <c r="ESR46" s="179"/>
      <c r="ESS46" s="179"/>
      <c r="EST46" s="179"/>
      <c r="ESU46" s="179"/>
      <c r="ESV46" s="179"/>
      <c r="ESW46" s="179"/>
      <c r="ESX46" s="179"/>
      <c r="ESY46" s="179"/>
      <c r="ESZ46" s="179"/>
      <c r="ETA46" s="179"/>
      <c r="ETB46" s="179"/>
      <c r="ETC46" s="179"/>
      <c r="ETD46" s="179"/>
      <c r="ETE46" s="179"/>
      <c r="ETF46" s="179"/>
      <c r="ETG46" s="179"/>
      <c r="ETH46" s="179"/>
      <c r="ETI46" s="179"/>
      <c r="ETJ46" s="179"/>
      <c r="ETK46" s="179"/>
      <c r="ETL46" s="179"/>
      <c r="ETM46" s="179"/>
      <c r="ETN46" s="179"/>
      <c r="ETO46" s="179"/>
      <c r="ETP46" s="179"/>
      <c r="ETQ46" s="179"/>
      <c r="ETR46" s="179"/>
      <c r="ETS46" s="179"/>
      <c r="ETT46" s="179"/>
      <c r="ETU46" s="179"/>
      <c r="ETV46" s="179"/>
      <c r="ETW46" s="179"/>
      <c r="ETX46" s="179"/>
      <c r="ETY46" s="179"/>
      <c r="ETZ46" s="179"/>
      <c r="EUA46" s="179"/>
      <c r="EUB46" s="179"/>
      <c r="EUC46" s="179"/>
      <c r="EUD46" s="179"/>
      <c r="EUE46" s="179"/>
      <c r="EUF46" s="179"/>
      <c r="EUG46" s="179"/>
      <c r="EUH46" s="179"/>
      <c r="EUI46" s="179"/>
      <c r="EUJ46" s="179"/>
      <c r="EUK46" s="179"/>
      <c r="EUL46" s="179"/>
      <c r="EUM46" s="179"/>
      <c r="EUN46" s="179"/>
      <c r="EUO46" s="179"/>
      <c r="EUP46" s="179"/>
      <c r="EUQ46" s="179"/>
      <c r="EUR46" s="179"/>
      <c r="EUS46" s="179"/>
      <c r="EUT46" s="179"/>
      <c r="EUU46" s="179"/>
      <c r="EUV46" s="179"/>
      <c r="EUW46" s="179"/>
      <c r="EUX46" s="179"/>
      <c r="EUY46" s="179"/>
      <c r="EUZ46" s="179"/>
      <c r="EVA46" s="179"/>
      <c r="EVB46" s="179"/>
      <c r="EVC46" s="179"/>
      <c r="EVD46" s="179"/>
      <c r="EVE46" s="179"/>
      <c r="EVF46" s="179"/>
      <c r="EVG46" s="179"/>
      <c r="EVH46" s="179"/>
      <c r="EVI46" s="179"/>
      <c r="EVJ46" s="179"/>
      <c r="EVK46" s="179"/>
      <c r="EVL46" s="179"/>
      <c r="EVM46" s="179"/>
      <c r="EVN46" s="179"/>
      <c r="EVO46" s="179"/>
      <c r="EVP46" s="179"/>
      <c r="EVQ46" s="179"/>
      <c r="EVR46" s="179"/>
      <c r="EVS46" s="179"/>
      <c r="EVT46" s="179"/>
      <c r="EVU46" s="179"/>
      <c r="EVV46" s="179"/>
      <c r="EVW46" s="179"/>
      <c r="EVX46" s="179"/>
      <c r="EVY46" s="179"/>
      <c r="EVZ46" s="179"/>
      <c r="EWA46" s="179"/>
      <c r="EWB46" s="179"/>
      <c r="EWC46" s="179"/>
      <c r="EWD46" s="179"/>
      <c r="EWE46" s="179"/>
      <c r="EWF46" s="179"/>
      <c r="EWG46" s="179"/>
      <c r="EWH46" s="179"/>
      <c r="EWI46" s="179"/>
      <c r="EWJ46" s="179"/>
      <c r="EWK46" s="179"/>
      <c r="EWL46" s="179"/>
      <c r="EWM46" s="179"/>
      <c r="EWN46" s="179"/>
      <c r="EWO46" s="179"/>
      <c r="EWP46" s="179"/>
      <c r="EWQ46" s="179"/>
      <c r="EWR46" s="179"/>
      <c r="EWS46" s="179"/>
      <c r="EWT46" s="179"/>
      <c r="EWU46" s="179"/>
      <c r="EWV46" s="179"/>
      <c r="EWW46" s="179"/>
      <c r="EWX46" s="179"/>
      <c r="EWY46" s="179"/>
      <c r="EWZ46" s="179"/>
      <c r="EXA46" s="179"/>
      <c r="EXB46" s="179"/>
      <c r="EXC46" s="179"/>
      <c r="EXD46" s="179"/>
      <c r="EXE46" s="179"/>
      <c r="EXF46" s="179"/>
      <c r="EXG46" s="179"/>
      <c r="EXH46" s="179"/>
      <c r="EXI46" s="179"/>
      <c r="EXJ46" s="179"/>
      <c r="EXK46" s="179"/>
      <c r="EXL46" s="179"/>
      <c r="EXM46" s="179"/>
      <c r="EXN46" s="179"/>
      <c r="EXO46" s="179"/>
      <c r="EXP46" s="179"/>
      <c r="EXQ46" s="179"/>
      <c r="EXR46" s="179"/>
      <c r="EXS46" s="179"/>
      <c r="EXT46" s="179"/>
      <c r="EXU46" s="179"/>
      <c r="EXV46" s="179"/>
      <c r="EXW46" s="179"/>
      <c r="EXX46" s="179"/>
      <c r="EXY46" s="179"/>
      <c r="EXZ46" s="179"/>
      <c r="EYA46" s="179"/>
      <c r="EYB46" s="179"/>
      <c r="EYC46" s="179"/>
      <c r="EYD46" s="179"/>
      <c r="EYE46" s="179"/>
      <c r="EYF46" s="179"/>
      <c r="EYG46" s="179"/>
      <c r="EYH46" s="179"/>
      <c r="EYI46" s="179"/>
      <c r="EYJ46" s="179"/>
      <c r="EYK46" s="179"/>
      <c r="EYL46" s="179"/>
      <c r="EYM46" s="179"/>
      <c r="EYN46" s="179"/>
      <c r="EYO46" s="179"/>
      <c r="EYP46" s="179"/>
      <c r="EYQ46" s="179"/>
      <c r="EYR46" s="179"/>
      <c r="EYS46" s="179"/>
      <c r="EYT46" s="179"/>
      <c r="EYU46" s="179"/>
      <c r="EYV46" s="179"/>
      <c r="EYW46" s="179"/>
      <c r="EYX46" s="179"/>
      <c r="EYY46" s="179"/>
      <c r="EYZ46" s="179"/>
      <c r="EZA46" s="179"/>
      <c r="EZB46" s="179"/>
      <c r="EZC46" s="179"/>
      <c r="EZD46" s="179"/>
      <c r="EZE46" s="179"/>
      <c r="EZF46" s="179"/>
      <c r="EZG46" s="179"/>
      <c r="EZH46" s="179"/>
      <c r="EZI46" s="179"/>
      <c r="EZJ46" s="179"/>
      <c r="EZK46" s="179"/>
      <c r="EZL46" s="179"/>
      <c r="EZM46" s="179"/>
      <c r="EZN46" s="179"/>
      <c r="EZO46" s="179"/>
      <c r="EZP46" s="179"/>
      <c r="EZQ46" s="179"/>
      <c r="EZR46" s="179"/>
      <c r="EZS46" s="179"/>
      <c r="EZT46" s="179"/>
      <c r="EZU46" s="179"/>
      <c r="EZV46" s="179"/>
      <c r="EZW46" s="179"/>
      <c r="EZX46" s="179"/>
      <c r="EZY46" s="179"/>
      <c r="EZZ46" s="179"/>
      <c r="FAA46" s="179"/>
      <c r="FAB46" s="179"/>
      <c r="FAC46" s="179"/>
      <c r="FAD46" s="179"/>
      <c r="FAE46" s="179"/>
      <c r="FAF46" s="179"/>
      <c r="FAG46" s="179"/>
      <c r="FAH46" s="179"/>
      <c r="FAI46" s="179"/>
      <c r="FAJ46" s="179"/>
      <c r="FAK46" s="179"/>
      <c r="FAL46" s="179"/>
      <c r="FAM46" s="179"/>
      <c r="FAN46" s="179"/>
      <c r="FAO46" s="179"/>
      <c r="FAP46" s="179"/>
      <c r="FAQ46" s="179"/>
      <c r="FAR46" s="179"/>
      <c r="FAS46" s="179"/>
      <c r="FAT46" s="179"/>
      <c r="FAU46" s="179"/>
      <c r="FAV46" s="179"/>
      <c r="FAW46" s="179"/>
      <c r="FAX46" s="179"/>
      <c r="FAY46" s="179"/>
      <c r="FAZ46" s="179"/>
      <c r="FBA46" s="179"/>
      <c r="FBB46" s="179"/>
      <c r="FBC46" s="179"/>
      <c r="FBD46" s="179"/>
      <c r="FBE46" s="179"/>
      <c r="FBF46" s="179"/>
      <c r="FBG46" s="179"/>
      <c r="FBH46" s="179"/>
      <c r="FBI46" s="179"/>
      <c r="FBJ46" s="179"/>
      <c r="FBK46" s="179"/>
      <c r="FBL46" s="179"/>
      <c r="FBM46" s="179"/>
      <c r="FBN46" s="179"/>
      <c r="FBO46" s="179"/>
      <c r="FBP46" s="179"/>
      <c r="FBQ46" s="179"/>
      <c r="FBR46" s="179"/>
      <c r="FBS46" s="179"/>
      <c r="FBT46" s="179"/>
      <c r="FBU46" s="179"/>
      <c r="FBV46" s="179"/>
      <c r="FBW46" s="179"/>
      <c r="FBX46" s="179"/>
      <c r="FBY46" s="179"/>
      <c r="FBZ46" s="179"/>
      <c r="FCA46" s="179"/>
      <c r="FCB46" s="179"/>
      <c r="FCC46" s="179"/>
      <c r="FCD46" s="179"/>
      <c r="FCE46" s="179"/>
      <c r="FCF46" s="179"/>
      <c r="FCG46" s="179"/>
      <c r="FCH46" s="179"/>
      <c r="FCI46" s="179"/>
      <c r="FCJ46" s="179"/>
      <c r="FCK46" s="179"/>
      <c r="FCL46" s="179"/>
      <c r="FCM46" s="179"/>
      <c r="FCN46" s="179"/>
      <c r="FCO46" s="179"/>
      <c r="FCP46" s="179"/>
      <c r="FCQ46" s="179"/>
      <c r="FCR46" s="179"/>
      <c r="FCS46" s="179"/>
      <c r="FCT46" s="179"/>
      <c r="FCU46" s="179"/>
      <c r="FCV46" s="179"/>
      <c r="FCW46" s="179"/>
      <c r="FCX46" s="179"/>
      <c r="FCY46" s="179"/>
      <c r="FCZ46" s="179"/>
      <c r="FDA46" s="179"/>
      <c r="FDB46" s="179"/>
      <c r="FDC46" s="179"/>
      <c r="FDD46" s="179"/>
      <c r="FDE46" s="179"/>
      <c r="FDF46" s="179"/>
      <c r="FDG46" s="179"/>
      <c r="FDH46" s="179"/>
      <c r="FDI46" s="179"/>
      <c r="FDJ46" s="179"/>
      <c r="FDK46" s="179"/>
      <c r="FDL46" s="179"/>
      <c r="FDM46" s="179"/>
      <c r="FDN46" s="179"/>
      <c r="FDO46" s="179"/>
      <c r="FDP46" s="179"/>
      <c r="FDQ46" s="179"/>
      <c r="FDR46" s="179"/>
      <c r="FDS46" s="179"/>
      <c r="FDT46" s="179"/>
      <c r="FDU46" s="179"/>
      <c r="FDV46" s="179"/>
      <c r="FDW46" s="179"/>
      <c r="FDX46" s="179"/>
      <c r="FDY46" s="179"/>
      <c r="FDZ46" s="179"/>
      <c r="FEA46" s="179"/>
      <c r="FEB46" s="179"/>
      <c r="FEC46" s="179"/>
      <c r="FED46" s="179"/>
      <c r="FEE46" s="179"/>
      <c r="FEF46" s="179"/>
      <c r="FEG46" s="179"/>
      <c r="FEH46" s="179"/>
      <c r="FEI46" s="179"/>
      <c r="FEJ46" s="179"/>
      <c r="FEK46" s="179"/>
      <c r="FEL46" s="179"/>
      <c r="FEM46" s="179"/>
      <c r="FEN46" s="179"/>
      <c r="FEO46" s="179"/>
      <c r="FEP46" s="179"/>
      <c r="FEQ46" s="179"/>
      <c r="FER46" s="179"/>
      <c r="FES46" s="179"/>
      <c r="FET46" s="179"/>
      <c r="FEU46" s="179"/>
      <c r="FEV46" s="179"/>
      <c r="FEW46" s="179"/>
      <c r="FEX46" s="179"/>
      <c r="FEY46" s="179"/>
      <c r="FEZ46" s="179"/>
      <c r="FFA46" s="179"/>
      <c r="FFB46" s="179"/>
      <c r="FFC46" s="179"/>
      <c r="FFD46" s="179"/>
      <c r="FFE46" s="179"/>
      <c r="FFF46" s="179"/>
      <c r="FFG46" s="179"/>
      <c r="FFH46" s="179"/>
      <c r="FFI46" s="179"/>
      <c r="FFJ46" s="179"/>
      <c r="FFK46" s="179"/>
      <c r="FFL46" s="179"/>
      <c r="FFM46" s="179"/>
      <c r="FFN46" s="179"/>
      <c r="FFO46" s="179"/>
      <c r="FFP46" s="179"/>
      <c r="FFQ46" s="179"/>
      <c r="FFR46" s="179"/>
      <c r="FFS46" s="179"/>
      <c r="FFT46" s="179"/>
      <c r="FFU46" s="179"/>
      <c r="FFV46" s="179"/>
      <c r="FFW46" s="179"/>
      <c r="FFX46" s="179"/>
      <c r="FFY46" s="179"/>
      <c r="FFZ46" s="179"/>
      <c r="FGA46" s="179"/>
      <c r="FGB46" s="179"/>
      <c r="FGC46" s="179"/>
      <c r="FGD46" s="179"/>
      <c r="FGE46" s="179"/>
      <c r="FGF46" s="179"/>
      <c r="FGG46" s="179"/>
      <c r="FGH46" s="179"/>
      <c r="FGI46" s="179"/>
      <c r="FGJ46" s="179"/>
      <c r="FGK46" s="179"/>
      <c r="FGL46" s="179"/>
      <c r="FGM46" s="179"/>
      <c r="FGN46" s="179"/>
      <c r="FGO46" s="179"/>
      <c r="FGP46" s="179"/>
      <c r="FGQ46" s="179"/>
      <c r="FGR46" s="179"/>
      <c r="FGS46" s="179"/>
      <c r="FGT46" s="179"/>
      <c r="FGU46" s="179"/>
      <c r="FGV46" s="179"/>
      <c r="FGW46" s="179"/>
      <c r="FGX46" s="179"/>
      <c r="FGY46" s="179"/>
      <c r="FGZ46" s="179"/>
      <c r="FHA46" s="179"/>
      <c r="FHB46" s="179"/>
      <c r="FHC46" s="179"/>
      <c r="FHD46" s="179"/>
      <c r="FHE46" s="179"/>
      <c r="FHF46" s="179"/>
      <c r="FHG46" s="179"/>
      <c r="FHH46" s="179"/>
      <c r="FHI46" s="179"/>
      <c r="FHJ46" s="179"/>
      <c r="FHK46" s="179"/>
      <c r="FHL46" s="179"/>
      <c r="FHM46" s="179"/>
      <c r="FHN46" s="179"/>
      <c r="FHO46" s="179"/>
      <c r="FHP46" s="179"/>
      <c r="FHQ46" s="179"/>
      <c r="FHR46" s="179"/>
      <c r="FHS46" s="179"/>
      <c r="FHT46" s="179"/>
      <c r="FHU46" s="179"/>
      <c r="FHV46" s="179"/>
      <c r="FHW46" s="179"/>
      <c r="FHX46" s="179"/>
      <c r="FHY46" s="179"/>
      <c r="FHZ46" s="179"/>
      <c r="FIA46" s="179"/>
      <c r="FIB46" s="179"/>
      <c r="FIC46" s="179"/>
      <c r="FID46" s="179"/>
      <c r="FIE46" s="179"/>
      <c r="FIF46" s="179"/>
      <c r="FIG46" s="179"/>
      <c r="FIH46" s="179"/>
      <c r="FII46" s="179"/>
      <c r="FIJ46" s="179"/>
      <c r="FIK46" s="179"/>
      <c r="FIL46" s="179"/>
      <c r="FIM46" s="179"/>
      <c r="FIN46" s="179"/>
      <c r="FIO46" s="179"/>
      <c r="FIP46" s="179"/>
      <c r="FIQ46" s="179"/>
      <c r="FIR46" s="179"/>
      <c r="FIS46" s="179"/>
      <c r="FIT46" s="179"/>
      <c r="FIU46" s="179"/>
      <c r="FIV46" s="179"/>
      <c r="FIW46" s="179"/>
      <c r="FIX46" s="179"/>
      <c r="FIY46" s="179"/>
      <c r="FIZ46" s="179"/>
      <c r="FJA46" s="179"/>
      <c r="FJB46" s="179"/>
      <c r="FJC46" s="179"/>
      <c r="FJD46" s="179"/>
      <c r="FJE46" s="179"/>
      <c r="FJF46" s="179"/>
      <c r="FJG46" s="179"/>
      <c r="FJH46" s="179"/>
      <c r="FJI46" s="179"/>
      <c r="FJJ46" s="179"/>
      <c r="FJK46" s="179"/>
      <c r="FJL46" s="179"/>
      <c r="FJM46" s="179"/>
      <c r="FJN46" s="179"/>
      <c r="FJO46" s="179"/>
      <c r="FJP46" s="179"/>
      <c r="FJQ46" s="179"/>
      <c r="FJR46" s="179"/>
      <c r="FJS46" s="179"/>
      <c r="FJT46" s="179"/>
      <c r="FJU46" s="179"/>
      <c r="FJV46" s="179"/>
      <c r="FJW46" s="179"/>
      <c r="FJX46" s="179"/>
      <c r="FJY46" s="179"/>
      <c r="FJZ46" s="179"/>
      <c r="FKA46" s="179"/>
      <c r="FKB46" s="179"/>
      <c r="FKC46" s="179"/>
      <c r="FKD46" s="179"/>
      <c r="FKE46" s="179"/>
      <c r="FKF46" s="179"/>
      <c r="FKG46" s="179"/>
      <c r="FKH46" s="179"/>
      <c r="FKI46" s="179"/>
      <c r="FKJ46" s="179"/>
      <c r="FKK46" s="179"/>
      <c r="FKL46" s="179"/>
      <c r="FKM46" s="179"/>
      <c r="FKN46" s="179"/>
      <c r="FKO46" s="179"/>
      <c r="FKP46" s="179"/>
      <c r="FKQ46" s="179"/>
      <c r="FKR46" s="179"/>
      <c r="FKS46" s="179"/>
      <c r="FKT46" s="179"/>
      <c r="FKU46" s="179"/>
      <c r="FKV46" s="179"/>
      <c r="FKW46" s="179"/>
      <c r="FKX46" s="179"/>
      <c r="FKY46" s="179"/>
      <c r="FKZ46" s="179"/>
      <c r="FLA46" s="179"/>
      <c r="FLB46" s="179"/>
      <c r="FLC46" s="179"/>
      <c r="FLD46" s="179"/>
      <c r="FLE46" s="179"/>
      <c r="FLF46" s="179"/>
      <c r="FLG46" s="179"/>
      <c r="FLH46" s="179"/>
      <c r="FLI46" s="179"/>
      <c r="FLJ46" s="179"/>
      <c r="FLK46" s="179"/>
      <c r="FLL46" s="179"/>
      <c r="FLM46" s="179"/>
      <c r="FLN46" s="179"/>
      <c r="FLO46" s="179"/>
      <c r="FLP46" s="179"/>
      <c r="FLQ46" s="179"/>
      <c r="FLR46" s="179"/>
      <c r="FLS46" s="179"/>
      <c r="FLT46" s="179"/>
      <c r="FLU46" s="179"/>
      <c r="FLV46" s="179"/>
      <c r="FLW46" s="179"/>
      <c r="FLX46" s="179"/>
      <c r="FLY46" s="179"/>
      <c r="FLZ46" s="179"/>
      <c r="FMA46" s="179"/>
      <c r="FMB46" s="179"/>
      <c r="FMC46" s="179"/>
      <c r="FMD46" s="179"/>
      <c r="FME46" s="179"/>
      <c r="FMF46" s="179"/>
      <c r="FMG46" s="179"/>
      <c r="FMH46" s="179"/>
      <c r="FMI46" s="179"/>
      <c r="FMJ46" s="179"/>
      <c r="FMK46" s="179"/>
      <c r="FML46" s="179"/>
      <c r="FMM46" s="179"/>
      <c r="FMN46" s="179"/>
      <c r="FMO46" s="179"/>
      <c r="FMP46" s="179"/>
      <c r="FMQ46" s="179"/>
      <c r="FMR46" s="179"/>
      <c r="FMS46" s="179"/>
      <c r="FMT46" s="179"/>
      <c r="FMU46" s="179"/>
      <c r="FMV46" s="179"/>
      <c r="FMW46" s="179"/>
      <c r="FMX46" s="179"/>
      <c r="FMY46" s="179"/>
      <c r="FMZ46" s="179"/>
      <c r="FNA46" s="179"/>
      <c r="FNB46" s="179"/>
      <c r="FNC46" s="179"/>
      <c r="FND46" s="179"/>
      <c r="FNE46" s="179"/>
      <c r="FNF46" s="179"/>
      <c r="FNG46" s="179"/>
      <c r="FNH46" s="179"/>
      <c r="FNI46" s="179"/>
      <c r="FNJ46" s="179"/>
      <c r="FNK46" s="179"/>
      <c r="FNL46" s="179"/>
      <c r="FNM46" s="179"/>
      <c r="FNN46" s="179"/>
      <c r="FNO46" s="179"/>
      <c r="FNP46" s="179"/>
      <c r="FNQ46" s="179"/>
      <c r="FNR46" s="179"/>
      <c r="FNS46" s="179"/>
      <c r="FNT46" s="179"/>
      <c r="FNU46" s="179"/>
      <c r="FNV46" s="179"/>
      <c r="FNW46" s="179"/>
      <c r="FNX46" s="179"/>
      <c r="FNY46" s="179"/>
      <c r="FNZ46" s="179"/>
      <c r="FOA46" s="179"/>
      <c r="FOB46" s="179"/>
      <c r="FOC46" s="179"/>
      <c r="FOD46" s="179"/>
      <c r="FOE46" s="179"/>
      <c r="FOF46" s="179"/>
      <c r="FOG46" s="179"/>
      <c r="FOH46" s="179"/>
      <c r="FOI46" s="179"/>
      <c r="FOJ46" s="179"/>
      <c r="FOK46" s="179"/>
      <c r="FOL46" s="179"/>
      <c r="FOM46" s="179"/>
      <c r="FON46" s="179"/>
      <c r="FOO46" s="179"/>
      <c r="FOP46" s="179"/>
      <c r="FOQ46" s="179"/>
      <c r="FOR46" s="179"/>
      <c r="FOS46" s="179"/>
      <c r="FOT46" s="179"/>
      <c r="FOU46" s="179"/>
      <c r="FOV46" s="179"/>
      <c r="FOW46" s="179"/>
      <c r="FOX46" s="179"/>
      <c r="FOY46" s="179"/>
      <c r="FOZ46" s="179"/>
      <c r="FPA46" s="179"/>
      <c r="FPB46" s="179"/>
      <c r="FPC46" s="179"/>
      <c r="FPD46" s="179"/>
      <c r="FPE46" s="179"/>
      <c r="FPF46" s="179"/>
      <c r="FPG46" s="179"/>
      <c r="FPH46" s="179"/>
      <c r="FPI46" s="179"/>
      <c r="FPJ46" s="179"/>
      <c r="FPK46" s="179"/>
      <c r="FPL46" s="179"/>
      <c r="FPM46" s="179"/>
      <c r="FPN46" s="179"/>
      <c r="FPO46" s="179"/>
      <c r="FPP46" s="179"/>
      <c r="FPQ46" s="179"/>
      <c r="FPR46" s="179"/>
      <c r="FPS46" s="179"/>
      <c r="FPT46" s="179"/>
      <c r="FPU46" s="179"/>
      <c r="FPV46" s="179"/>
      <c r="FPW46" s="179"/>
      <c r="FPX46" s="179"/>
      <c r="FPY46" s="179"/>
      <c r="FPZ46" s="179"/>
      <c r="FQA46" s="179"/>
      <c r="FQB46" s="179"/>
      <c r="FQC46" s="179"/>
      <c r="FQD46" s="179"/>
      <c r="FQE46" s="179"/>
      <c r="FQF46" s="179"/>
      <c r="FQG46" s="179"/>
      <c r="FQH46" s="179"/>
      <c r="FQI46" s="179"/>
      <c r="FQJ46" s="179"/>
      <c r="FQK46" s="179"/>
      <c r="FQL46" s="179"/>
      <c r="FQM46" s="179"/>
      <c r="FQN46" s="179"/>
      <c r="FQO46" s="179"/>
      <c r="FQP46" s="179"/>
      <c r="FQQ46" s="179"/>
      <c r="FQR46" s="179"/>
      <c r="FQS46" s="179"/>
      <c r="FQT46" s="179"/>
      <c r="FQU46" s="179"/>
      <c r="FQV46" s="179"/>
      <c r="FQW46" s="179"/>
      <c r="FQX46" s="179"/>
      <c r="FQY46" s="179"/>
      <c r="FQZ46" s="179"/>
      <c r="FRA46" s="179"/>
      <c r="FRB46" s="179"/>
      <c r="FRC46" s="179"/>
      <c r="FRD46" s="179"/>
      <c r="FRE46" s="179"/>
      <c r="FRF46" s="179"/>
      <c r="FRG46" s="179"/>
      <c r="FRH46" s="179"/>
      <c r="FRI46" s="179"/>
      <c r="FRJ46" s="179"/>
      <c r="FRK46" s="179"/>
      <c r="FRL46" s="179"/>
      <c r="FRM46" s="179"/>
      <c r="FRN46" s="179"/>
      <c r="FRO46" s="179"/>
      <c r="FRP46" s="179"/>
      <c r="FRQ46" s="179"/>
      <c r="FRR46" s="179"/>
      <c r="FRS46" s="179"/>
      <c r="FRT46" s="179"/>
      <c r="FRU46" s="179"/>
      <c r="FRV46" s="179"/>
      <c r="FRW46" s="179"/>
      <c r="FRX46" s="179"/>
      <c r="FRY46" s="179"/>
      <c r="FRZ46" s="179"/>
      <c r="FSA46" s="179"/>
      <c r="FSB46" s="179"/>
      <c r="FSC46" s="179"/>
      <c r="FSD46" s="179"/>
      <c r="FSE46" s="179"/>
      <c r="FSF46" s="179"/>
      <c r="FSG46" s="179"/>
      <c r="FSH46" s="179"/>
      <c r="FSI46" s="179"/>
      <c r="FSJ46" s="179"/>
      <c r="FSK46" s="179"/>
      <c r="FSL46" s="179"/>
      <c r="FSM46" s="179"/>
      <c r="FSN46" s="179"/>
      <c r="FSO46" s="179"/>
      <c r="FSP46" s="179"/>
      <c r="FSQ46" s="179"/>
      <c r="FSR46" s="179"/>
      <c r="FSS46" s="179"/>
      <c r="FST46" s="179"/>
      <c r="FSU46" s="179"/>
      <c r="FSV46" s="179"/>
      <c r="FSW46" s="179"/>
      <c r="FSX46" s="179"/>
      <c r="FSY46" s="179"/>
      <c r="FSZ46" s="179"/>
      <c r="FTA46" s="179"/>
      <c r="FTB46" s="179"/>
      <c r="FTC46" s="179"/>
      <c r="FTD46" s="179"/>
      <c r="FTE46" s="179"/>
      <c r="FTF46" s="179"/>
      <c r="FTG46" s="179"/>
      <c r="FTH46" s="179"/>
      <c r="FTI46" s="179"/>
      <c r="FTJ46" s="179"/>
      <c r="FTK46" s="179"/>
      <c r="FTL46" s="179"/>
      <c r="FTM46" s="179"/>
      <c r="FTN46" s="179"/>
      <c r="FTO46" s="179"/>
      <c r="FTP46" s="179"/>
      <c r="FTQ46" s="179"/>
      <c r="FTR46" s="179"/>
      <c r="FTS46" s="179"/>
      <c r="FTT46" s="179"/>
      <c r="FTU46" s="179"/>
      <c r="FTV46" s="179"/>
      <c r="FTW46" s="179"/>
      <c r="FTX46" s="179"/>
      <c r="FTY46" s="179"/>
      <c r="FTZ46" s="179"/>
      <c r="FUA46" s="179"/>
      <c r="FUB46" s="179"/>
      <c r="FUC46" s="179"/>
      <c r="FUD46" s="179"/>
      <c r="FUE46" s="179"/>
      <c r="FUF46" s="179"/>
      <c r="FUG46" s="179"/>
      <c r="FUH46" s="179"/>
      <c r="FUI46" s="179"/>
      <c r="FUJ46" s="179"/>
      <c r="FUK46" s="179"/>
      <c r="FUL46" s="179"/>
      <c r="FUM46" s="179"/>
      <c r="FUN46" s="179"/>
      <c r="FUO46" s="179"/>
      <c r="FUP46" s="179"/>
      <c r="FUQ46" s="179"/>
      <c r="FUR46" s="179"/>
      <c r="FUS46" s="179"/>
      <c r="FUT46" s="179"/>
      <c r="FUU46" s="179"/>
      <c r="FUV46" s="179"/>
      <c r="FUW46" s="179"/>
      <c r="FUX46" s="179"/>
      <c r="FUY46" s="179"/>
      <c r="FUZ46" s="179"/>
      <c r="FVA46" s="179"/>
      <c r="FVB46" s="179"/>
      <c r="FVC46" s="179"/>
      <c r="FVD46" s="179"/>
      <c r="FVE46" s="179"/>
      <c r="FVF46" s="179"/>
      <c r="FVG46" s="179"/>
      <c r="FVH46" s="179"/>
      <c r="FVI46" s="179"/>
      <c r="FVJ46" s="179"/>
      <c r="FVK46" s="179"/>
      <c r="FVL46" s="179"/>
      <c r="FVM46" s="179"/>
      <c r="FVN46" s="179"/>
      <c r="FVO46" s="179"/>
      <c r="FVP46" s="179"/>
      <c r="FVQ46" s="179"/>
      <c r="FVR46" s="179"/>
      <c r="FVS46" s="179"/>
      <c r="FVT46" s="179"/>
      <c r="FVU46" s="179"/>
      <c r="FVV46" s="179"/>
      <c r="FVW46" s="179"/>
      <c r="FVX46" s="179"/>
      <c r="FVY46" s="179"/>
      <c r="FVZ46" s="179"/>
      <c r="FWA46" s="179"/>
      <c r="FWB46" s="179"/>
      <c r="FWC46" s="179"/>
      <c r="FWD46" s="179"/>
      <c r="FWE46" s="179"/>
      <c r="FWF46" s="179"/>
      <c r="FWG46" s="179"/>
      <c r="FWH46" s="179"/>
      <c r="FWI46" s="179"/>
      <c r="FWJ46" s="179"/>
      <c r="FWK46" s="179"/>
      <c r="FWL46" s="179"/>
      <c r="FWM46" s="179"/>
      <c r="FWN46" s="179"/>
      <c r="FWO46" s="179"/>
      <c r="FWP46" s="179"/>
      <c r="FWQ46" s="179"/>
      <c r="FWR46" s="179"/>
      <c r="FWS46" s="179"/>
      <c r="FWT46" s="179"/>
      <c r="FWU46" s="179"/>
      <c r="FWV46" s="179"/>
      <c r="FWW46" s="179"/>
      <c r="FWX46" s="179"/>
      <c r="FWY46" s="179"/>
      <c r="FWZ46" s="179"/>
      <c r="FXA46" s="179"/>
      <c r="FXB46" s="179"/>
      <c r="FXC46" s="179"/>
      <c r="FXD46" s="179"/>
      <c r="FXE46" s="179"/>
      <c r="FXF46" s="179"/>
      <c r="FXG46" s="179"/>
      <c r="FXH46" s="179"/>
      <c r="FXI46" s="179"/>
      <c r="FXJ46" s="179"/>
      <c r="FXK46" s="179"/>
      <c r="FXL46" s="179"/>
      <c r="FXM46" s="179"/>
      <c r="FXN46" s="179"/>
      <c r="FXO46" s="179"/>
      <c r="FXP46" s="179"/>
      <c r="FXQ46" s="179"/>
      <c r="FXR46" s="179"/>
      <c r="FXS46" s="179"/>
      <c r="FXT46" s="179"/>
      <c r="FXU46" s="179"/>
      <c r="FXV46" s="179"/>
      <c r="FXW46" s="179"/>
      <c r="FXX46" s="179"/>
      <c r="FXY46" s="179"/>
      <c r="FXZ46" s="179"/>
      <c r="FYA46" s="179"/>
      <c r="FYB46" s="179"/>
      <c r="FYC46" s="179"/>
      <c r="FYD46" s="179"/>
      <c r="FYE46" s="179"/>
      <c r="FYF46" s="179"/>
      <c r="FYG46" s="179"/>
      <c r="FYH46" s="179"/>
      <c r="FYI46" s="179"/>
      <c r="FYJ46" s="179"/>
      <c r="FYK46" s="179"/>
      <c r="FYL46" s="179"/>
      <c r="FYM46" s="179"/>
      <c r="FYN46" s="179"/>
      <c r="FYO46" s="179"/>
      <c r="FYP46" s="179"/>
      <c r="FYQ46" s="179"/>
      <c r="FYR46" s="179"/>
      <c r="FYS46" s="179"/>
      <c r="FYT46" s="179"/>
      <c r="FYU46" s="179"/>
      <c r="FYV46" s="179"/>
      <c r="FYW46" s="179"/>
      <c r="FYX46" s="179"/>
      <c r="FYY46" s="179"/>
      <c r="FYZ46" s="179"/>
      <c r="FZA46" s="179"/>
      <c r="FZB46" s="179"/>
      <c r="FZC46" s="179"/>
      <c r="FZD46" s="179"/>
      <c r="FZE46" s="179"/>
      <c r="FZF46" s="179"/>
      <c r="FZG46" s="179"/>
      <c r="FZH46" s="179"/>
      <c r="FZI46" s="179"/>
      <c r="FZJ46" s="179"/>
      <c r="FZK46" s="179"/>
      <c r="FZL46" s="179"/>
      <c r="FZM46" s="179"/>
      <c r="FZN46" s="179"/>
      <c r="FZO46" s="179"/>
      <c r="FZP46" s="179"/>
      <c r="FZQ46" s="179"/>
      <c r="FZR46" s="179"/>
      <c r="FZS46" s="179"/>
      <c r="FZT46" s="179"/>
      <c r="FZU46" s="179"/>
      <c r="FZV46" s="179"/>
      <c r="FZW46" s="179"/>
      <c r="FZX46" s="179"/>
      <c r="FZY46" s="179"/>
      <c r="FZZ46" s="179"/>
      <c r="GAA46" s="179"/>
      <c r="GAB46" s="179"/>
      <c r="GAC46" s="179"/>
      <c r="GAD46" s="179"/>
      <c r="GAE46" s="179"/>
      <c r="GAF46" s="179"/>
      <c r="GAG46" s="179"/>
      <c r="GAH46" s="179"/>
      <c r="GAI46" s="179"/>
      <c r="GAJ46" s="179"/>
      <c r="GAK46" s="179"/>
      <c r="GAL46" s="179"/>
      <c r="GAM46" s="179"/>
      <c r="GAN46" s="179"/>
      <c r="GAO46" s="179"/>
      <c r="GAP46" s="179"/>
      <c r="GAQ46" s="179"/>
      <c r="GAR46" s="179"/>
      <c r="GAS46" s="179"/>
      <c r="GAT46" s="179"/>
      <c r="GAU46" s="179"/>
      <c r="GAV46" s="179"/>
      <c r="GAW46" s="179"/>
      <c r="GAX46" s="179"/>
      <c r="GAY46" s="179"/>
      <c r="GAZ46" s="179"/>
      <c r="GBA46" s="179"/>
      <c r="GBB46" s="179"/>
      <c r="GBC46" s="179"/>
      <c r="GBD46" s="179"/>
      <c r="GBE46" s="179"/>
      <c r="GBF46" s="179"/>
      <c r="GBG46" s="179"/>
      <c r="GBH46" s="179"/>
      <c r="GBI46" s="179"/>
      <c r="GBJ46" s="179"/>
      <c r="GBK46" s="179"/>
      <c r="GBL46" s="179"/>
      <c r="GBM46" s="179"/>
      <c r="GBN46" s="179"/>
      <c r="GBO46" s="179"/>
      <c r="GBP46" s="179"/>
      <c r="GBQ46" s="179"/>
      <c r="GBR46" s="179"/>
      <c r="GBS46" s="179"/>
      <c r="GBT46" s="179"/>
      <c r="GBU46" s="179"/>
      <c r="GBV46" s="179"/>
      <c r="GBW46" s="179"/>
      <c r="GBX46" s="179"/>
      <c r="GBY46" s="179"/>
      <c r="GBZ46" s="179"/>
      <c r="GCA46" s="179"/>
      <c r="GCB46" s="179"/>
      <c r="GCC46" s="179"/>
      <c r="GCD46" s="179"/>
      <c r="GCE46" s="179"/>
      <c r="GCF46" s="179"/>
      <c r="GCG46" s="179"/>
      <c r="GCH46" s="179"/>
      <c r="GCI46" s="179"/>
      <c r="GCJ46" s="179"/>
      <c r="GCK46" s="179"/>
      <c r="GCL46" s="179"/>
      <c r="GCM46" s="179"/>
      <c r="GCN46" s="179"/>
      <c r="GCO46" s="179"/>
      <c r="GCP46" s="179"/>
      <c r="GCQ46" s="179"/>
      <c r="GCR46" s="179"/>
      <c r="GCS46" s="179"/>
      <c r="GCT46" s="179"/>
      <c r="GCU46" s="179"/>
      <c r="GCV46" s="179"/>
      <c r="GCW46" s="179"/>
      <c r="GCX46" s="179"/>
      <c r="GCY46" s="179"/>
      <c r="GCZ46" s="179"/>
      <c r="GDA46" s="179"/>
      <c r="GDB46" s="179"/>
      <c r="GDC46" s="179"/>
      <c r="GDD46" s="179"/>
      <c r="GDE46" s="179"/>
      <c r="GDF46" s="179"/>
      <c r="GDG46" s="179"/>
      <c r="GDH46" s="179"/>
      <c r="GDI46" s="179"/>
      <c r="GDJ46" s="179"/>
      <c r="GDK46" s="179"/>
      <c r="GDL46" s="179"/>
      <c r="GDM46" s="179"/>
      <c r="GDN46" s="179"/>
      <c r="GDO46" s="179"/>
      <c r="GDP46" s="179"/>
      <c r="GDQ46" s="179"/>
      <c r="GDR46" s="179"/>
      <c r="GDS46" s="179"/>
      <c r="GDT46" s="179"/>
      <c r="GDU46" s="179"/>
      <c r="GDV46" s="179"/>
      <c r="GDW46" s="179"/>
      <c r="GDX46" s="179"/>
      <c r="GDY46" s="179"/>
      <c r="GDZ46" s="179"/>
      <c r="GEA46" s="179"/>
      <c r="GEB46" s="179"/>
      <c r="GEC46" s="179"/>
      <c r="GED46" s="179"/>
      <c r="GEE46" s="179"/>
      <c r="GEF46" s="179"/>
      <c r="GEG46" s="179"/>
      <c r="GEH46" s="179"/>
      <c r="GEI46" s="179"/>
      <c r="GEJ46" s="179"/>
      <c r="GEK46" s="179"/>
      <c r="GEL46" s="179"/>
      <c r="GEM46" s="179"/>
      <c r="GEN46" s="179"/>
      <c r="GEO46" s="179"/>
      <c r="GEP46" s="179"/>
      <c r="GEQ46" s="179"/>
      <c r="GER46" s="179"/>
      <c r="GES46" s="179"/>
      <c r="GET46" s="179"/>
      <c r="GEU46" s="179"/>
      <c r="GEV46" s="179"/>
      <c r="GEW46" s="179"/>
      <c r="GEX46" s="179"/>
      <c r="GEY46" s="179"/>
      <c r="GEZ46" s="179"/>
      <c r="GFA46" s="179"/>
      <c r="GFB46" s="179"/>
      <c r="GFC46" s="179"/>
      <c r="GFD46" s="179"/>
      <c r="GFE46" s="179"/>
      <c r="GFF46" s="179"/>
      <c r="GFG46" s="179"/>
      <c r="GFH46" s="179"/>
      <c r="GFI46" s="179"/>
      <c r="GFJ46" s="179"/>
      <c r="GFK46" s="179"/>
      <c r="GFL46" s="179"/>
      <c r="GFM46" s="179"/>
      <c r="GFN46" s="179"/>
      <c r="GFO46" s="179"/>
      <c r="GFP46" s="179"/>
      <c r="GFQ46" s="179"/>
      <c r="GFR46" s="179"/>
      <c r="GFS46" s="179"/>
      <c r="GFT46" s="179"/>
      <c r="GFU46" s="179"/>
      <c r="GFV46" s="179"/>
      <c r="GFW46" s="179"/>
      <c r="GFX46" s="179"/>
      <c r="GFY46" s="179"/>
      <c r="GFZ46" s="179"/>
      <c r="GGA46" s="179"/>
      <c r="GGB46" s="179"/>
      <c r="GGC46" s="179"/>
      <c r="GGD46" s="179"/>
      <c r="GGE46" s="179"/>
      <c r="GGF46" s="179"/>
      <c r="GGG46" s="179"/>
      <c r="GGH46" s="179"/>
      <c r="GGI46" s="179"/>
      <c r="GGJ46" s="179"/>
      <c r="GGK46" s="179"/>
      <c r="GGL46" s="179"/>
      <c r="GGM46" s="179"/>
      <c r="GGN46" s="179"/>
      <c r="GGO46" s="179"/>
      <c r="GGP46" s="179"/>
      <c r="GGQ46" s="179"/>
      <c r="GGR46" s="179"/>
      <c r="GGS46" s="179"/>
      <c r="GGT46" s="179"/>
      <c r="GGU46" s="179"/>
      <c r="GGV46" s="179"/>
      <c r="GGW46" s="179"/>
      <c r="GGX46" s="179"/>
      <c r="GGY46" s="179"/>
      <c r="GGZ46" s="179"/>
      <c r="GHA46" s="179"/>
      <c r="GHB46" s="179"/>
      <c r="GHC46" s="179"/>
      <c r="GHD46" s="179"/>
      <c r="GHE46" s="179"/>
      <c r="GHF46" s="179"/>
      <c r="GHG46" s="179"/>
      <c r="GHH46" s="179"/>
      <c r="GHI46" s="179"/>
      <c r="GHJ46" s="179"/>
      <c r="GHK46" s="179"/>
      <c r="GHL46" s="179"/>
      <c r="GHM46" s="179"/>
      <c r="GHN46" s="179"/>
      <c r="GHO46" s="179"/>
      <c r="GHP46" s="179"/>
      <c r="GHQ46" s="179"/>
      <c r="GHR46" s="179"/>
      <c r="GHS46" s="179"/>
      <c r="GHT46" s="179"/>
      <c r="GHU46" s="179"/>
      <c r="GHV46" s="179"/>
      <c r="GHW46" s="179"/>
      <c r="GHX46" s="179"/>
      <c r="GHY46" s="179"/>
      <c r="GHZ46" s="179"/>
      <c r="GIA46" s="179"/>
      <c r="GIB46" s="179"/>
      <c r="GIC46" s="179"/>
      <c r="GID46" s="179"/>
      <c r="GIE46" s="179"/>
      <c r="GIF46" s="179"/>
      <c r="GIG46" s="179"/>
      <c r="GIH46" s="179"/>
      <c r="GII46" s="179"/>
      <c r="GIJ46" s="179"/>
      <c r="GIK46" s="179"/>
      <c r="GIL46" s="179"/>
      <c r="GIM46" s="179"/>
      <c r="GIN46" s="179"/>
      <c r="GIO46" s="179"/>
      <c r="GIP46" s="179"/>
      <c r="GIQ46" s="179"/>
      <c r="GIR46" s="179"/>
      <c r="GIS46" s="179"/>
      <c r="GIT46" s="179"/>
      <c r="GIU46" s="179"/>
      <c r="GIV46" s="179"/>
      <c r="GIW46" s="179"/>
      <c r="GIX46" s="179"/>
      <c r="GIY46" s="179"/>
      <c r="GIZ46" s="179"/>
      <c r="GJA46" s="179"/>
      <c r="GJB46" s="179"/>
      <c r="GJC46" s="179"/>
      <c r="GJD46" s="179"/>
      <c r="GJE46" s="179"/>
      <c r="GJF46" s="179"/>
      <c r="GJG46" s="179"/>
      <c r="GJH46" s="179"/>
      <c r="GJI46" s="179"/>
      <c r="GJJ46" s="179"/>
      <c r="GJK46" s="179"/>
      <c r="GJL46" s="179"/>
      <c r="GJM46" s="179"/>
      <c r="GJN46" s="179"/>
      <c r="GJO46" s="179"/>
      <c r="GJP46" s="179"/>
      <c r="GJQ46" s="179"/>
      <c r="GJR46" s="179"/>
      <c r="GJS46" s="179"/>
      <c r="GJT46" s="179"/>
      <c r="GJU46" s="179"/>
      <c r="GJV46" s="179"/>
      <c r="GJW46" s="179"/>
      <c r="GJX46" s="179"/>
      <c r="GJY46" s="179"/>
      <c r="GJZ46" s="179"/>
      <c r="GKA46" s="179"/>
      <c r="GKB46" s="179"/>
      <c r="GKC46" s="179"/>
      <c r="GKD46" s="179"/>
      <c r="GKE46" s="179"/>
      <c r="GKF46" s="179"/>
      <c r="GKG46" s="179"/>
      <c r="GKH46" s="179"/>
      <c r="GKI46" s="179"/>
      <c r="GKJ46" s="179"/>
      <c r="GKK46" s="179"/>
      <c r="GKL46" s="179"/>
      <c r="GKM46" s="179"/>
      <c r="GKN46" s="179"/>
      <c r="GKO46" s="179"/>
      <c r="GKP46" s="179"/>
      <c r="GKQ46" s="179"/>
      <c r="GKR46" s="179"/>
      <c r="GKS46" s="179"/>
      <c r="GKT46" s="179"/>
      <c r="GKU46" s="179"/>
      <c r="GKV46" s="179"/>
      <c r="GKW46" s="179"/>
      <c r="GKX46" s="179"/>
      <c r="GKY46" s="179"/>
      <c r="GKZ46" s="179"/>
      <c r="GLA46" s="179"/>
      <c r="GLB46" s="179"/>
      <c r="GLC46" s="179"/>
      <c r="GLD46" s="179"/>
      <c r="GLE46" s="179"/>
      <c r="GLF46" s="179"/>
      <c r="GLG46" s="179"/>
      <c r="GLH46" s="179"/>
      <c r="GLI46" s="179"/>
      <c r="GLJ46" s="179"/>
      <c r="GLK46" s="179"/>
      <c r="GLL46" s="179"/>
      <c r="GLM46" s="179"/>
      <c r="GLN46" s="179"/>
      <c r="GLO46" s="179"/>
      <c r="GLP46" s="179"/>
      <c r="GLQ46" s="179"/>
      <c r="GLR46" s="179"/>
      <c r="GLS46" s="179"/>
      <c r="GLT46" s="179"/>
      <c r="GLU46" s="179"/>
      <c r="GLV46" s="179"/>
      <c r="GLW46" s="179"/>
      <c r="GLX46" s="179"/>
      <c r="GLY46" s="179"/>
      <c r="GLZ46" s="179"/>
      <c r="GMA46" s="179"/>
      <c r="GMB46" s="179"/>
      <c r="GMC46" s="179"/>
      <c r="GMD46" s="179"/>
      <c r="GME46" s="179"/>
      <c r="GMF46" s="179"/>
      <c r="GMG46" s="179"/>
      <c r="GMH46" s="179"/>
      <c r="GMI46" s="179"/>
      <c r="GMJ46" s="179"/>
      <c r="GMK46" s="179"/>
      <c r="GML46" s="179"/>
      <c r="GMM46" s="179"/>
      <c r="GMN46" s="179"/>
      <c r="GMO46" s="179"/>
      <c r="GMP46" s="179"/>
      <c r="GMQ46" s="179"/>
      <c r="GMR46" s="179"/>
      <c r="GMS46" s="179"/>
      <c r="GMT46" s="179"/>
      <c r="GMU46" s="179"/>
      <c r="GMV46" s="179"/>
      <c r="GMW46" s="179"/>
      <c r="GMX46" s="179"/>
      <c r="GMY46" s="179"/>
      <c r="GMZ46" s="179"/>
      <c r="GNA46" s="179"/>
      <c r="GNB46" s="179"/>
      <c r="GNC46" s="179"/>
      <c r="GND46" s="179"/>
      <c r="GNE46" s="179"/>
      <c r="GNF46" s="179"/>
      <c r="GNG46" s="179"/>
      <c r="GNH46" s="179"/>
      <c r="GNI46" s="179"/>
      <c r="GNJ46" s="179"/>
      <c r="GNK46" s="179"/>
      <c r="GNL46" s="179"/>
      <c r="GNM46" s="179"/>
      <c r="GNN46" s="179"/>
      <c r="GNO46" s="179"/>
      <c r="GNP46" s="179"/>
      <c r="GNQ46" s="179"/>
      <c r="GNR46" s="179"/>
      <c r="GNS46" s="179"/>
      <c r="GNT46" s="179"/>
      <c r="GNU46" s="179"/>
      <c r="GNV46" s="179"/>
      <c r="GNW46" s="179"/>
      <c r="GNX46" s="179"/>
      <c r="GNY46" s="179"/>
      <c r="GNZ46" s="179"/>
      <c r="GOA46" s="179"/>
      <c r="GOB46" s="179"/>
      <c r="GOC46" s="179"/>
      <c r="GOD46" s="179"/>
      <c r="GOE46" s="179"/>
      <c r="GOF46" s="179"/>
      <c r="GOG46" s="179"/>
      <c r="GOH46" s="179"/>
      <c r="GOI46" s="179"/>
      <c r="GOJ46" s="179"/>
      <c r="GOK46" s="179"/>
      <c r="GOL46" s="179"/>
      <c r="GOM46" s="179"/>
      <c r="GON46" s="179"/>
      <c r="GOO46" s="179"/>
      <c r="GOP46" s="179"/>
      <c r="GOQ46" s="179"/>
      <c r="GOR46" s="179"/>
      <c r="GOS46" s="179"/>
      <c r="GOT46" s="179"/>
      <c r="GOU46" s="179"/>
      <c r="GOV46" s="179"/>
      <c r="GOW46" s="179"/>
      <c r="GOX46" s="179"/>
      <c r="GOY46" s="179"/>
      <c r="GOZ46" s="179"/>
      <c r="GPA46" s="179"/>
      <c r="GPB46" s="179"/>
      <c r="GPC46" s="179"/>
      <c r="GPD46" s="179"/>
      <c r="GPE46" s="179"/>
      <c r="GPF46" s="179"/>
      <c r="GPG46" s="179"/>
      <c r="GPH46" s="179"/>
      <c r="GPI46" s="179"/>
      <c r="GPJ46" s="179"/>
      <c r="GPK46" s="179"/>
      <c r="GPL46" s="179"/>
      <c r="GPM46" s="179"/>
      <c r="GPN46" s="179"/>
      <c r="GPO46" s="179"/>
      <c r="GPP46" s="179"/>
      <c r="GPQ46" s="179"/>
      <c r="GPR46" s="179"/>
      <c r="GPS46" s="179"/>
      <c r="GPT46" s="179"/>
      <c r="GPU46" s="179"/>
      <c r="GPV46" s="179"/>
      <c r="GPW46" s="179"/>
      <c r="GPX46" s="179"/>
      <c r="GPY46" s="179"/>
      <c r="GPZ46" s="179"/>
      <c r="GQA46" s="179"/>
      <c r="GQB46" s="179"/>
      <c r="GQC46" s="179"/>
      <c r="GQD46" s="179"/>
      <c r="GQE46" s="179"/>
      <c r="GQF46" s="179"/>
      <c r="GQG46" s="179"/>
      <c r="GQH46" s="179"/>
      <c r="GQI46" s="179"/>
      <c r="GQJ46" s="179"/>
      <c r="GQK46" s="179"/>
      <c r="GQL46" s="179"/>
      <c r="GQM46" s="179"/>
      <c r="GQN46" s="179"/>
      <c r="GQO46" s="179"/>
      <c r="GQP46" s="179"/>
      <c r="GQQ46" s="179"/>
      <c r="GQR46" s="179"/>
      <c r="GQS46" s="179"/>
      <c r="GQT46" s="179"/>
      <c r="GQU46" s="179"/>
      <c r="GQV46" s="179"/>
      <c r="GQW46" s="179"/>
      <c r="GQX46" s="179"/>
      <c r="GQY46" s="179"/>
      <c r="GQZ46" s="179"/>
      <c r="GRA46" s="179"/>
      <c r="GRB46" s="179"/>
      <c r="GRC46" s="179"/>
      <c r="GRD46" s="179"/>
      <c r="GRE46" s="179"/>
      <c r="GRF46" s="179"/>
      <c r="GRG46" s="179"/>
      <c r="GRH46" s="179"/>
      <c r="GRI46" s="179"/>
      <c r="GRJ46" s="179"/>
      <c r="GRK46" s="179"/>
      <c r="GRL46" s="179"/>
      <c r="GRM46" s="179"/>
      <c r="GRN46" s="179"/>
      <c r="GRO46" s="179"/>
      <c r="GRP46" s="179"/>
      <c r="GRQ46" s="179"/>
      <c r="GRR46" s="179"/>
      <c r="GRS46" s="179"/>
      <c r="GRT46" s="179"/>
      <c r="GRU46" s="179"/>
      <c r="GRV46" s="179"/>
      <c r="GRW46" s="179"/>
      <c r="GRX46" s="179"/>
      <c r="GRY46" s="179"/>
      <c r="GRZ46" s="179"/>
      <c r="GSA46" s="179"/>
      <c r="GSB46" s="179"/>
      <c r="GSC46" s="179"/>
      <c r="GSD46" s="179"/>
      <c r="GSE46" s="179"/>
      <c r="GSF46" s="179"/>
      <c r="GSG46" s="179"/>
      <c r="GSH46" s="179"/>
      <c r="GSI46" s="179"/>
      <c r="GSJ46" s="179"/>
      <c r="GSK46" s="179"/>
      <c r="GSL46" s="179"/>
      <c r="GSM46" s="179"/>
      <c r="GSN46" s="179"/>
      <c r="GSO46" s="179"/>
      <c r="GSP46" s="179"/>
      <c r="GSQ46" s="179"/>
      <c r="GSR46" s="179"/>
      <c r="GSS46" s="179"/>
      <c r="GST46" s="179"/>
      <c r="GSU46" s="179"/>
      <c r="GSV46" s="179"/>
      <c r="GSW46" s="179"/>
      <c r="GSX46" s="179"/>
      <c r="GSY46" s="179"/>
      <c r="GSZ46" s="179"/>
      <c r="GTA46" s="179"/>
      <c r="GTB46" s="179"/>
      <c r="GTC46" s="179"/>
      <c r="GTD46" s="179"/>
      <c r="GTE46" s="179"/>
      <c r="GTF46" s="179"/>
      <c r="GTG46" s="179"/>
      <c r="GTH46" s="179"/>
      <c r="GTI46" s="179"/>
      <c r="GTJ46" s="179"/>
      <c r="GTK46" s="179"/>
      <c r="GTL46" s="179"/>
      <c r="GTM46" s="179"/>
      <c r="GTN46" s="179"/>
      <c r="GTO46" s="179"/>
      <c r="GTP46" s="179"/>
      <c r="GTQ46" s="179"/>
      <c r="GTR46" s="179"/>
      <c r="GTS46" s="179"/>
      <c r="GTT46" s="179"/>
      <c r="GTU46" s="179"/>
      <c r="GTV46" s="179"/>
      <c r="GTW46" s="179"/>
      <c r="GTX46" s="179"/>
      <c r="GTY46" s="179"/>
      <c r="GTZ46" s="179"/>
      <c r="GUA46" s="179"/>
      <c r="GUB46" s="179"/>
      <c r="GUC46" s="179"/>
      <c r="GUD46" s="179"/>
      <c r="GUE46" s="179"/>
      <c r="GUF46" s="179"/>
      <c r="GUG46" s="179"/>
      <c r="GUH46" s="179"/>
      <c r="GUI46" s="179"/>
      <c r="GUJ46" s="179"/>
      <c r="GUK46" s="179"/>
      <c r="GUL46" s="179"/>
      <c r="GUM46" s="179"/>
      <c r="GUN46" s="179"/>
      <c r="GUO46" s="179"/>
      <c r="GUP46" s="179"/>
      <c r="GUQ46" s="179"/>
      <c r="GUR46" s="179"/>
      <c r="GUS46" s="179"/>
      <c r="GUT46" s="179"/>
      <c r="GUU46" s="179"/>
      <c r="GUV46" s="179"/>
      <c r="GUW46" s="179"/>
      <c r="GUX46" s="179"/>
      <c r="GUY46" s="179"/>
      <c r="GUZ46" s="179"/>
      <c r="GVA46" s="179"/>
      <c r="GVB46" s="179"/>
      <c r="GVC46" s="179"/>
      <c r="GVD46" s="179"/>
      <c r="GVE46" s="179"/>
      <c r="GVF46" s="179"/>
      <c r="GVG46" s="179"/>
      <c r="GVH46" s="179"/>
      <c r="GVI46" s="179"/>
      <c r="GVJ46" s="179"/>
      <c r="GVK46" s="179"/>
      <c r="GVL46" s="179"/>
      <c r="GVM46" s="179"/>
      <c r="GVN46" s="179"/>
      <c r="GVO46" s="179"/>
      <c r="GVP46" s="179"/>
      <c r="GVQ46" s="179"/>
      <c r="GVR46" s="179"/>
      <c r="GVS46" s="179"/>
      <c r="GVT46" s="179"/>
      <c r="GVU46" s="179"/>
      <c r="GVV46" s="179"/>
      <c r="GVW46" s="179"/>
      <c r="GVX46" s="179"/>
      <c r="GVY46" s="179"/>
      <c r="GVZ46" s="179"/>
      <c r="GWA46" s="179"/>
      <c r="GWB46" s="179"/>
      <c r="GWC46" s="179"/>
      <c r="GWD46" s="179"/>
      <c r="GWE46" s="179"/>
      <c r="GWF46" s="179"/>
      <c r="GWG46" s="179"/>
      <c r="GWH46" s="179"/>
      <c r="GWI46" s="179"/>
      <c r="GWJ46" s="179"/>
      <c r="GWK46" s="179"/>
      <c r="GWL46" s="179"/>
      <c r="GWM46" s="179"/>
      <c r="GWN46" s="179"/>
      <c r="GWO46" s="179"/>
      <c r="GWP46" s="179"/>
      <c r="GWQ46" s="179"/>
      <c r="GWR46" s="179"/>
      <c r="GWS46" s="179"/>
      <c r="GWT46" s="179"/>
      <c r="GWU46" s="179"/>
      <c r="GWV46" s="179"/>
      <c r="GWW46" s="179"/>
      <c r="GWX46" s="179"/>
      <c r="GWY46" s="179"/>
      <c r="GWZ46" s="179"/>
      <c r="GXA46" s="179"/>
      <c r="GXB46" s="179"/>
      <c r="GXC46" s="179"/>
      <c r="GXD46" s="179"/>
      <c r="GXE46" s="179"/>
      <c r="GXF46" s="179"/>
      <c r="GXG46" s="179"/>
      <c r="GXH46" s="179"/>
      <c r="GXI46" s="179"/>
      <c r="GXJ46" s="179"/>
      <c r="GXK46" s="179"/>
      <c r="GXL46" s="179"/>
      <c r="GXM46" s="179"/>
      <c r="GXN46" s="179"/>
      <c r="GXO46" s="179"/>
      <c r="GXP46" s="179"/>
      <c r="GXQ46" s="179"/>
      <c r="GXR46" s="179"/>
      <c r="GXS46" s="179"/>
      <c r="GXT46" s="179"/>
      <c r="GXU46" s="179"/>
      <c r="GXV46" s="179"/>
      <c r="GXW46" s="179"/>
      <c r="GXX46" s="179"/>
      <c r="GXY46" s="179"/>
      <c r="GXZ46" s="179"/>
      <c r="GYA46" s="179"/>
      <c r="GYB46" s="179"/>
      <c r="GYC46" s="179"/>
      <c r="GYD46" s="179"/>
      <c r="GYE46" s="179"/>
      <c r="GYF46" s="179"/>
      <c r="GYG46" s="179"/>
      <c r="GYH46" s="179"/>
      <c r="GYI46" s="179"/>
      <c r="GYJ46" s="179"/>
      <c r="GYK46" s="179"/>
      <c r="GYL46" s="179"/>
      <c r="GYM46" s="179"/>
      <c r="GYN46" s="179"/>
      <c r="GYO46" s="179"/>
      <c r="GYP46" s="179"/>
      <c r="GYQ46" s="179"/>
      <c r="GYR46" s="179"/>
      <c r="GYS46" s="179"/>
      <c r="GYT46" s="179"/>
      <c r="GYU46" s="179"/>
      <c r="GYV46" s="179"/>
      <c r="GYW46" s="179"/>
      <c r="GYX46" s="179"/>
      <c r="GYY46" s="179"/>
      <c r="GYZ46" s="179"/>
      <c r="GZA46" s="179"/>
      <c r="GZB46" s="179"/>
      <c r="GZC46" s="179"/>
      <c r="GZD46" s="179"/>
      <c r="GZE46" s="179"/>
      <c r="GZF46" s="179"/>
      <c r="GZG46" s="179"/>
      <c r="GZH46" s="179"/>
      <c r="GZI46" s="179"/>
      <c r="GZJ46" s="179"/>
      <c r="GZK46" s="179"/>
      <c r="GZL46" s="179"/>
      <c r="GZM46" s="179"/>
      <c r="GZN46" s="179"/>
      <c r="GZO46" s="179"/>
      <c r="GZP46" s="179"/>
      <c r="GZQ46" s="179"/>
      <c r="GZR46" s="179"/>
      <c r="GZS46" s="179"/>
      <c r="GZT46" s="179"/>
      <c r="GZU46" s="179"/>
      <c r="GZV46" s="179"/>
      <c r="GZW46" s="179"/>
      <c r="GZX46" s="179"/>
      <c r="GZY46" s="179"/>
      <c r="GZZ46" s="179"/>
      <c r="HAA46" s="179"/>
      <c r="HAB46" s="179"/>
      <c r="HAC46" s="179"/>
      <c r="HAD46" s="179"/>
      <c r="HAE46" s="179"/>
      <c r="HAF46" s="179"/>
      <c r="HAG46" s="179"/>
      <c r="HAH46" s="179"/>
      <c r="HAI46" s="179"/>
      <c r="HAJ46" s="179"/>
      <c r="HAK46" s="179"/>
      <c r="HAL46" s="179"/>
      <c r="HAM46" s="179"/>
      <c r="HAN46" s="179"/>
      <c r="HAO46" s="179"/>
      <c r="HAP46" s="179"/>
      <c r="HAQ46" s="179"/>
      <c r="HAR46" s="179"/>
      <c r="HAS46" s="179"/>
      <c r="HAT46" s="179"/>
      <c r="HAU46" s="179"/>
      <c r="HAV46" s="179"/>
      <c r="HAW46" s="179"/>
      <c r="HAX46" s="179"/>
      <c r="HAY46" s="179"/>
      <c r="HAZ46" s="179"/>
      <c r="HBA46" s="179"/>
      <c r="HBB46" s="179"/>
      <c r="HBC46" s="179"/>
      <c r="HBD46" s="179"/>
      <c r="HBE46" s="179"/>
      <c r="HBF46" s="179"/>
      <c r="HBG46" s="179"/>
      <c r="HBH46" s="179"/>
      <c r="HBI46" s="179"/>
      <c r="HBJ46" s="179"/>
      <c r="HBK46" s="179"/>
      <c r="HBL46" s="179"/>
      <c r="HBM46" s="179"/>
      <c r="HBN46" s="179"/>
      <c r="HBO46" s="179"/>
      <c r="HBP46" s="179"/>
      <c r="HBQ46" s="179"/>
      <c r="HBR46" s="179"/>
      <c r="HBS46" s="179"/>
      <c r="HBT46" s="179"/>
      <c r="HBU46" s="179"/>
      <c r="HBV46" s="179"/>
      <c r="HBW46" s="179"/>
      <c r="HBX46" s="179"/>
      <c r="HBY46" s="179"/>
      <c r="HBZ46" s="179"/>
      <c r="HCA46" s="179"/>
      <c r="HCB46" s="179"/>
      <c r="HCC46" s="179"/>
      <c r="HCD46" s="179"/>
      <c r="HCE46" s="179"/>
      <c r="HCF46" s="179"/>
      <c r="HCG46" s="179"/>
      <c r="HCH46" s="179"/>
      <c r="HCI46" s="179"/>
      <c r="HCJ46" s="179"/>
      <c r="HCK46" s="179"/>
      <c r="HCL46" s="179"/>
      <c r="HCM46" s="179"/>
      <c r="HCN46" s="179"/>
      <c r="HCO46" s="179"/>
      <c r="HCP46" s="179"/>
      <c r="HCQ46" s="179"/>
      <c r="HCR46" s="179"/>
      <c r="HCS46" s="179"/>
      <c r="HCT46" s="179"/>
      <c r="HCU46" s="179"/>
      <c r="HCV46" s="179"/>
      <c r="HCW46" s="179"/>
      <c r="HCX46" s="179"/>
      <c r="HCY46" s="179"/>
      <c r="HCZ46" s="179"/>
      <c r="HDA46" s="179"/>
      <c r="HDB46" s="179"/>
      <c r="HDC46" s="179"/>
      <c r="HDD46" s="179"/>
      <c r="HDE46" s="179"/>
      <c r="HDF46" s="179"/>
      <c r="HDG46" s="179"/>
      <c r="HDH46" s="179"/>
      <c r="HDI46" s="179"/>
      <c r="HDJ46" s="179"/>
      <c r="HDK46" s="179"/>
      <c r="HDL46" s="179"/>
      <c r="HDM46" s="179"/>
      <c r="HDN46" s="179"/>
      <c r="HDO46" s="179"/>
      <c r="HDP46" s="179"/>
      <c r="HDQ46" s="179"/>
      <c r="HDR46" s="179"/>
      <c r="HDS46" s="179"/>
      <c r="HDT46" s="179"/>
      <c r="HDU46" s="179"/>
      <c r="HDV46" s="179"/>
      <c r="HDW46" s="179"/>
      <c r="HDX46" s="179"/>
      <c r="HDY46" s="179"/>
      <c r="HDZ46" s="179"/>
      <c r="HEA46" s="179"/>
      <c r="HEB46" s="179"/>
      <c r="HEC46" s="179"/>
      <c r="HED46" s="179"/>
      <c r="HEE46" s="179"/>
      <c r="HEF46" s="179"/>
      <c r="HEG46" s="179"/>
      <c r="HEH46" s="179"/>
      <c r="HEI46" s="179"/>
      <c r="HEJ46" s="179"/>
      <c r="HEK46" s="179"/>
      <c r="HEL46" s="179"/>
      <c r="HEM46" s="179"/>
      <c r="HEN46" s="179"/>
      <c r="HEO46" s="179"/>
      <c r="HEP46" s="179"/>
      <c r="HEQ46" s="179"/>
      <c r="HER46" s="179"/>
      <c r="HES46" s="179"/>
      <c r="HET46" s="179"/>
      <c r="HEU46" s="179"/>
      <c r="HEV46" s="179"/>
      <c r="HEW46" s="179"/>
      <c r="HEX46" s="179"/>
      <c r="HEY46" s="179"/>
      <c r="HEZ46" s="179"/>
      <c r="HFA46" s="179"/>
      <c r="HFB46" s="179"/>
      <c r="HFC46" s="179"/>
      <c r="HFD46" s="179"/>
      <c r="HFE46" s="179"/>
      <c r="HFF46" s="179"/>
      <c r="HFG46" s="179"/>
      <c r="HFH46" s="179"/>
      <c r="HFI46" s="179"/>
      <c r="HFJ46" s="179"/>
      <c r="HFK46" s="179"/>
      <c r="HFL46" s="179"/>
      <c r="HFM46" s="179"/>
      <c r="HFN46" s="179"/>
      <c r="HFO46" s="179"/>
      <c r="HFP46" s="179"/>
      <c r="HFQ46" s="179"/>
      <c r="HFR46" s="179"/>
      <c r="HFS46" s="179"/>
      <c r="HFT46" s="179"/>
      <c r="HFU46" s="179"/>
      <c r="HFV46" s="179"/>
      <c r="HFW46" s="179"/>
      <c r="HFX46" s="179"/>
      <c r="HFY46" s="179"/>
      <c r="HFZ46" s="179"/>
      <c r="HGA46" s="179"/>
      <c r="HGB46" s="179"/>
      <c r="HGC46" s="179"/>
      <c r="HGD46" s="179"/>
      <c r="HGE46" s="179"/>
      <c r="HGF46" s="179"/>
      <c r="HGG46" s="179"/>
      <c r="HGH46" s="179"/>
      <c r="HGI46" s="179"/>
      <c r="HGJ46" s="179"/>
      <c r="HGK46" s="179"/>
      <c r="HGL46" s="179"/>
      <c r="HGM46" s="179"/>
      <c r="HGN46" s="179"/>
      <c r="HGO46" s="179"/>
      <c r="HGP46" s="179"/>
      <c r="HGQ46" s="179"/>
      <c r="HGR46" s="179"/>
      <c r="HGS46" s="179"/>
      <c r="HGT46" s="179"/>
      <c r="HGU46" s="179"/>
      <c r="HGV46" s="179"/>
      <c r="HGW46" s="179"/>
      <c r="HGX46" s="179"/>
      <c r="HGY46" s="179"/>
      <c r="HGZ46" s="179"/>
      <c r="HHA46" s="179"/>
      <c r="HHB46" s="179"/>
      <c r="HHC46" s="179"/>
      <c r="HHD46" s="179"/>
      <c r="HHE46" s="179"/>
      <c r="HHF46" s="179"/>
      <c r="HHG46" s="179"/>
      <c r="HHH46" s="179"/>
      <c r="HHI46" s="179"/>
      <c r="HHJ46" s="179"/>
      <c r="HHK46" s="179"/>
      <c r="HHL46" s="179"/>
      <c r="HHM46" s="179"/>
      <c r="HHN46" s="179"/>
      <c r="HHO46" s="179"/>
      <c r="HHP46" s="179"/>
      <c r="HHQ46" s="179"/>
      <c r="HHR46" s="179"/>
      <c r="HHS46" s="179"/>
      <c r="HHT46" s="179"/>
      <c r="HHU46" s="179"/>
      <c r="HHV46" s="179"/>
      <c r="HHW46" s="179"/>
      <c r="HHX46" s="179"/>
      <c r="HHY46" s="179"/>
      <c r="HHZ46" s="179"/>
      <c r="HIA46" s="179"/>
      <c r="HIB46" s="179"/>
      <c r="HIC46" s="179"/>
      <c r="HID46" s="179"/>
      <c r="HIE46" s="179"/>
      <c r="HIF46" s="179"/>
      <c r="HIG46" s="179"/>
      <c r="HIH46" s="179"/>
      <c r="HII46" s="179"/>
      <c r="HIJ46" s="179"/>
      <c r="HIK46" s="179"/>
      <c r="HIL46" s="179"/>
      <c r="HIM46" s="179"/>
      <c r="HIN46" s="179"/>
      <c r="HIO46" s="179"/>
      <c r="HIP46" s="179"/>
      <c r="HIQ46" s="179"/>
      <c r="HIR46" s="179"/>
      <c r="HIS46" s="179"/>
      <c r="HIT46" s="179"/>
      <c r="HIU46" s="179"/>
      <c r="HIV46" s="179"/>
      <c r="HIW46" s="179"/>
      <c r="HIX46" s="179"/>
      <c r="HIY46" s="179"/>
      <c r="HIZ46" s="179"/>
      <c r="HJA46" s="179"/>
      <c r="HJB46" s="179"/>
      <c r="HJC46" s="179"/>
      <c r="HJD46" s="179"/>
      <c r="HJE46" s="179"/>
      <c r="HJF46" s="179"/>
      <c r="HJG46" s="179"/>
      <c r="HJH46" s="179"/>
      <c r="HJI46" s="179"/>
      <c r="HJJ46" s="179"/>
      <c r="HJK46" s="179"/>
      <c r="HJL46" s="179"/>
      <c r="HJM46" s="179"/>
      <c r="HJN46" s="179"/>
      <c r="HJO46" s="179"/>
      <c r="HJP46" s="179"/>
      <c r="HJQ46" s="179"/>
      <c r="HJR46" s="179"/>
      <c r="HJS46" s="179"/>
      <c r="HJT46" s="179"/>
      <c r="HJU46" s="179"/>
      <c r="HJV46" s="179"/>
      <c r="HJW46" s="179"/>
      <c r="HJX46" s="179"/>
      <c r="HJY46" s="179"/>
      <c r="HJZ46" s="179"/>
      <c r="HKA46" s="179"/>
      <c r="HKB46" s="179"/>
      <c r="HKC46" s="179"/>
      <c r="HKD46" s="179"/>
      <c r="HKE46" s="179"/>
      <c r="HKF46" s="179"/>
      <c r="HKG46" s="179"/>
      <c r="HKH46" s="179"/>
      <c r="HKI46" s="179"/>
      <c r="HKJ46" s="179"/>
      <c r="HKK46" s="179"/>
      <c r="HKL46" s="179"/>
      <c r="HKM46" s="179"/>
      <c r="HKN46" s="179"/>
      <c r="HKO46" s="179"/>
      <c r="HKP46" s="179"/>
      <c r="HKQ46" s="179"/>
      <c r="HKR46" s="179"/>
      <c r="HKS46" s="179"/>
      <c r="HKT46" s="179"/>
      <c r="HKU46" s="179"/>
      <c r="HKV46" s="179"/>
      <c r="HKW46" s="179"/>
      <c r="HKX46" s="179"/>
      <c r="HKY46" s="179"/>
      <c r="HKZ46" s="179"/>
      <c r="HLA46" s="179"/>
      <c r="HLB46" s="179"/>
      <c r="HLC46" s="179"/>
      <c r="HLD46" s="179"/>
      <c r="HLE46" s="179"/>
      <c r="HLF46" s="179"/>
      <c r="HLG46" s="179"/>
      <c r="HLH46" s="179"/>
      <c r="HLI46" s="179"/>
      <c r="HLJ46" s="179"/>
      <c r="HLK46" s="179"/>
      <c r="HLL46" s="179"/>
      <c r="HLM46" s="179"/>
      <c r="HLN46" s="179"/>
      <c r="HLO46" s="179"/>
      <c r="HLP46" s="179"/>
      <c r="HLQ46" s="179"/>
      <c r="HLR46" s="179"/>
      <c r="HLS46" s="179"/>
      <c r="HLT46" s="179"/>
      <c r="HLU46" s="179"/>
      <c r="HLV46" s="179"/>
      <c r="HLW46" s="179"/>
      <c r="HLX46" s="179"/>
      <c r="HLY46" s="179"/>
      <c r="HLZ46" s="179"/>
      <c r="HMA46" s="179"/>
      <c r="HMB46" s="179"/>
      <c r="HMC46" s="179"/>
      <c r="HMD46" s="179"/>
      <c r="HME46" s="179"/>
      <c r="HMF46" s="179"/>
      <c r="HMG46" s="179"/>
      <c r="HMH46" s="179"/>
      <c r="HMI46" s="179"/>
      <c r="HMJ46" s="179"/>
      <c r="HMK46" s="179"/>
      <c r="HML46" s="179"/>
      <c r="HMM46" s="179"/>
      <c r="HMN46" s="179"/>
      <c r="HMO46" s="179"/>
      <c r="HMP46" s="179"/>
      <c r="HMQ46" s="179"/>
      <c r="HMR46" s="179"/>
      <c r="HMS46" s="179"/>
      <c r="HMT46" s="179"/>
      <c r="HMU46" s="179"/>
      <c r="HMV46" s="179"/>
      <c r="HMW46" s="179"/>
      <c r="HMX46" s="179"/>
      <c r="HMY46" s="179"/>
      <c r="HMZ46" s="179"/>
      <c r="HNA46" s="179"/>
      <c r="HNB46" s="179"/>
      <c r="HNC46" s="179"/>
      <c r="HND46" s="179"/>
      <c r="HNE46" s="179"/>
      <c r="HNF46" s="179"/>
      <c r="HNG46" s="179"/>
      <c r="HNH46" s="179"/>
      <c r="HNI46" s="179"/>
      <c r="HNJ46" s="179"/>
      <c r="HNK46" s="179"/>
      <c r="HNL46" s="179"/>
      <c r="HNM46" s="179"/>
      <c r="HNN46" s="179"/>
      <c r="HNO46" s="179"/>
      <c r="HNP46" s="179"/>
      <c r="HNQ46" s="179"/>
      <c r="HNR46" s="179"/>
      <c r="HNS46" s="179"/>
      <c r="HNT46" s="179"/>
      <c r="HNU46" s="179"/>
      <c r="HNV46" s="179"/>
      <c r="HNW46" s="179"/>
      <c r="HNX46" s="179"/>
      <c r="HNY46" s="179"/>
      <c r="HNZ46" s="179"/>
      <c r="HOA46" s="179"/>
      <c r="HOB46" s="179"/>
      <c r="HOC46" s="179"/>
      <c r="HOD46" s="179"/>
      <c r="HOE46" s="179"/>
      <c r="HOF46" s="179"/>
      <c r="HOG46" s="179"/>
      <c r="HOH46" s="179"/>
      <c r="HOI46" s="179"/>
      <c r="HOJ46" s="179"/>
      <c r="HOK46" s="179"/>
      <c r="HOL46" s="179"/>
      <c r="HOM46" s="179"/>
      <c r="HON46" s="179"/>
      <c r="HOO46" s="179"/>
      <c r="HOP46" s="179"/>
      <c r="HOQ46" s="179"/>
      <c r="HOR46" s="179"/>
      <c r="HOS46" s="179"/>
      <c r="HOT46" s="179"/>
      <c r="HOU46" s="179"/>
      <c r="HOV46" s="179"/>
      <c r="HOW46" s="179"/>
      <c r="HOX46" s="179"/>
      <c r="HOY46" s="179"/>
      <c r="HOZ46" s="179"/>
      <c r="HPA46" s="179"/>
      <c r="HPB46" s="179"/>
      <c r="HPC46" s="179"/>
      <c r="HPD46" s="179"/>
      <c r="HPE46" s="179"/>
      <c r="HPF46" s="179"/>
      <c r="HPG46" s="179"/>
      <c r="HPH46" s="179"/>
      <c r="HPI46" s="179"/>
      <c r="HPJ46" s="179"/>
      <c r="HPK46" s="179"/>
      <c r="HPL46" s="179"/>
      <c r="HPM46" s="179"/>
      <c r="HPN46" s="179"/>
      <c r="HPO46" s="179"/>
      <c r="HPP46" s="179"/>
      <c r="HPQ46" s="179"/>
      <c r="HPR46" s="179"/>
      <c r="HPS46" s="179"/>
      <c r="HPT46" s="179"/>
      <c r="HPU46" s="179"/>
      <c r="HPV46" s="179"/>
      <c r="HPW46" s="179"/>
      <c r="HPX46" s="179"/>
      <c r="HPY46" s="179"/>
      <c r="HPZ46" s="179"/>
      <c r="HQA46" s="179"/>
      <c r="HQB46" s="179"/>
      <c r="HQC46" s="179"/>
      <c r="HQD46" s="179"/>
      <c r="HQE46" s="179"/>
      <c r="HQF46" s="179"/>
      <c r="HQG46" s="179"/>
      <c r="HQH46" s="179"/>
      <c r="HQI46" s="179"/>
      <c r="HQJ46" s="179"/>
      <c r="HQK46" s="179"/>
      <c r="HQL46" s="179"/>
      <c r="HQM46" s="179"/>
      <c r="HQN46" s="179"/>
      <c r="HQO46" s="179"/>
      <c r="HQP46" s="179"/>
      <c r="HQQ46" s="179"/>
      <c r="HQR46" s="179"/>
      <c r="HQS46" s="179"/>
      <c r="HQT46" s="179"/>
      <c r="HQU46" s="179"/>
      <c r="HQV46" s="179"/>
      <c r="HQW46" s="179"/>
      <c r="HQX46" s="179"/>
      <c r="HQY46" s="179"/>
      <c r="HQZ46" s="179"/>
      <c r="HRA46" s="179"/>
      <c r="HRB46" s="179"/>
      <c r="HRC46" s="179"/>
      <c r="HRD46" s="179"/>
      <c r="HRE46" s="179"/>
      <c r="HRF46" s="179"/>
      <c r="HRG46" s="179"/>
      <c r="HRH46" s="179"/>
      <c r="HRI46" s="179"/>
      <c r="HRJ46" s="179"/>
      <c r="HRK46" s="179"/>
      <c r="HRL46" s="179"/>
      <c r="HRM46" s="179"/>
      <c r="HRN46" s="179"/>
      <c r="HRO46" s="179"/>
      <c r="HRP46" s="179"/>
      <c r="HRQ46" s="179"/>
      <c r="HRR46" s="179"/>
      <c r="HRS46" s="179"/>
      <c r="HRT46" s="179"/>
      <c r="HRU46" s="179"/>
      <c r="HRV46" s="179"/>
      <c r="HRW46" s="179"/>
      <c r="HRX46" s="179"/>
      <c r="HRY46" s="179"/>
      <c r="HRZ46" s="179"/>
      <c r="HSA46" s="179"/>
      <c r="HSB46" s="179"/>
      <c r="HSC46" s="179"/>
      <c r="HSD46" s="179"/>
      <c r="HSE46" s="179"/>
      <c r="HSF46" s="179"/>
      <c r="HSG46" s="179"/>
      <c r="HSH46" s="179"/>
      <c r="HSI46" s="179"/>
      <c r="HSJ46" s="179"/>
      <c r="HSK46" s="179"/>
      <c r="HSL46" s="179"/>
      <c r="HSM46" s="179"/>
      <c r="HSN46" s="179"/>
      <c r="HSO46" s="179"/>
      <c r="HSP46" s="179"/>
      <c r="HSQ46" s="179"/>
      <c r="HSR46" s="179"/>
      <c r="HSS46" s="179"/>
      <c r="HST46" s="179"/>
      <c r="HSU46" s="179"/>
      <c r="HSV46" s="179"/>
      <c r="HSW46" s="179"/>
      <c r="HSX46" s="179"/>
      <c r="HSY46" s="179"/>
      <c r="HSZ46" s="179"/>
      <c r="HTA46" s="179"/>
      <c r="HTB46" s="179"/>
      <c r="HTC46" s="179"/>
      <c r="HTD46" s="179"/>
      <c r="HTE46" s="179"/>
      <c r="HTF46" s="179"/>
      <c r="HTG46" s="179"/>
      <c r="HTH46" s="179"/>
      <c r="HTI46" s="179"/>
      <c r="HTJ46" s="179"/>
      <c r="HTK46" s="179"/>
      <c r="HTL46" s="179"/>
      <c r="HTM46" s="179"/>
      <c r="HTN46" s="179"/>
      <c r="HTO46" s="179"/>
      <c r="HTP46" s="179"/>
      <c r="HTQ46" s="179"/>
      <c r="HTR46" s="179"/>
      <c r="HTS46" s="179"/>
      <c r="HTT46" s="179"/>
      <c r="HTU46" s="179"/>
      <c r="HTV46" s="179"/>
      <c r="HTW46" s="179"/>
      <c r="HTX46" s="179"/>
      <c r="HTY46" s="179"/>
      <c r="HTZ46" s="179"/>
      <c r="HUA46" s="179"/>
      <c r="HUB46" s="179"/>
      <c r="HUC46" s="179"/>
      <c r="HUD46" s="179"/>
      <c r="HUE46" s="179"/>
      <c r="HUF46" s="179"/>
      <c r="HUG46" s="179"/>
      <c r="HUH46" s="179"/>
      <c r="HUI46" s="179"/>
      <c r="HUJ46" s="179"/>
      <c r="HUK46" s="179"/>
      <c r="HUL46" s="179"/>
      <c r="HUM46" s="179"/>
      <c r="HUN46" s="179"/>
      <c r="HUO46" s="179"/>
      <c r="HUP46" s="179"/>
      <c r="HUQ46" s="179"/>
      <c r="HUR46" s="179"/>
      <c r="HUS46" s="179"/>
      <c r="HUT46" s="179"/>
      <c r="HUU46" s="179"/>
      <c r="HUV46" s="179"/>
      <c r="HUW46" s="179"/>
      <c r="HUX46" s="179"/>
      <c r="HUY46" s="179"/>
      <c r="HUZ46" s="179"/>
      <c r="HVA46" s="179"/>
      <c r="HVB46" s="179"/>
      <c r="HVC46" s="179"/>
      <c r="HVD46" s="179"/>
      <c r="HVE46" s="179"/>
      <c r="HVF46" s="179"/>
      <c r="HVG46" s="179"/>
      <c r="HVH46" s="179"/>
      <c r="HVI46" s="179"/>
      <c r="HVJ46" s="179"/>
      <c r="HVK46" s="179"/>
      <c r="HVL46" s="179"/>
      <c r="HVM46" s="179"/>
      <c r="HVN46" s="179"/>
      <c r="HVO46" s="179"/>
      <c r="HVP46" s="179"/>
      <c r="HVQ46" s="179"/>
      <c r="HVR46" s="179"/>
      <c r="HVS46" s="179"/>
      <c r="HVT46" s="179"/>
      <c r="HVU46" s="179"/>
      <c r="HVV46" s="179"/>
      <c r="HVW46" s="179"/>
      <c r="HVX46" s="179"/>
      <c r="HVY46" s="179"/>
      <c r="HVZ46" s="179"/>
      <c r="HWA46" s="179"/>
      <c r="HWB46" s="179"/>
      <c r="HWC46" s="179"/>
      <c r="HWD46" s="179"/>
      <c r="HWE46" s="179"/>
      <c r="HWF46" s="179"/>
      <c r="HWG46" s="179"/>
      <c r="HWH46" s="179"/>
      <c r="HWI46" s="179"/>
      <c r="HWJ46" s="179"/>
      <c r="HWK46" s="179"/>
      <c r="HWL46" s="179"/>
      <c r="HWM46" s="179"/>
      <c r="HWN46" s="179"/>
      <c r="HWO46" s="179"/>
      <c r="HWP46" s="179"/>
      <c r="HWQ46" s="179"/>
      <c r="HWR46" s="179"/>
      <c r="HWS46" s="179"/>
      <c r="HWT46" s="179"/>
      <c r="HWU46" s="179"/>
      <c r="HWV46" s="179"/>
      <c r="HWW46" s="179"/>
      <c r="HWX46" s="179"/>
      <c r="HWY46" s="179"/>
      <c r="HWZ46" s="179"/>
      <c r="HXA46" s="179"/>
      <c r="HXB46" s="179"/>
      <c r="HXC46" s="179"/>
      <c r="HXD46" s="179"/>
      <c r="HXE46" s="179"/>
      <c r="HXF46" s="179"/>
      <c r="HXG46" s="179"/>
      <c r="HXH46" s="179"/>
      <c r="HXI46" s="179"/>
      <c r="HXJ46" s="179"/>
      <c r="HXK46" s="179"/>
      <c r="HXL46" s="179"/>
      <c r="HXM46" s="179"/>
      <c r="HXN46" s="179"/>
      <c r="HXO46" s="179"/>
      <c r="HXP46" s="179"/>
      <c r="HXQ46" s="179"/>
      <c r="HXR46" s="179"/>
      <c r="HXS46" s="179"/>
      <c r="HXT46" s="179"/>
      <c r="HXU46" s="179"/>
      <c r="HXV46" s="179"/>
      <c r="HXW46" s="179"/>
      <c r="HXX46" s="179"/>
      <c r="HXY46" s="179"/>
      <c r="HXZ46" s="179"/>
      <c r="HYA46" s="179"/>
      <c r="HYB46" s="179"/>
      <c r="HYC46" s="179"/>
      <c r="HYD46" s="179"/>
      <c r="HYE46" s="179"/>
      <c r="HYF46" s="179"/>
      <c r="HYG46" s="179"/>
      <c r="HYH46" s="179"/>
      <c r="HYI46" s="179"/>
      <c r="HYJ46" s="179"/>
      <c r="HYK46" s="179"/>
      <c r="HYL46" s="179"/>
      <c r="HYM46" s="179"/>
      <c r="HYN46" s="179"/>
      <c r="HYO46" s="179"/>
      <c r="HYP46" s="179"/>
      <c r="HYQ46" s="179"/>
      <c r="HYR46" s="179"/>
      <c r="HYS46" s="179"/>
      <c r="HYT46" s="179"/>
      <c r="HYU46" s="179"/>
      <c r="HYV46" s="179"/>
      <c r="HYW46" s="179"/>
      <c r="HYX46" s="179"/>
      <c r="HYY46" s="179"/>
      <c r="HYZ46" s="179"/>
      <c r="HZA46" s="179"/>
      <c r="HZB46" s="179"/>
      <c r="HZC46" s="179"/>
      <c r="HZD46" s="179"/>
      <c r="HZE46" s="179"/>
      <c r="HZF46" s="179"/>
      <c r="HZG46" s="179"/>
      <c r="HZH46" s="179"/>
      <c r="HZI46" s="179"/>
      <c r="HZJ46" s="179"/>
      <c r="HZK46" s="179"/>
      <c r="HZL46" s="179"/>
      <c r="HZM46" s="179"/>
      <c r="HZN46" s="179"/>
      <c r="HZO46" s="179"/>
      <c r="HZP46" s="179"/>
      <c r="HZQ46" s="179"/>
      <c r="HZR46" s="179"/>
      <c r="HZS46" s="179"/>
      <c r="HZT46" s="179"/>
      <c r="HZU46" s="179"/>
      <c r="HZV46" s="179"/>
      <c r="HZW46" s="179"/>
      <c r="HZX46" s="179"/>
      <c r="HZY46" s="179"/>
      <c r="HZZ46" s="179"/>
      <c r="IAA46" s="179"/>
      <c r="IAB46" s="179"/>
      <c r="IAC46" s="179"/>
      <c r="IAD46" s="179"/>
      <c r="IAE46" s="179"/>
      <c r="IAF46" s="179"/>
      <c r="IAG46" s="179"/>
      <c r="IAH46" s="179"/>
      <c r="IAI46" s="179"/>
      <c r="IAJ46" s="179"/>
      <c r="IAK46" s="179"/>
      <c r="IAL46" s="179"/>
      <c r="IAM46" s="179"/>
      <c r="IAN46" s="179"/>
      <c r="IAO46" s="179"/>
      <c r="IAP46" s="179"/>
      <c r="IAQ46" s="179"/>
      <c r="IAR46" s="179"/>
      <c r="IAS46" s="179"/>
      <c r="IAT46" s="179"/>
      <c r="IAU46" s="179"/>
      <c r="IAV46" s="179"/>
      <c r="IAW46" s="179"/>
      <c r="IAX46" s="179"/>
      <c r="IAY46" s="179"/>
      <c r="IAZ46" s="179"/>
      <c r="IBA46" s="179"/>
      <c r="IBB46" s="179"/>
      <c r="IBC46" s="179"/>
      <c r="IBD46" s="179"/>
      <c r="IBE46" s="179"/>
      <c r="IBF46" s="179"/>
      <c r="IBG46" s="179"/>
      <c r="IBH46" s="179"/>
      <c r="IBI46" s="179"/>
      <c r="IBJ46" s="179"/>
      <c r="IBK46" s="179"/>
      <c r="IBL46" s="179"/>
      <c r="IBM46" s="179"/>
      <c r="IBN46" s="179"/>
      <c r="IBO46" s="179"/>
      <c r="IBP46" s="179"/>
      <c r="IBQ46" s="179"/>
      <c r="IBR46" s="179"/>
      <c r="IBS46" s="179"/>
      <c r="IBT46" s="179"/>
      <c r="IBU46" s="179"/>
      <c r="IBV46" s="179"/>
      <c r="IBW46" s="179"/>
      <c r="IBX46" s="179"/>
      <c r="IBY46" s="179"/>
      <c r="IBZ46" s="179"/>
      <c r="ICA46" s="179"/>
      <c r="ICB46" s="179"/>
      <c r="ICC46" s="179"/>
      <c r="ICD46" s="179"/>
      <c r="ICE46" s="179"/>
      <c r="ICF46" s="179"/>
      <c r="ICG46" s="179"/>
      <c r="ICH46" s="179"/>
      <c r="ICI46" s="179"/>
      <c r="ICJ46" s="179"/>
      <c r="ICK46" s="179"/>
      <c r="ICL46" s="179"/>
      <c r="ICM46" s="179"/>
      <c r="ICN46" s="179"/>
      <c r="ICO46" s="179"/>
      <c r="ICP46" s="179"/>
      <c r="ICQ46" s="179"/>
      <c r="ICR46" s="179"/>
      <c r="ICS46" s="179"/>
      <c r="ICT46" s="179"/>
      <c r="ICU46" s="179"/>
      <c r="ICV46" s="179"/>
      <c r="ICW46" s="179"/>
      <c r="ICX46" s="179"/>
      <c r="ICY46" s="179"/>
      <c r="ICZ46" s="179"/>
      <c r="IDA46" s="179"/>
      <c r="IDB46" s="179"/>
      <c r="IDC46" s="179"/>
      <c r="IDD46" s="179"/>
      <c r="IDE46" s="179"/>
      <c r="IDF46" s="179"/>
      <c r="IDG46" s="179"/>
      <c r="IDH46" s="179"/>
      <c r="IDI46" s="179"/>
      <c r="IDJ46" s="179"/>
      <c r="IDK46" s="179"/>
      <c r="IDL46" s="179"/>
      <c r="IDM46" s="179"/>
      <c r="IDN46" s="179"/>
      <c r="IDO46" s="179"/>
      <c r="IDP46" s="179"/>
      <c r="IDQ46" s="179"/>
      <c r="IDR46" s="179"/>
      <c r="IDS46" s="179"/>
      <c r="IDT46" s="179"/>
      <c r="IDU46" s="179"/>
      <c r="IDV46" s="179"/>
      <c r="IDW46" s="179"/>
      <c r="IDX46" s="179"/>
      <c r="IDY46" s="179"/>
      <c r="IDZ46" s="179"/>
      <c r="IEA46" s="179"/>
      <c r="IEB46" s="179"/>
      <c r="IEC46" s="179"/>
      <c r="IED46" s="179"/>
      <c r="IEE46" s="179"/>
      <c r="IEF46" s="179"/>
      <c r="IEG46" s="179"/>
      <c r="IEH46" s="179"/>
      <c r="IEI46" s="179"/>
      <c r="IEJ46" s="179"/>
      <c r="IEK46" s="179"/>
      <c r="IEL46" s="179"/>
      <c r="IEM46" s="179"/>
      <c r="IEN46" s="179"/>
      <c r="IEO46" s="179"/>
      <c r="IEP46" s="179"/>
      <c r="IEQ46" s="179"/>
      <c r="IER46" s="179"/>
      <c r="IES46" s="179"/>
      <c r="IET46" s="179"/>
      <c r="IEU46" s="179"/>
      <c r="IEV46" s="179"/>
      <c r="IEW46" s="179"/>
      <c r="IEX46" s="179"/>
      <c r="IEY46" s="179"/>
      <c r="IEZ46" s="179"/>
      <c r="IFA46" s="179"/>
      <c r="IFB46" s="179"/>
      <c r="IFC46" s="179"/>
      <c r="IFD46" s="179"/>
      <c r="IFE46" s="179"/>
      <c r="IFF46" s="179"/>
      <c r="IFG46" s="179"/>
      <c r="IFH46" s="179"/>
      <c r="IFI46" s="179"/>
      <c r="IFJ46" s="179"/>
      <c r="IFK46" s="179"/>
      <c r="IFL46" s="179"/>
      <c r="IFM46" s="179"/>
      <c r="IFN46" s="179"/>
      <c r="IFO46" s="179"/>
      <c r="IFP46" s="179"/>
      <c r="IFQ46" s="179"/>
      <c r="IFR46" s="179"/>
      <c r="IFS46" s="179"/>
      <c r="IFT46" s="179"/>
      <c r="IFU46" s="179"/>
      <c r="IFV46" s="179"/>
      <c r="IFW46" s="179"/>
      <c r="IFX46" s="179"/>
      <c r="IFY46" s="179"/>
      <c r="IFZ46" s="179"/>
      <c r="IGA46" s="179"/>
      <c r="IGB46" s="179"/>
      <c r="IGC46" s="179"/>
      <c r="IGD46" s="179"/>
      <c r="IGE46" s="179"/>
      <c r="IGF46" s="179"/>
      <c r="IGG46" s="179"/>
      <c r="IGH46" s="179"/>
      <c r="IGI46" s="179"/>
      <c r="IGJ46" s="179"/>
      <c r="IGK46" s="179"/>
      <c r="IGL46" s="179"/>
      <c r="IGM46" s="179"/>
      <c r="IGN46" s="179"/>
      <c r="IGO46" s="179"/>
      <c r="IGP46" s="179"/>
      <c r="IGQ46" s="179"/>
      <c r="IGR46" s="179"/>
      <c r="IGS46" s="179"/>
      <c r="IGT46" s="179"/>
      <c r="IGU46" s="179"/>
      <c r="IGV46" s="179"/>
      <c r="IGW46" s="179"/>
      <c r="IGX46" s="179"/>
      <c r="IGY46" s="179"/>
      <c r="IGZ46" s="179"/>
      <c r="IHA46" s="179"/>
      <c r="IHB46" s="179"/>
      <c r="IHC46" s="179"/>
      <c r="IHD46" s="179"/>
      <c r="IHE46" s="179"/>
      <c r="IHF46" s="179"/>
      <c r="IHG46" s="179"/>
      <c r="IHH46" s="179"/>
      <c r="IHI46" s="179"/>
      <c r="IHJ46" s="179"/>
      <c r="IHK46" s="179"/>
      <c r="IHL46" s="179"/>
      <c r="IHM46" s="179"/>
      <c r="IHN46" s="179"/>
      <c r="IHO46" s="179"/>
      <c r="IHP46" s="179"/>
      <c r="IHQ46" s="179"/>
      <c r="IHR46" s="179"/>
      <c r="IHS46" s="179"/>
      <c r="IHT46" s="179"/>
      <c r="IHU46" s="179"/>
      <c r="IHV46" s="179"/>
      <c r="IHW46" s="179"/>
      <c r="IHX46" s="179"/>
      <c r="IHY46" s="179"/>
      <c r="IHZ46" s="179"/>
      <c r="IIA46" s="179"/>
      <c r="IIB46" s="179"/>
      <c r="IIC46" s="179"/>
      <c r="IID46" s="179"/>
      <c r="IIE46" s="179"/>
      <c r="IIF46" s="179"/>
      <c r="IIG46" s="179"/>
      <c r="IIH46" s="179"/>
      <c r="III46" s="179"/>
      <c r="IIJ46" s="179"/>
      <c r="IIK46" s="179"/>
      <c r="IIL46" s="179"/>
      <c r="IIM46" s="179"/>
      <c r="IIN46" s="179"/>
      <c r="IIO46" s="179"/>
      <c r="IIP46" s="179"/>
      <c r="IIQ46" s="179"/>
      <c r="IIR46" s="179"/>
      <c r="IIS46" s="179"/>
      <c r="IIT46" s="179"/>
      <c r="IIU46" s="179"/>
      <c r="IIV46" s="179"/>
      <c r="IIW46" s="179"/>
      <c r="IIX46" s="179"/>
      <c r="IIY46" s="179"/>
      <c r="IIZ46" s="179"/>
      <c r="IJA46" s="179"/>
      <c r="IJB46" s="179"/>
      <c r="IJC46" s="179"/>
      <c r="IJD46" s="179"/>
      <c r="IJE46" s="179"/>
      <c r="IJF46" s="179"/>
      <c r="IJG46" s="179"/>
      <c r="IJH46" s="179"/>
      <c r="IJI46" s="179"/>
      <c r="IJJ46" s="179"/>
      <c r="IJK46" s="179"/>
      <c r="IJL46" s="179"/>
      <c r="IJM46" s="179"/>
      <c r="IJN46" s="179"/>
      <c r="IJO46" s="179"/>
      <c r="IJP46" s="179"/>
      <c r="IJQ46" s="179"/>
      <c r="IJR46" s="179"/>
      <c r="IJS46" s="179"/>
      <c r="IJT46" s="179"/>
      <c r="IJU46" s="179"/>
      <c r="IJV46" s="179"/>
      <c r="IJW46" s="179"/>
      <c r="IJX46" s="179"/>
      <c r="IJY46" s="179"/>
      <c r="IJZ46" s="179"/>
      <c r="IKA46" s="179"/>
      <c r="IKB46" s="179"/>
      <c r="IKC46" s="179"/>
      <c r="IKD46" s="179"/>
      <c r="IKE46" s="179"/>
      <c r="IKF46" s="179"/>
      <c r="IKG46" s="179"/>
      <c r="IKH46" s="179"/>
      <c r="IKI46" s="179"/>
      <c r="IKJ46" s="179"/>
      <c r="IKK46" s="179"/>
      <c r="IKL46" s="179"/>
      <c r="IKM46" s="179"/>
      <c r="IKN46" s="179"/>
      <c r="IKO46" s="179"/>
      <c r="IKP46" s="179"/>
      <c r="IKQ46" s="179"/>
      <c r="IKR46" s="179"/>
      <c r="IKS46" s="179"/>
      <c r="IKT46" s="179"/>
      <c r="IKU46" s="179"/>
      <c r="IKV46" s="179"/>
      <c r="IKW46" s="179"/>
      <c r="IKX46" s="179"/>
      <c r="IKY46" s="179"/>
      <c r="IKZ46" s="179"/>
      <c r="ILA46" s="179"/>
      <c r="ILB46" s="179"/>
      <c r="ILC46" s="179"/>
      <c r="ILD46" s="179"/>
      <c r="ILE46" s="179"/>
      <c r="ILF46" s="179"/>
      <c r="ILG46" s="179"/>
      <c r="ILH46" s="179"/>
      <c r="ILI46" s="179"/>
      <c r="ILJ46" s="179"/>
      <c r="ILK46" s="179"/>
      <c r="ILL46" s="179"/>
      <c r="ILM46" s="179"/>
      <c r="ILN46" s="179"/>
      <c r="ILO46" s="179"/>
      <c r="ILP46" s="179"/>
      <c r="ILQ46" s="179"/>
      <c r="ILR46" s="179"/>
      <c r="ILS46" s="179"/>
      <c r="ILT46" s="179"/>
      <c r="ILU46" s="179"/>
      <c r="ILV46" s="179"/>
      <c r="ILW46" s="179"/>
      <c r="ILX46" s="179"/>
      <c r="ILY46" s="179"/>
      <c r="ILZ46" s="179"/>
      <c r="IMA46" s="179"/>
      <c r="IMB46" s="179"/>
      <c r="IMC46" s="179"/>
      <c r="IMD46" s="179"/>
      <c r="IME46" s="179"/>
      <c r="IMF46" s="179"/>
      <c r="IMG46" s="179"/>
      <c r="IMH46" s="179"/>
      <c r="IMI46" s="179"/>
      <c r="IMJ46" s="179"/>
      <c r="IMK46" s="179"/>
      <c r="IML46" s="179"/>
      <c r="IMM46" s="179"/>
      <c r="IMN46" s="179"/>
      <c r="IMO46" s="179"/>
      <c r="IMP46" s="179"/>
      <c r="IMQ46" s="179"/>
      <c r="IMR46" s="179"/>
      <c r="IMS46" s="179"/>
      <c r="IMT46" s="179"/>
      <c r="IMU46" s="179"/>
      <c r="IMV46" s="179"/>
      <c r="IMW46" s="179"/>
      <c r="IMX46" s="179"/>
      <c r="IMY46" s="179"/>
      <c r="IMZ46" s="179"/>
      <c r="INA46" s="179"/>
      <c r="INB46" s="179"/>
      <c r="INC46" s="179"/>
      <c r="IND46" s="179"/>
      <c r="INE46" s="179"/>
      <c r="INF46" s="179"/>
      <c r="ING46" s="179"/>
      <c r="INH46" s="179"/>
      <c r="INI46" s="179"/>
      <c r="INJ46" s="179"/>
      <c r="INK46" s="179"/>
      <c r="INL46" s="179"/>
      <c r="INM46" s="179"/>
      <c r="INN46" s="179"/>
      <c r="INO46" s="179"/>
      <c r="INP46" s="179"/>
      <c r="INQ46" s="179"/>
      <c r="INR46" s="179"/>
      <c r="INS46" s="179"/>
      <c r="INT46" s="179"/>
      <c r="INU46" s="179"/>
      <c r="INV46" s="179"/>
      <c r="INW46" s="179"/>
      <c r="INX46" s="179"/>
      <c r="INY46" s="179"/>
      <c r="INZ46" s="179"/>
      <c r="IOA46" s="179"/>
      <c r="IOB46" s="179"/>
      <c r="IOC46" s="179"/>
      <c r="IOD46" s="179"/>
      <c r="IOE46" s="179"/>
      <c r="IOF46" s="179"/>
      <c r="IOG46" s="179"/>
      <c r="IOH46" s="179"/>
      <c r="IOI46" s="179"/>
      <c r="IOJ46" s="179"/>
      <c r="IOK46" s="179"/>
      <c r="IOL46" s="179"/>
      <c r="IOM46" s="179"/>
      <c r="ION46" s="179"/>
      <c r="IOO46" s="179"/>
      <c r="IOP46" s="179"/>
      <c r="IOQ46" s="179"/>
      <c r="IOR46" s="179"/>
      <c r="IOS46" s="179"/>
      <c r="IOT46" s="179"/>
      <c r="IOU46" s="179"/>
      <c r="IOV46" s="179"/>
      <c r="IOW46" s="179"/>
      <c r="IOX46" s="179"/>
      <c r="IOY46" s="179"/>
      <c r="IOZ46" s="179"/>
      <c r="IPA46" s="179"/>
      <c r="IPB46" s="179"/>
      <c r="IPC46" s="179"/>
      <c r="IPD46" s="179"/>
      <c r="IPE46" s="179"/>
      <c r="IPF46" s="179"/>
      <c r="IPG46" s="179"/>
      <c r="IPH46" s="179"/>
      <c r="IPI46" s="179"/>
      <c r="IPJ46" s="179"/>
      <c r="IPK46" s="179"/>
      <c r="IPL46" s="179"/>
      <c r="IPM46" s="179"/>
      <c r="IPN46" s="179"/>
      <c r="IPO46" s="179"/>
      <c r="IPP46" s="179"/>
      <c r="IPQ46" s="179"/>
      <c r="IPR46" s="179"/>
      <c r="IPS46" s="179"/>
      <c r="IPT46" s="179"/>
      <c r="IPU46" s="179"/>
      <c r="IPV46" s="179"/>
      <c r="IPW46" s="179"/>
      <c r="IPX46" s="179"/>
      <c r="IPY46" s="179"/>
      <c r="IPZ46" s="179"/>
      <c r="IQA46" s="179"/>
      <c r="IQB46" s="179"/>
      <c r="IQC46" s="179"/>
      <c r="IQD46" s="179"/>
      <c r="IQE46" s="179"/>
      <c r="IQF46" s="179"/>
      <c r="IQG46" s="179"/>
      <c r="IQH46" s="179"/>
      <c r="IQI46" s="179"/>
      <c r="IQJ46" s="179"/>
      <c r="IQK46" s="179"/>
      <c r="IQL46" s="179"/>
      <c r="IQM46" s="179"/>
      <c r="IQN46" s="179"/>
      <c r="IQO46" s="179"/>
      <c r="IQP46" s="179"/>
      <c r="IQQ46" s="179"/>
      <c r="IQR46" s="179"/>
      <c r="IQS46" s="179"/>
      <c r="IQT46" s="179"/>
      <c r="IQU46" s="179"/>
      <c r="IQV46" s="179"/>
      <c r="IQW46" s="179"/>
      <c r="IQX46" s="179"/>
      <c r="IQY46" s="179"/>
      <c r="IQZ46" s="179"/>
      <c r="IRA46" s="179"/>
      <c r="IRB46" s="179"/>
      <c r="IRC46" s="179"/>
      <c r="IRD46" s="179"/>
      <c r="IRE46" s="179"/>
      <c r="IRF46" s="179"/>
      <c r="IRG46" s="179"/>
      <c r="IRH46" s="179"/>
      <c r="IRI46" s="179"/>
      <c r="IRJ46" s="179"/>
      <c r="IRK46" s="179"/>
      <c r="IRL46" s="179"/>
      <c r="IRM46" s="179"/>
      <c r="IRN46" s="179"/>
      <c r="IRO46" s="179"/>
      <c r="IRP46" s="179"/>
      <c r="IRQ46" s="179"/>
      <c r="IRR46" s="179"/>
      <c r="IRS46" s="179"/>
      <c r="IRT46" s="179"/>
      <c r="IRU46" s="179"/>
      <c r="IRV46" s="179"/>
      <c r="IRW46" s="179"/>
      <c r="IRX46" s="179"/>
      <c r="IRY46" s="179"/>
      <c r="IRZ46" s="179"/>
      <c r="ISA46" s="179"/>
      <c r="ISB46" s="179"/>
      <c r="ISC46" s="179"/>
      <c r="ISD46" s="179"/>
      <c r="ISE46" s="179"/>
      <c r="ISF46" s="179"/>
      <c r="ISG46" s="179"/>
      <c r="ISH46" s="179"/>
      <c r="ISI46" s="179"/>
      <c r="ISJ46" s="179"/>
      <c r="ISK46" s="179"/>
      <c r="ISL46" s="179"/>
      <c r="ISM46" s="179"/>
      <c r="ISN46" s="179"/>
      <c r="ISO46" s="179"/>
      <c r="ISP46" s="179"/>
      <c r="ISQ46" s="179"/>
      <c r="ISR46" s="179"/>
      <c r="ISS46" s="179"/>
      <c r="IST46" s="179"/>
      <c r="ISU46" s="179"/>
      <c r="ISV46" s="179"/>
      <c r="ISW46" s="179"/>
      <c r="ISX46" s="179"/>
      <c r="ISY46" s="179"/>
      <c r="ISZ46" s="179"/>
      <c r="ITA46" s="179"/>
      <c r="ITB46" s="179"/>
      <c r="ITC46" s="179"/>
      <c r="ITD46" s="179"/>
      <c r="ITE46" s="179"/>
      <c r="ITF46" s="179"/>
      <c r="ITG46" s="179"/>
      <c r="ITH46" s="179"/>
      <c r="ITI46" s="179"/>
      <c r="ITJ46" s="179"/>
      <c r="ITK46" s="179"/>
      <c r="ITL46" s="179"/>
      <c r="ITM46" s="179"/>
      <c r="ITN46" s="179"/>
      <c r="ITO46" s="179"/>
      <c r="ITP46" s="179"/>
      <c r="ITQ46" s="179"/>
      <c r="ITR46" s="179"/>
      <c r="ITS46" s="179"/>
      <c r="ITT46" s="179"/>
      <c r="ITU46" s="179"/>
      <c r="ITV46" s="179"/>
      <c r="ITW46" s="179"/>
      <c r="ITX46" s="179"/>
      <c r="ITY46" s="179"/>
      <c r="ITZ46" s="179"/>
      <c r="IUA46" s="179"/>
      <c r="IUB46" s="179"/>
      <c r="IUC46" s="179"/>
      <c r="IUD46" s="179"/>
      <c r="IUE46" s="179"/>
      <c r="IUF46" s="179"/>
      <c r="IUG46" s="179"/>
      <c r="IUH46" s="179"/>
      <c r="IUI46" s="179"/>
      <c r="IUJ46" s="179"/>
      <c r="IUK46" s="179"/>
      <c r="IUL46" s="179"/>
      <c r="IUM46" s="179"/>
      <c r="IUN46" s="179"/>
      <c r="IUO46" s="179"/>
      <c r="IUP46" s="179"/>
      <c r="IUQ46" s="179"/>
      <c r="IUR46" s="179"/>
      <c r="IUS46" s="179"/>
      <c r="IUT46" s="179"/>
      <c r="IUU46" s="179"/>
      <c r="IUV46" s="179"/>
      <c r="IUW46" s="179"/>
      <c r="IUX46" s="179"/>
      <c r="IUY46" s="179"/>
      <c r="IUZ46" s="179"/>
      <c r="IVA46" s="179"/>
      <c r="IVB46" s="179"/>
      <c r="IVC46" s="179"/>
      <c r="IVD46" s="179"/>
      <c r="IVE46" s="179"/>
      <c r="IVF46" s="179"/>
      <c r="IVG46" s="179"/>
      <c r="IVH46" s="179"/>
      <c r="IVI46" s="179"/>
      <c r="IVJ46" s="179"/>
      <c r="IVK46" s="179"/>
      <c r="IVL46" s="179"/>
      <c r="IVM46" s="179"/>
      <c r="IVN46" s="179"/>
      <c r="IVO46" s="179"/>
      <c r="IVP46" s="179"/>
      <c r="IVQ46" s="179"/>
      <c r="IVR46" s="179"/>
      <c r="IVS46" s="179"/>
      <c r="IVT46" s="179"/>
      <c r="IVU46" s="179"/>
      <c r="IVV46" s="179"/>
      <c r="IVW46" s="179"/>
      <c r="IVX46" s="179"/>
      <c r="IVY46" s="179"/>
      <c r="IVZ46" s="179"/>
      <c r="IWA46" s="179"/>
      <c r="IWB46" s="179"/>
      <c r="IWC46" s="179"/>
      <c r="IWD46" s="179"/>
      <c r="IWE46" s="179"/>
      <c r="IWF46" s="179"/>
      <c r="IWG46" s="179"/>
      <c r="IWH46" s="179"/>
      <c r="IWI46" s="179"/>
      <c r="IWJ46" s="179"/>
      <c r="IWK46" s="179"/>
      <c r="IWL46" s="179"/>
      <c r="IWM46" s="179"/>
      <c r="IWN46" s="179"/>
      <c r="IWO46" s="179"/>
      <c r="IWP46" s="179"/>
      <c r="IWQ46" s="179"/>
      <c r="IWR46" s="179"/>
      <c r="IWS46" s="179"/>
      <c r="IWT46" s="179"/>
      <c r="IWU46" s="179"/>
      <c r="IWV46" s="179"/>
      <c r="IWW46" s="179"/>
      <c r="IWX46" s="179"/>
      <c r="IWY46" s="179"/>
      <c r="IWZ46" s="179"/>
      <c r="IXA46" s="179"/>
      <c r="IXB46" s="179"/>
      <c r="IXC46" s="179"/>
      <c r="IXD46" s="179"/>
      <c r="IXE46" s="179"/>
      <c r="IXF46" s="179"/>
      <c r="IXG46" s="179"/>
      <c r="IXH46" s="179"/>
      <c r="IXI46" s="179"/>
      <c r="IXJ46" s="179"/>
      <c r="IXK46" s="179"/>
      <c r="IXL46" s="179"/>
      <c r="IXM46" s="179"/>
      <c r="IXN46" s="179"/>
      <c r="IXO46" s="179"/>
      <c r="IXP46" s="179"/>
      <c r="IXQ46" s="179"/>
      <c r="IXR46" s="179"/>
      <c r="IXS46" s="179"/>
      <c r="IXT46" s="179"/>
      <c r="IXU46" s="179"/>
      <c r="IXV46" s="179"/>
      <c r="IXW46" s="179"/>
      <c r="IXX46" s="179"/>
      <c r="IXY46" s="179"/>
      <c r="IXZ46" s="179"/>
      <c r="IYA46" s="179"/>
      <c r="IYB46" s="179"/>
      <c r="IYC46" s="179"/>
      <c r="IYD46" s="179"/>
      <c r="IYE46" s="179"/>
      <c r="IYF46" s="179"/>
      <c r="IYG46" s="179"/>
      <c r="IYH46" s="179"/>
      <c r="IYI46" s="179"/>
      <c r="IYJ46" s="179"/>
      <c r="IYK46" s="179"/>
      <c r="IYL46" s="179"/>
      <c r="IYM46" s="179"/>
      <c r="IYN46" s="179"/>
      <c r="IYO46" s="179"/>
      <c r="IYP46" s="179"/>
      <c r="IYQ46" s="179"/>
      <c r="IYR46" s="179"/>
      <c r="IYS46" s="179"/>
      <c r="IYT46" s="179"/>
      <c r="IYU46" s="179"/>
      <c r="IYV46" s="179"/>
      <c r="IYW46" s="179"/>
      <c r="IYX46" s="179"/>
      <c r="IYY46" s="179"/>
      <c r="IYZ46" s="179"/>
      <c r="IZA46" s="179"/>
      <c r="IZB46" s="179"/>
      <c r="IZC46" s="179"/>
      <c r="IZD46" s="179"/>
      <c r="IZE46" s="179"/>
      <c r="IZF46" s="179"/>
      <c r="IZG46" s="179"/>
      <c r="IZH46" s="179"/>
      <c r="IZI46" s="179"/>
      <c r="IZJ46" s="179"/>
      <c r="IZK46" s="179"/>
      <c r="IZL46" s="179"/>
      <c r="IZM46" s="179"/>
      <c r="IZN46" s="179"/>
      <c r="IZO46" s="179"/>
      <c r="IZP46" s="179"/>
      <c r="IZQ46" s="179"/>
      <c r="IZR46" s="179"/>
      <c r="IZS46" s="179"/>
      <c r="IZT46" s="179"/>
      <c r="IZU46" s="179"/>
      <c r="IZV46" s="179"/>
      <c r="IZW46" s="179"/>
      <c r="IZX46" s="179"/>
      <c r="IZY46" s="179"/>
      <c r="IZZ46" s="179"/>
      <c r="JAA46" s="179"/>
      <c r="JAB46" s="179"/>
      <c r="JAC46" s="179"/>
      <c r="JAD46" s="179"/>
      <c r="JAE46" s="179"/>
      <c r="JAF46" s="179"/>
      <c r="JAG46" s="179"/>
      <c r="JAH46" s="179"/>
      <c r="JAI46" s="179"/>
      <c r="JAJ46" s="179"/>
      <c r="JAK46" s="179"/>
      <c r="JAL46" s="179"/>
      <c r="JAM46" s="179"/>
      <c r="JAN46" s="179"/>
      <c r="JAO46" s="179"/>
      <c r="JAP46" s="179"/>
      <c r="JAQ46" s="179"/>
      <c r="JAR46" s="179"/>
      <c r="JAS46" s="179"/>
      <c r="JAT46" s="179"/>
      <c r="JAU46" s="179"/>
      <c r="JAV46" s="179"/>
      <c r="JAW46" s="179"/>
      <c r="JAX46" s="179"/>
      <c r="JAY46" s="179"/>
      <c r="JAZ46" s="179"/>
      <c r="JBA46" s="179"/>
      <c r="JBB46" s="179"/>
      <c r="JBC46" s="179"/>
      <c r="JBD46" s="179"/>
      <c r="JBE46" s="179"/>
      <c r="JBF46" s="179"/>
      <c r="JBG46" s="179"/>
      <c r="JBH46" s="179"/>
      <c r="JBI46" s="179"/>
      <c r="JBJ46" s="179"/>
      <c r="JBK46" s="179"/>
      <c r="JBL46" s="179"/>
      <c r="JBM46" s="179"/>
      <c r="JBN46" s="179"/>
      <c r="JBO46" s="179"/>
      <c r="JBP46" s="179"/>
      <c r="JBQ46" s="179"/>
      <c r="JBR46" s="179"/>
      <c r="JBS46" s="179"/>
      <c r="JBT46" s="179"/>
      <c r="JBU46" s="179"/>
      <c r="JBV46" s="179"/>
      <c r="JBW46" s="179"/>
      <c r="JBX46" s="179"/>
      <c r="JBY46" s="179"/>
      <c r="JBZ46" s="179"/>
      <c r="JCA46" s="179"/>
      <c r="JCB46" s="179"/>
      <c r="JCC46" s="179"/>
      <c r="JCD46" s="179"/>
      <c r="JCE46" s="179"/>
      <c r="JCF46" s="179"/>
      <c r="JCG46" s="179"/>
      <c r="JCH46" s="179"/>
      <c r="JCI46" s="179"/>
      <c r="JCJ46" s="179"/>
      <c r="JCK46" s="179"/>
      <c r="JCL46" s="179"/>
      <c r="JCM46" s="179"/>
      <c r="JCN46" s="179"/>
      <c r="JCO46" s="179"/>
      <c r="JCP46" s="179"/>
      <c r="JCQ46" s="179"/>
      <c r="JCR46" s="179"/>
      <c r="JCS46" s="179"/>
      <c r="JCT46" s="179"/>
      <c r="JCU46" s="179"/>
      <c r="JCV46" s="179"/>
      <c r="JCW46" s="179"/>
      <c r="JCX46" s="179"/>
      <c r="JCY46" s="179"/>
      <c r="JCZ46" s="179"/>
      <c r="JDA46" s="179"/>
      <c r="JDB46" s="179"/>
      <c r="JDC46" s="179"/>
      <c r="JDD46" s="179"/>
      <c r="JDE46" s="179"/>
      <c r="JDF46" s="179"/>
      <c r="JDG46" s="179"/>
      <c r="JDH46" s="179"/>
      <c r="JDI46" s="179"/>
      <c r="JDJ46" s="179"/>
      <c r="JDK46" s="179"/>
      <c r="JDL46" s="179"/>
      <c r="JDM46" s="179"/>
      <c r="JDN46" s="179"/>
      <c r="JDO46" s="179"/>
      <c r="JDP46" s="179"/>
      <c r="JDQ46" s="179"/>
      <c r="JDR46" s="179"/>
      <c r="JDS46" s="179"/>
      <c r="JDT46" s="179"/>
      <c r="JDU46" s="179"/>
      <c r="JDV46" s="179"/>
      <c r="JDW46" s="179"/>
      <c r="JDX46" s="179"/>
      <c r="JDY46" s="179"/>
      <c r="JDZ46" s="179"/>
      <c r="JEA46" s="179"/>
      <c r="JEB46" s="179"/>
      <c r="JEC46" s="179"/>
      <c r="JED46" s="179"/>
      <c r="JEE46" s="179"/>
      <c r="JEF46" s="179"/>
      <c r="JEG46" s="179"/>
      <c r="JEH46" s="179"/>
      <c r="JEI46" s="179"/>
      <c r="JEJ46" s="179"/>
      <c r="JEK46" s="179"/>
      <c r="JEL46" s="179"/>
      <c r="JEM46" s="179"/>
      <c r="JEN46" s="179"/>
      <c r="JEO46" s="179"/>
      <c r="JEP46" s="179"/>
      <c r="JEQ46" s="179"/>
      <c r="JER46" s="179"/>
      <c r="JES46" s="179"/>
      <c r="JET46" s="179"/>
      <c r="JEU46" s="179"/>
      <c r="JEV46" s="179"/>
      <c r="JEW46" s="179"/>
      <c r="JEX46" s="179"/>
      <c r="JEY46" s="179"/>
      <c r="JEZ46" s="179"/>
      <c r="JFA46" s="179"/>
      <c r="JFB46" s="179"/>
      <c r="JFC46" s="179"/>
      <c r="JFD46" s="179"/>
      <c r="JFE46" s="179"/>
      <c r="JFF46" s="179"/>
      <c r="JFG46" s="179"/>
      <c r="JFH46" s="179"/>
      <c r="JFI46" s="179"/>
      <c r="JFJ46" s="179"/>
      <c r="JFK46" s="179"/>
      <c r="JFL46" s="179"/>
      <c r="JFM46" s="179"/>
      <c r="JFN46" s="179"/>
      <c r="JFO46" s="179"/>
      <c r="JFP46" s="179"/>
      <c r="JFQ46" s="179"/>
      <c r="JFR46" s="179"/>
      <c r="JFS46" s="179"/>
      <c r="JFT46" s="179"/>
      <c r="JFU46" s="179"/>
      <c r="JFV46" s="179"/>
      <c r="JFW46" s="179"/>
      <c r="JFX46" s="179"/>
      <c r="JFY46" s="179"/>
      <c r="JFZ46" s="179"/>
      <c r="JGA46" s="179"/>
      <c r="JGB46" s="179"/>
      <c r="JGC46" s="179"/>
      <c r="JGD46" s="179"/>
      <c r="JGE46" s="179"/>
      <c r="JGF46" s="179"/>
      <c r="JGG46" s="179"/>
      <c r="JGH46" s="179"/>
      <c r="JGI46" s="179"/>
      <c r="JGJ46" s="179"/>
      <c r="JGK46" s="179"/>
      <c r="JGL46" s="179"/>
      <c r="JGM46" s="179"/>
      <c r="JGN46" s="179"/>
      <c r="JGO46" s="179"/>
      <c r="JGP46" s="179"/>
      <c r="JGQ46" s="179"/>
      <c r="JGR46" s="179"/>
      <c r="JGS46" s="179"/>
      <c r="JGT46" s="179"/>
      <c r="JGU46" s="179"/>
      <c r="JGV46" s="179"/>
      <c r="JGW46" s="179"/>
      <c r="JGX46" s="179"/>
      <c r="JGY46" s="179"/>
      <c r="JGZ46" s="179"/>
      <c r="JHA46" s="179"/>
      <c r="JHB46" s="179"/>
      <c r="JHC46" s="179"/>
      <c r="JHD46" s="179"/>
      <c r="JHE46" s="179"/>
      <c r="JHF46" s="179"/>
      <c r="JHG46" s="179"/>
      <c r="JHH46" s="179"/>
      <c r="JHI46" s="179"/>
      <c r="JHJ46" s="179"/>
      <c r="JHK46" s="179"/>
      <c r="JHL46" s="179"/>
      <c r="JHM46" s="179"/>
      <c r="JHN46" s="179"/>
      <c r="JHO46" s="179"/>
      <c r="JHP46" s="179"/>
      <c r="JHQ46" s="179"/>
      <c r="JHR46" s="179"/>
      <c r="JHS46" s="179"/>
      <c r="JHT46" s="179"/>
      <c r="JHU46" s="179"/>
      <c r="JHV46" s="179"/>
      <c r="JHW46" s="179"/>
      <c r="JHX46" s="179"/>
      <c r="JHY46" s="179"/>
      <c r="JHZ46" s="179"/>
      <c r="JIA46" s="179"/>
      <c r="JIB46" s="179"/>
      <c r="JIC46" s="179"/>
      <c r="JID46" s="179"/>
      <c r="JIE46" s="179"/>
      <c r="JIF46" s="179"/>
      <c r="JIG46" s="179"/>
      <c r="JIH46" s="179"/>
      <c r="JII46" s="179"/>
      <c r="JIJ46" s="179"/>
      <c r="JIK46" s="179"/>
      <c r="JIL46" s="179"/>
      <c r="JIM46" s="179"/>
      <c r="JIN46" s="179"/>
      <c r="JIO46" s="179"/>
      <c r="JIP46" s="179"/>
      <c r="JIQ46" s="179"/>
      <c r="JIR46" s="179"/>
      <c r="JIS46" s="179"/>
      <c r="JIT46" s="179"/>
      <c r="JIU46" s="179"/>
      <c r="JIV46" s="179"/>
      <c r="JIW46" s="179"/>
      <c r="JIX46" s="179"/>
      <c r="JIY46" s="179"/>
      <c r="JIZ46" s="179"/>
      <c r="JJA46" s="179"/>
      <c r="JJB46" s="179"/>
      <c r="JJC46" s="179"/>
      <c r="JJD46" s="179"/>
      <c r="JJE46" s="179"/>
      <c r="JJF46" s="179"/>
      <c r="JJG46" s="179"/>
      <c r="JJH46" s="179"/>
      <c r="JJI46" s="179"/>
      <c r="JJJ46" s="179"/>
      <c r="JJK46" s="179"/>
      <c r="JJL46" s="179"/>
      <c r="JJM46" s="179"/>
      <c r="JJN46" s="179"/>
      <c r="JJO46" s="179"/>
      <c r="JJP46" s="179"/>
      <c r="JJQ46" s="179"/>
      <c r="JJR46" s="179"/>
      <c r="JJS46" s="179"/>
      <c r="JJT46" s="179"/>
      <c r="JJU46" s="179"/>
      <c r="JJV46" s="179"/>
      <c r="JJW46" s="179"/>
      <c r="JJX46" s="179"/>
      <c r="JJY46" s="179"/>
      <c r="JJZ46" s="179"/>
      <c r="JKA46" s="179"/>
      <c r="JKB46" s="179"/>
      <c r="JKC46" s="179"/>
      <c r="JKD46" s="179"/>
      <c r="JKE46" s="179"/>
      <c r="JKF46" s="179"/>
      <c r="JKG46" s="179"/>
      <c r="JKH46" s="179"/>
      <c r="JKI46" s="179"/>
      <c r="JKJ46" s="179"/>
      <c r="JKK46" s="179"/>
      <c r="JKL46" s="179"/>
      <c r="JKM46" s="179"/>
      <c r="JKN46" s="179"/>
      <c r="JKO46" s="179"/>
      <c r="JKP46" s="179"/>
      <c r="JKQ46" s="179"/>
      <c r="JKR46" s="179"/>
      <c r="JKS46" s="179"/>
      <c r="JKT46" s="179"/>
      <c r="JKU46" s="179"/>
      <c r="JKV46" s="179"/>
      <c r="JKW46" s="179"/>
      <c r="JKX46" s="179"/>
      <c r="JKY46" s="179"/>
      <c r="JKZ46" s="179"/>
      <c r="JLA46" s="179"/>
      <c r="JLB46" s="179"/>
      <c r="JLC46" s="179"/>
      <c r="JLD46" s="179"/>
      <c r="JLE46" s="179"/>
      <c r="JLF46" s="179"/>
      <c r="JLG46" s="179"/>
      <c r="JLH46" s="179"/>
      <c r="JLI46" s="179"/>
      <c r="JLJ46" s="179"/>
      <c r="JLK46" s="179"/>
      <c r="JLL46" s="179"/>
      <c r="JLM46" s="179"/>
      <c r="JLN46" s="179"/>
      <c r="JLO46" s="179"/>
      <c r="JLP46" s="179"/>
      <c r="JLQ46" s="179"/>
      <c r="JLR46" s="179"/>
      <c r="JLS46" s="179"/>
      <c r="JLT46" s="179"/>
      <c r="JLU46" s="179"/>
      <c r="JLV46" s="179"/>
      <c r="JLW46" s="179"/>
      <c r="JLX46" s="179"/>
      <c r="JLY46" s="179"/>
      <c r="JLZ46" s="179"/>
      <c r="JMA46" s="179"/>
      <c r="JMB46" s="179"/>
      <c r="JMC46" s="179"/>
      <c r="JMD46" s="179"/>
      <c r="JME46" s="179"/>
      <c r="JMF46" s="179"/>
      <c r="JMG46" s="179"/>
      <c r="JMH46" s="179"/>
      <c r="JMI46" s="179"/>
      <c r="JMJ46" s="179"/>
      <c r="JMK46" s="179"/>
      <c r="JML46" s="179"/>
      <c r="JMM46" s="179"/>
      <c r="JMN46" s="179"/>
      <c r="JMO46" s="179"/>
      <c r="JMP46" s="179"/>
      <c r="JMQ46" s="179"/>
      <c r="JMR46" s="179"/>
      <c r="JMS46" s="179"/>
      <c r="JMT46" s="179"/>
      <c r="JMU46" s="179"/>
      <c r="JMV46" s="179"/>
      <c r="JMW46" s="179"/>
      <c r="JMX46" s="179"/>
      <c r="JMY46" s="179"/>
      <c r="JMZ46" s="179"/>
      <c r="JNA46" s="179"/>
      <c r="JNB46" s="179"/>
      <c r="JNC46" s="179"/>
      <c r="JND46" s="179"/>
      <c r="JNE46" s="179"/>
      <c r="JNF46" s="179"/>
      <c r="JNG46" s="179"/>
      <c r="JNH46" s="179"/>
      <c r="JNI46" s="179"/>
      <c r="JNJ46" s="179"/>
      <c r="JNK46" s="179"/>
      <c r="JNL46" s="179"/>
      <c r="JNM46" s="179"/>
      <c r="JNN46" s="179"/>
      <c r="JNO46" s="179"/>
      <c r="JNP46" s="179"/>
      <c r="JNQ46" s="179"/>
      <c r="JNR46" s="179"/>
      <c r="JNS46" s="179"/>
      <c r="JNT46" s="179"/>
      <c r="JNU46" s="179"/>
      <c r="JNV46" s="179"/>
      <c r="JNW46" s="179"/>
      <c r="JNX46" s="179"/>
      <c r="JNY46" s="179"/>
      <c r="JNZ46" s="179"/>
      <c r="JOA46" s="179"/>
      <c r="JOB46" s="179"/>
      <c r="JOC46" s="179"/>
      <c r="JOD46" s="179"/>
      <c r="JOE46" s="179"/>
      <c r="JOF46" s="179"/>
      <c r="JOG46" s="179"/>
      <c r="JOH46" s="179"/>
      <c r="JOI46" s="179"/>
      <c r="JOJ46" s="179"/>
      <c r="JOK46" s="179"/>
      <c r="JOL46" s="179"/>
      <c r="JOM46" s="179"/>
      <c r="JON46" s="179"/>
      <c r="JOO46" s="179"/>
      <c r="JOP46" s="179"/>
      <c r="JOQ46" s="179"/>
      <c r="JOR46" s="179"/>
      <c r="JOS46" s="179"/>
      <c r="JOT46" s="179"/>
      <c r="JOU46" s="179"/>
      <c r="JOV46" s="179"/>
      <c r="JOW46" s="179"/>
      <c r="JOX46" s="179"/>
      <c r="JOY46" s="179"/>
      <c r="JOZ46" s="179"/>
      <c r="JPA46" s="179"/>
      <c r="JPB46" s="179"/>
      <c r="JPC46" s="179"/>
      <c r="JPD46" s="179"/>
      <c r="JPE46" s="179"/>
      <c r="JPF46" s="179"/>
      <c r="JPG46" s="179"/>
      <c r="JPH46" s="179"/>
      <c r="JPI46" s="179"/>
      <c r="JPJ46" s="179"/>
      <c r="JPK46" s="179"/>
      <c r="JPL46" s="179"/>
      <c r="JPM46" s="179"/>
      <c r="JPN46" s="179"/>
      <c r="JPO46" s="179"/>
      <c r="JPP46" s="179"/>
      <c r="JPQ46" s="179"/>
      <c r="JPR46" s="179"/>
      <c r="JPS46" s="179"/>
      <c r="JPT46" s="179"/>
      <c r="JPU46" s="179"/>
      <c r="JPV46" s="179"/>
      <c r="JPW46" s="179"/>
      <c r="JPX46" s="179"/>
      <c r="JPY46" s="179"/>
      <c r="JPZ46" s="179"/>
      <c r="JQA46" s="179"/>
      <c r="JQB46" s="179"/>
      <c r="JQC46" s="179"/>
      <c r="JQD46" s="179"/>
      <c r="JQE46" s="179"/>
      <c r="JQF46" s="179"/>
      <c r="JQG46" s="179"/>
      <c r="JQH46" s="179"/>
      <c r="JQI46" s="179"/>
      <c r="JQJ46" s="179"/>
      <c r="JQK46" s="179"/>
      <c r="JQL46" s="179"/>
      <c r="JQM46" s="179"/>
      <c r="JQN46" s="179"/>
      <c r="JQO46" s="179"/>
      <c r="JQP46" s="179"/>
      <c r="JQQ46" s="179"/>
      <c r="JQR46" s="179"/>
      <c r="JQS46" s="179"/>
      <c r="JQT46" s="179"/>
      <c r="JQU46" s="179"/>
      <c r="JQV46" s="179"/>
      <c r="JQW46" s="179"/>
      <c r="JQX46" s="179"/>
      <c r="JQY46" s="179"/>
      <c r="JQZ46" s="179"/>
      <c r="JRA46" s="179"/>
      <c r="JRB46" s="179"/>
      <c r="JRC46" s="179"/>
      <c r="JRD46" s="179"/>
      <c r="JRE46" s="179"/>
      <c r="JRF46" s="179"/>
      <c r="JRG46" s="179"/>
      <c r="JRH46" s="179"/>
      <c r="JRI46" s="179"/>
      <c r="JRJ46" s="179"/>
      <c r="JRK46" s="179"/>
      <c r="JRL46" s="179"/>
      <c r="JRM46" s="179"/>
      <c r="JRN46" s="179"/>
      <c r="JRO46" s="179"/>
      <c r="JRP46" s="179"/>
      <c r="JRQ46" s="179"/>
      <c r="JRR46" s="179"/>
      <c r="JRS46" s="179"/>
      <c r="JRT46" s="179"/>
      <c r="JRU46" s="179"/>
      <c r="JRV46" s="179"/>
      <c r="JRW46" s="179"/>
      <c r="JRX46" s="179"/>
      <c r="JRY46" s="179"/>
      <c r="JRZ46" s="179"/>
      <c r="JSA46" s="179"/>
      <c r="JSB46" s="179"/>
      <c r="JSC46" s="179"/>
      <c r="JSD46" s="179"/>
      <c r="JSE46" s="179"/>
      <c r="JSF46" s="179"/>
      <c r="JSG46" s="179"/>
      <c r="JSH46" s="179"/>
      <c r="JSI46" s="179"/>
      <c r="JSJ46" s="179"/>
      <c r="JSK46" s="179"/>
      <c r="JSL46" s="179"/>
      <c r="JSM46" s="179"/>
      <c r="JSN46" s="179"/>
      <c r="JSO46" s="179"/>
      <c r="JSP46" s="179"/>
      <c r="JSQ46" s="179"/>
      <c r="JSR46" s="179"/>
      <c r="JSS46" s="179"/>
      <c r="JST46" s="179"/>
      <c r="JSU46" s="179"/>
      <c r="JSV46" s="179"/>
      <c r="JSW46" s="179"/>
      <c r="JSX46" s="179"/>
      <c r="JSY46" s="179"/>
      <c r="JSZ46" s="179"/>
      <c r="JTA46" s="179"/>
      <c r="JTB46" s="179"/>
      <c r="JTC46" s="179"/>
      <c r="JTD46" s="179"/>
      <c r="JTE46" s="179"/>
      <c r="JTF46" s="179"/>
      <c r="JTG46" s="179"/>
      <c r="JTH46" s="179"/>
      <c r="JTI46" s="179"/>
      <c r="JTJ46" s="179"/>
      <c r="JTK46" s="179"/>
      <c r="JTL46" s="179"/>
      <c r="JTM46" s="179"/>
      <c r="JTN46" s="179"/>
      <c r="JTO46" s="179"/>
      <c r="JTP46" s="179"/>
      <c r="JTQ46" s="179"/>
      <c r="JTR46" s="179"/>
      <c r="JTS46" s="179"/>
      <c r="JTT46" s="179"/>
      <c r="JTU46" s="179"/>
      <c r="JTV46" s="179"/>
      <c r="JTW46" s="179"/>
      <c r="JTX46" s="179"/>
      <c r="JTY46" s="179"/>
      <c r="JTZ46" s="179"/>
      <c r="JUA46" s="179"/>
      <c r="JUB46" s="179"/>
      <c r="JUC46" s="179"/>
      <c r="JUD46" s="179"/>
      <c r="JUE46" s="179"/>
      <c r="JUF46" s="179"/>
      <c r="JUG46" s="179"/>
      <c r="JUH46" s="179"/>
      <c r="JUI46" s="179"/>
      <c r="JUJ46" s="179"/>
      <c r="JUK46" s="179"/>
      <c r="JUL46" s="179"/>
      <c r="JUM46" s="179"/>
      <c r="JUN46" s="179"/>
      <c r="JUO46" s="179"/>
      <c r="JUP46" s="179"/>
      <c r="JUQ46" s="179"/>
      <c r="JUR46" s="179"/>
      <c r="JUS46" s="179"/>
      <c r="JUT46" s="179"/>
      <c r="JUU46" s="179"/>
      <c r="JUV46" s="179"/>
      <c r="JUW46" s="179"/>
      <c r="JUX46" s="179"/>
      <c r="JUY46" s="179"/>
      <c r="JUZ46" s="179"/>
      <c r="JVA46" s="179"/>
      <c r="JVB46" s="179"/>
      <c r="JVC46" s="179"/>
      <c r="JVD46" s="179"/>
      <c r="JVE46" s="179"/>
      <c r="JVF46" s="179"/>
      <c r="JVG46" s="179"/>
      <c r="JVH46" s="179"/>
      <c r="JVI46" s="179"/>
      <c r="JVJ46" s="179"/>
      <c r="JVK46" s="179"/>
      <c r="JVL46" s="179"/>
      <c r="JVM46" s="179"/>
      <c r="JVN46" s="179"/>
      <c r="JVO46" s="179"/>
      <c r="JVP46" s="179"/>
      <c r="JVQ46" s="179"/>
      <c r="JVR46" s="179"/>
      <c r="JVS46" s="179"/>
      <c r="JVT46" s="179"/>
      <c r="JVU46" s="179"/>
      <c r="JVV46" s="179"/>
      <c r="JVW46" s="179"/>
      <c r="JVX46" s="179"/>
      <c r="JVY46" s="179"/>
      <c r="JVZ46" s="179"/>
      <c r="JWA46" s="179"/>
      <c r="JWB46" s="179"/>
      <c r="JWC46" s="179"/>
      <c r="JWD46" s="179"/>
      <c r="JWE46" s="179"/>
      <c r="JWF46" s="179"/>
      <c r="JWG46" s="179"/>
      <c r="JWH46" s="179"/>
      <c r="JWI46" s="179"/>
      <c r="JWJ46" s="179"/>
      <c r="JWK46" s="179"/>
      <c r="JWL46" s="179"/>
      <c r="JWM46" s="179"/>
      <c r="JWN46" s="179"/>
      <c r="JWO46" s="179"/>
      <c r="JWP46" s="179"/>
      <c r="JWQ46" s="179"/>
      <c r="JWR46" s="179"/>
      <c r="JWS46" s="179"/>
      <c r="JWT46" s="179"/>
      <c r="JWU46" s="179"/>
      <c r="JWV46" s="179"/>
      <c r="JWW46" s="179"/>
      <c r="JWX46" s="179"/>
      <c r="JWY46" s="179"/>
      <c r="JWZ46" s="179"/>
      <c r="JXA46" s="179"/>
      <c r="JXB46" s="179"/>
      <c r="JXC46" s="179"/>
      <c r="JXD46" s="179"/>
      <c r="JXE46" s="179"/>
      <c r="JXF46" s="179"/>
      <c r="JXG46" s="179"/>
      <c r="JXH46" s="179"/>
      <c r="JXI46" s="179"/>
      <c r="JXJ46" s="179"/>
      <c r="JXK46" s="179"/>
      <c r="JXL46" s="179"/>
      <c r="JXM46" s="179"/>
      <c r="JXN46" s="179"/>
      <c r="JXO46" s="179"/>
      <c r="JXP46" s="179"/>
      <c r="JXQ46" s="179"/>
      <c r="JXR46" s="179"/>
      <c r="JXS46" s="179"/>
      <c r="JXT46" s="179"/>
      <c r="JXU46" s="179"/>
      <c r="JXV46" s="179"/>
      <c r="JXW46" s="179"/>
      <c r="JXX46" s="179"/>
      <c r="JXY46" s="179"/>
      <c r="JXZ46" s="179"/>
      <c r="JYA46" s="179"/>
      <c r="JYB46" s="179"/>
      <c r="JYC46" s="179"/>
      <c r="JYD46" s="179"/>
      <c r="JYE46" s="179"/>
      <c r="JYF46" s="179"/>
      <c r="JYG46" s="179"/>
      <c r="JYH46" s="179"/>
      <c r="JYI46" s="179"/>
      <c r="JYJ46" s="179"/>
      <c r="JYK46" s="179"/>
      <c r="JYL46" s="179"/>
      <c r="JYM46" s="179"/>
      <c r="JYN46" s="179"/>
      <c r="JYO46" s="179"/>
      <c r="JYP46" s="179"/>
      <c r="JYQ46" s="179"/>
      <c r="JYR46" s="179"/>
      <c r="JYS46" s="179"/>
      <c r="JYT46" s="179"/>
      <c r="JYU46" s="179"/>
      <c r="JYV46" s="179"/>
      <c r="JYW46" s="179"/>
      <c r="JYX46" s="179"/>
      <c r="JYY46" s="179"/>
      <c r="JYZ46" s="179"/>
      <c r="JZA46" s="179"/>
      <c r="JZB46" s="179"/>
      <c r="JZC46" s="179"/>
      <c r="JZD46" s="179"/>
      <c r="JZE46" s="179"/>
      <c r="JZF46" s="179"/>
      <c r="JZG46" s="179"/>
      <c r="JZH46" s="179"/>
      <c r="JZI46" s="179"/>
      <c r="JZJ46" s="179"/>
      <c r="JZK46" s="179"/>
      <c r="JZL46" s="179"/>
      <c r="JZM46" s="179"/>
      <c r="JZN46" s="179"/>
      <c r="JZO46" s="179"/>
      <c r="JZP46" s="179"/>
      <c r="JZQ46" s="179"/>
      <c r="JZR46" s="179"/>
      <c r="JZS46" s="179"/>
      <c r="JZT46" s="179"/>
      <c r="JZU46" s="179"/>
      <c r="JZV46" s="179"/>
      <c r="JZW46" s="179"/>
      <c r="JZX46" s="179"/>
      <c r="JZY46" s="179"/>
      <c r="JZZ46" s="179"/>
      <c r="KAA46" s="179"/>
      <c r="KAB46" s="179"/>
      <c r="KAC46" s="179"/>
      <c r="KAD46" s="179"/>
      <c r="KAE46" s="179"/>
      <c r="KAF46" s="179"/>
      <c r="KAG46" s="179"/>
      <c r="KAH46" s="179"/>
      <c r="KAI46" s="179"/>
      <c r="KAJ46" s="179"/>
      <c r="KAK46" s="179"/>
      <c r="KAL46" s="179"/>
      <c r="KAM46" s="179"/>
      <c r="KAN46" s="179"/>
      <c r="KAO46" s="179"/>
      <c r="KAP46" s="179"/>
      <c r="KAQ46" s="179"/>
      <c r="KAR46" s="179"/>
      <c r="KAS46" s="179"/>
      <c r="KAT46" s="179"/>
      <c r="KAU46" s="179"/>
      <c r="KAV46" s="179"/>
      <c r="KAW46" s="179"/>
      <c r="KAX46" s="179"/>
      <c r="KAY46" s="179"/>
      <c r="KAZ46" s="179"/>
      <c r="KBA46" s="179"/>
      <c r="KBB46" s="179"/>
      <c r="KBC46" s="179"/>
      <c r="KBD46" s="179"/>
      <c r="KBE46" s="179"/>
      <c r="KBF46" s="179"/>
      <c r="KBG46" s="179"/>
      <c r="KBH46" s="179"/>
      <c r="KBI46" s="179"/>
      <c r="KBJ46" s="179"/>
      <c r="KBK46" s="179"/>
      <c r="KBL46" s="179"/>
      <c r="KBM46" s="179"/>
      <c r="KBN46" s="179"/>
      <c r="KBO46" s="179"/>
      <c r="KBP46" s="179"/>
      <c r="KBQ46" s="179"/>
      <c r="KBR46" s="179"/>
      <c r="KBS46" s="179"/>
      <c r="KBT46" s="179"/>
      <c r="KBU46" s="179"/>
      <c r="KBV46" s="179"/>
      <c r="KBW46" s="179"/>
      <c r="KBX46" s="179"/>
      <c r="KBY46" s="179"/>
      <c r="KBZ46" s="179"/>
      <c r="KCA46" s="179"/>
      <c r="KCB46" s="179"/>
      <c r="KCC46" s="179"/>
      <c r="KCD46" s="179"/>
      <c r="KCE46" s="179"/>
      <c r="KCF46" s="179"/>
      <c r="KCG46" s="179"/>
      <c r="KCH46" s="179"/>
      <c r="KCI46" s="179"/>
      <c r="KCJ46" s="179"/>
      <c r="KCK46" s="179"/>
      <c r="KCL46" s="179"/>
      <c r="KCM46" s="179"/>
      <c r="KCN46" s="179"/>
      <c r="KCO46" s="179"/>
      <c r="KCP46" s="179"/>
      <c r="KCQ46" s="179"/>
      <c r="KCR46" s="179"/>
      <c r="KCS46" s="179"/>
      <c r="KCT46" s="179"/>
      <c r="KCU46" s="179"/>
      <c r="KCV46" s="179"/>
      <c r="KCW46" s="179"/>
      <c r="KCX46" s="179"/>
      <c r="KCY46" s="179"/>
      <c r="KCZ46" s="179"/>
      <c r="KDA46" s="179"/>
      <c r="KDB46" s="179"/>
      <c r="KDC46" s="179"/>
      <c r="KDD46" s="179"/>
      <c r="KDE46" s="179"/>
      <c r="KDF46" s="179"/>
      <c r="KDG46" s="179"/>
      <c r="KDH46" s="179"/>
      <c r="KDI46" s="179"/>
      <c r="KDJ46" s="179"/>
      <c r="KDK46" s="179"/>
      <c r="KDL46" s="179"/>
      <c r="KDM46" s="179"/>
      <c r="KDN46" s="179"/>
      <c r="KDO46" s="179"/>
      <c r="KDP46" s="179"/>
      <c r="KDQ46" s="179"/>
      <c r="KDR46" s="179"/>
      <c r="KDS46" s="179"/>
      <c r="KDT46" s="179"/>
      <c r="KDU46" s="179"/>
      <c r="KDV46" s="179"/>
      <c r="KDW46" s="179"/>
      <c r="KDX46" s="179"/>
      <c r="KDY46" s="179"/>
      <c r="KDZ46" s="179"/>
      <c r="KEA46" s="179"/>
      <c r="KEB46" s="179"/>
      <c r="KEC46" s="179"/>
      <c r="KED46" s="179"/>
      <c r="KEE46" s="179"/>
      <c r="KEF46" s="179"/>
      <c r="KEG46" s="179"/>
      <c r="KEH46" s="179"/>
      <c r="KEI46" s="179"/>
      <c r="KEJ46" s="179"/>
      <c r="KEK46" s="179"/>
      <c r="KEL46" s="179"/>
      <c r="KEM46" s="179"/>
      <c r="KEN46" s="179"/>
      <c r="KEO46" s="179"/>
      <c r="KEP46" s="179"/>
      <c r="KEQ46" s="179"/>
      <c r="KER46" s="179"/>
      <c r="KES46" s="179"/>
      <c r="KET46" s="179"/>
      <c r="KEU46" s="179"/>
      <c r="KEV46" s="179"/>
      <c r="KEW46" s="179"/>
      <c r="KEX46" s="179"/>
      <c r="KEY46" s="179"/>
      <c r="KEZ46" s="179"/>
      <c r="KFA46" s="179"/>
      <c r="KFB46" s="179"/>
      <c r="KFC46" s="179"/>
      <c r="KFD46" s="179"/>
      <c r="KFE46" s="179"/>
      <c r="KFF46" s="179"/>
      <c r="KFG46" s="179"/>
      <c r="KFH46" s="179"/>
      <c r="KFI46" s="179"/>
      <c r="KFJ46" s="179"/>
      <c r="KFK46" s="179"/>
      <c r="KFL46" s="179"/>
      <c r="KFM46" s="179"/>
      <c r="KFN46" s="179"/>
      <c r="KFO46" s="179"/>
      <c r="KFP46" s="179"/>
      <c r="KFQ46" s="179"/>
      <c r="KFR46" s="179"/>
      <c r="KFS46" s="179"/>
      <c r="KFT46" s="179"/>
      <c r="KFU46" s="179"/>
      <c r="KFV46" s="179"/>
      <c r="KFW46" s="179"/>
      <c r="KFX46" s="179"/>
      <c r="KFY46" s="179"/>
      <c r="KFZ46" s="179"/>
      <c r="KGA46" s="179"/>
      <c r="KGB46" s="179"/>
      <c r="KGC46" s="179"/>
      <c r="KGD46" s="179"/>
      <c r="KGE46" s="179"/>
      <c r="KGF46" s="179"/>
      <c r="KGG46" s="179"/>
      <c r="KGH46" s="179"/>
      <c r="KGI46" s="179"/>
      <c r="KGJ46" s="179"/>
      <c r="KGK46" s="179"/>
      <c r="KGL46" s="179"/>
      <c r="KGM46" s="179"/>
      <c r="KGN46" s="179"/>
      <c r="KGO46" s="179"/>
      <c r="KGP46" s="179"/>
      <c r="KGQ46" s="179"/>
      <c r="KGR46" s="179"/>
      <c r="KGS46" s="179"/>
      <c r="KGT46" s="179"/>
      <c r="KGU46" s="179"/>
      <c r="KGV46" s="179"/>
      <c r="KGW46" s="179"/>
      <c r="KGX46" s="179"/>
      <c r="KGY46" s="179"/>
      <c r="KGZ46" s="179"/>
      <c r="KHA46" s="179"/>
      <c r="KHB46" s="179"/>
      <c r="KHC46" s="179"/>
      <c r="KHD46" s="179"/>
      <c r="KHE46" s="179"/>
      <c r="KHF46" s="179"/>
      <c r="KHG46" s="179"/>
      <c r="KHH46" s="179"/>
      <c r="KHI46" s="179"/>
      <c r="KHJ46" s="179"/>
      <c r="KHK46" s="179"/>
      <c r="KHL46" s="179"/>
      <c r="KHM46" s="179"/>
      <c r="KHN46" s="179"/>
      <c r="KHO46" s="179"/>
      <c r="KHP46" s="179"/>
      <c r="KHQ46" s="179"/>
      <c r="KHR46" s="179"/>
      <c r="KHS46" s="179"/>
      <c r="KHT46" s="179"/>
      <c r="KHU46" s="179"/>
      <c r="KHV46" s="179"/>
      <c r="KHW46" s="179"/>
      <c r="KHX46" s="179"/>
      <c r="KHY46" s="179"/>
      <c r="KHZ46" s="179"/>
      <c r="KIA46" s="179"/>
      <c r="KIB46" s="179"/>
      <c r="KIC46" s="179"/>
      <c r="KID46" s="179"/>
      <c r="KIE46" s="179"/>
      <c r="KIF46" s="179"/>
      <c r="KIG46" s="179"/>
      <c r="KIH46" s="179"/>
      <c r="KII46" s="179"/>
      <c r="KIJ46" s="179"/>
      <c r="KIK46" s="179"/>
      <c r="KIL46" s="179"/>
      <c r="KIM46" s="179"/>
      <c r="KIN46" s="179"/>
      <c r="KIO46" s="179"/>
      <c r="KIP46" s="179"/>
      <c r="KIQ46" s="179"/>
      <c r="KIR46" s="179"/>
      <c r="KIS46" s="179"/>
      <c r="KIT46" s="179"/>
      <c r="KIU46" s="179"/>
      <c r="KIV46" s="179"/>
      <c r="KIW46" s="179"/>
      <c r="KIX46" s="179"/>
      <c r="KIY46" s="179"/>
      <c r="KIZ46" s="179"/>
      <c r="KJA46" s="179"/>
      <c r="KJB46" s="179"/>
      <c r="KJC46" s="179"/>
      <c r="KJD46" s="179"/>
      <c r="KJE46" s="179"/>
      <c r="KJF46" s="179"/>
      <c r="KJG46" s="179"/>
      <c r="KJH46" s="179"/>
      <c r="KJI46" s="179"/>
      <c r="KJJ46" s="179"/>
      <c r="KJK46" s="179"/>
      <c r="KJL46" s="179"/>
      <c r="KJM46" s="179"/>
      <c r="KJN46" s="179"/>
      <c r="KJO46" s="179"/>
      <c r="KJP46" s="179"/>
      <c r="KJQ46" s="179"/>
      <c r="KJR46" s="179"/>
      <c r="KJS46" s="179"/>
      <c r="KJT46" s="179"/>
      <c r="KJU46" s="179"/>
      <c r="KJV46" s="179"/>
      <c r="KJW46" s="179"/>
      <c r="KJX46" s="179"/>
      <c r="KJY46" s="179"/>
      <c r="KJZ46" s="179"/>
      <c r="KKA46" s="179"/>
      <c r="KKB46" s="179"/>
      <c r="KKC46" s="179"/>
      <c r="KKD46" s="179"/>
      <c r="KKE46" s="179"/>
      <c r="KKF46" s="179"/>
      <c r="KKG46" s="179"/>
      <c r="KKH46" s="179"/>
      <c r="KKI46" s="179"/>
      <c r="KKJ46" s="179"/>
      <c r="KKK46" s="179"/>
      <c r="KKL46" s="179"/>
      <c r="KKM46" s="179"/>
      <c r="KKN46" s="179"/>
      <c r="KKO46" s="179"/>
      <c r="KKP46" s="179"/>
      <c r="KKQ46" s="179"/>
      <c r="KKR46" s="179"/>
      <c r="KKS46" s="179"/>
      <c r="KKT46" s="179"/>
      <c r="KKU46" s="179"/>
      <c r="KKV46" s="179"/>
      <c r="KKW46" s="179"/>
      <c r="KKX46" s="179"/>
      <c r="KKY46" s="179"/>
      <c r="KKZ46" s="179"/>
      <c r="KLA46" s="179"/>
      <c r="KLB46" s="179"/>
      <c r="KLC46" s="179"/>
      <c r="KLD46" s="179"/>
      <c r="KLE46" s="179"/>
      <c r="KLF46" s="179"/>
      <c r="KLG46" s="179"/>
      <c r="KLH46" s="179"/>
      <c r="KLI46" s="179"/>
      <c r="KLJ46" s="179"/>
      <c r="KLK46" s="179"/>
      <c r="KLL46" s="179"/>
      <c r="KLM46" s="179"/>
      <c r="KLN46" s="179"/>
      <c r="KLO46" s="179"/>
      <c r="KLP46" s="179"/>
      <c r="KLQ46" s="179"/>
      <c r="KLR46" s="179"/>
      <c r="KLS46" s="179"/>
      <c r="KLT46" s="179"/>
      <c r="KLU46" s="179"/>
      <c r="KLV46" s="179"/>
      <c r="KLW46" s="179"/>
      <c r="KLX46" s="179"/>
      <c r="KLY46" s="179"/>
      <c r="KLZ46" s="179"/>
      <c r="KMA46" s="179"/>
      <c r="KMB46" s="179"/>
      <c r="KMC46" s="179"/>
      <c r="KMD46" s="179"/>
      <c r="KME46" s="179"/>
      <c r="KMF46" s="179"/>
      <c r="KMG46" s="179"/>
      <c r="KMH46" s="179"/>
      <c r="KMI46" s="179"/>
      <c r="KMJ46" s="179"/>
      <c r="KMK46" s="179"/>
      <c r="KML46" s="179"/>
      <c r="KMM46" s="179"/>
      <c r="KMN46" s="179"/>
      <c r="KMO46" s="179"/>
      <c r="KMP46" s="179"/>
      <c r="KMQ46" s="179"/>
      <c r="KMR46" s="179"/>
      <c r="KMS46" s="179"/>
      <c r="KMT46" s="179"/>
      <c r="KMU46" s="179"/>
      <c r="KMV46" s="179"/>
      <c r="KMW46" s="179"/>
      <c r="KMX46" s="179"/>
      <c r="KMY46" s="179"/>
      <c r="KMZ46" s="179"/>
      <c r="KNA46" s="179"/>
      <c r="KNB46" s="179"/>
      <c r="KNC46" s="179"/>
      <c r="KND46" s="179"/>
      <c r="KNE46" s="179"/>
      <c r="KNF46" s="179"/>
      <c r="KNG46" s="179"/>
      <c r="KNH46" s="179"/>
      <c r="KNI46" s="179"/>
      <c r="KNJ46" s="179"/>
      <c r="KNK46" s="179"/>
      <c r="KNL46" s="179"/>
      <c r="KNM46" s="179"/>
      <c r="KNN46" s="179"/>
      <c r="KNO46" s="179"/>
      <c r="KNP46" s="179"/>
      <c r="KNQ46" s="179"/>
      <c r="KNR46" s="179"/>
      <c r="KNS46" s="179"/>
      <c r="KNT46" s="179"/>
      <c r="KNU46" s="179"/>
      <c r="KNV46" s="179"/>
      <c r="KNW46" s="179"/>
      <c r="KNX46" s="179"/>
      <c r="KNY46" s="179"/>
      <c r="KNZ46" s="179"/>
      <c r="KOA46" s="179"/>
      <c r="KOB46" s="179"/>
      <c r="KOC46" s="179"/>
      <c r="KOD46" s="179"/>
      <c r="KOE46" s="179"/>
      <c r="KOF46" s="179"/>
      <c r="KOG46" s="179"/>
      <c r="KOH46" s="179"/>
      <c r="KOI46" s="179"/>
      <c r="KOJ46" s="179"/>
      <c r="KOK46" s="179"/>
      <c r="KOL46" s="179"/>
      <c r="KOM46" s="179"/>
      <c r="KON46" s="179"/>
      <c r="KOO46" s="179"/>
      <c r="KOP46" s="179"/>
      <c r="KOQ46" s="179"/>
      <c r="KOR46" s="179"/>
      <c r="KOS46" s="179"/>
      <c r="KOT46" s="179"/>
      <c r="KOU46" s="179"/>
      <c r="KOV46" s="179"/>
      <c r="KOW46" s="179"/>
      <c r="KOX46" s="179"/>
      <c r="KOY46" s="179"/>
      <c r="KOZ46" s="179"/>
      <c r="KPA46" s="179"/>
      <c r="KPB46" s="179"/>
      <c r="KPC46" s="179"/>
      <c r="KPD46" s="179"/>
      <c r="KPE46" s="179"/>
      <c r="KPF46" s="179"/>
      <c r="KPG46" s="179"/>
      <c r="KPH46" s="179"/>
      <c r="KPI46" s="179"/>
      <c r="KPJ46" s="179"/>
      <c r="KPK46" s="179"/>
      <c r="KPL46" s="179"/>
      <c r="KPM46" s="179"/>
      <c r="KPN46" s="179"/>
      <c r="KPO46" s="179"/>
      <c r="KPP46" s="179"/>
      <c r="KPQ46" s="179"/>
      <c r="KPR46" s="179"/>
      <c r="KPS46" s="179"/>
      <c r="KPT46" s="179"/>
      <c r="KPU46" s="179"/>
      <c r="KPV46" s="179"/>
      <c r="KPW46" s="179"/>
      <c r="KPX46" s="179"/>
      <c r="KPY46" s="179"/>
      <c r="KPZ46" s="179"/>
      <c r="KQA46" s="179"/>
      <c r="KQB46" s="179"/>
      <c r="KQC46" s="179"/>
      <c r="KQD46" s="179"/>
      <c r="KQE46" s="179"/>
      <c r="KQF46" s="179"/>
      <c r="KQG46" s="179"/>
      <c r="KQH46" s="179"/>
      <c r="KQI46" s="179"/>
      <c r="KQJ46" s="179"/>
      <c r="KQK46" s="179"/>
      <c r="KQL46" s="179"/>
      <c r="KQM46" s="179"/>
      <c r="KQN46" s="179"/>
      <c r="KQO46" s="179"/>
      <c r="KQP46" s="179"/>
      <c r="KQQ46" s="179"/>
      <c r="KQR46" s="179"/>
      <c r="KQS46" s="179"/>
      <c r="KQT46" s="179"/>
      <c r="KQU46" s="179"/>
      <c r="KQV46" s="179"/>
      <c r="KQW46" s="179"/>
      <c r="KQX46" s="179"/>
      <c r="KQY46" s="179"/>
      <c r="KQZ46" s="179"/>
      <c r="KRA46" s="179"/>
      <c r="KRB46" s="179"/>
      <c r="KRC46" s="179"/>
      <c r="KRD46" s="179"/>
      <c r="KRE46" s="179"/>
      <c r="KRF46" s="179"/>
      <c r="KRG46" s="179"/>
      <c r="KRH46" s="179"/>
      <c r="KRI46" s="179"/>
      <c r="KRJ46" s="179"/>
      <c r="KRK46" s="179"/>
      <c r="KRL46" s="179"/>
      <c r="KRM46" s="179"/>
      <c r="KRN46" s="179"/>
      <c r="KRO46" s="179"/>
      <c r="KRP46" s="179"/>
      <c r="KRQ46" s="179"/>
      <c r="KRR46" s="179"/>
      <c r="KRS46" s="179"/>
      <c r="KRT46" s="179"/>
      <c r="KRU46" s="179"/>
      <c r="KRV46" s="179"/>
      <c r="KRW46" s="179"/>
      <c r="KRX46" s="179"/>
      <c r="KRY46" s="179"/>
      <c r="KRZ46" s="179"/>
      <c r="KSA46" s="179"/>
      <c r="KSB46" s="179"/>
      <c r="KSC46" s="179"/>
      <c r="KSD46" s="179"/>
      <c r="KSE46" s="179"/>
      <c r="KSF46" s="179"/>
      <c r="KSG46" s="179"/>
      <c r="KSH46" s="179"/>
      <c r="KSI46" s="179"/>
      <c r="KSJ46" s="179"/>
      <c r="KSK46" s="179"/>
      <c r="KSL46" s="179"/>
      <c r="KSM46" s="179"/>
      <c r="KSN46" s="179"/>
      <c r="KSO46" s="179"/>
      <c r="KSP46" s="179"/>
      <c r="KSQ46" s="179"/>
      <c r="KSR46" s="179"/>
      <c r="KSS46" s="179"/>
      <c r="KST46" s="179"/>
      <c r="KSU46" s="179"/>
      <c r="KSV46" s="179"/>
      <c r="KSW46" s="179"/>
      <c r="KSX46" s="179"/>
      <c r="KSY46" s="179"/>
      <c r="KSZ46" s="179"/>
      <c r="KTA46" s="179"/>
      <c r="KTB46" s="179"/>
      <c r="KTC46" s="179"/>
      <c r="KTD46" s="179"/>
      <c r="KTE46" s="179"/>
      <c r="KTF46" s="179"/>
      <c r="KTG46" s="179"/>
      <c r="KTH46" s="179"/>
      <c r="KTI46" s="179"/>
      <c r="KTJ46" s="179"/>
      <c r="KTK46" s="179"/>
      <c r="KTL46" s="179"/>
      <c r="KTM46" s="179"/>
      <c r="KTN46" s="179"/>
      <c r="KTO46" s="179"/>
      <c r="KTP46" s="179"/>
      <c r="KTQ46" s="179"/>
      <c r="KTR46" s="179"/>
      <c r="KTS46" s="179"/>
      <c r="KTT46" s="179"/>
      <c r="KTU46" s="179"/>
      <c r="KTV46" s="179"/>
      <c r="KTW46" s="179"/>
      <c r="KTX46" s="179"/>
      <c r="KTY46" s="179"/>
      <c r="KTZ46" s="179"/>
      <c r="KUA46" s="179"/>
      <c r="KUB46" s="179"/>
      <c r="KUC46" s="179"/>
      <c r="KUD46" s="179"/>
      <c r="KUE46" s="179"/>
      <c r="KUF46" s="179"/>
      <c r="KUG46" s="179"/>
      <c r="KUH46" s="179"/>
      <c r="KUI46" s="179"/>
      <c r="KUJ46" s="179"/>
      <c r="KUK46" s="179"/>
      <c r="KUL46" s="179"/>
      <c r="KUM46" s="179"/>
      <c r="KUN46" s="179"/>
      <c r="KUO46" s="179"/>
      <c r="KUP46" s="179"/>
      <c r="KUQ46" s="179"/>
      <c r="KUR46" s="179"/>
      <c r="KUS46" s="179"/>
      <c r="KUT46" s="179"/>
      <c r="KUU46" s="179"/>
      <c r="KUV46" s="179"/>
      <c r="KUW46" s="179"/>
      <c r="KUX46" s="179"/>
      <c r="KUY46" s="179"/>
      <c r="KUZ46" s="179"/>
      <c r="KVA46" s="179"/>
      <c r="KVB46" s="179"/>
      <c r="KVC46" s="179"/>
      <c r="KVD46" s="179"/>
      <c r="KVE46" s="179"/>
      <c r="KVF46" s="179"/>
      <c r="KVG46" s="179"/>
      <c r="KVH46" s="179"/>
      <c r="KVI46" s="179"/>
      <c r="KVJ46" s="179"/>
      <c r="KVK46" s="179"/>
      <c r="KVL46" s="179"/>
      <c r="KVM46" s="179"/>
      <c r="KVN46" s="179"/>
      <c r="KVO46" s="179"/>
      <c r="KVP46" s="179"/>
      <c r="KVQ46" s="179"/>
      <c r="KVR46" s="179"/>
      <c r="KVS46" s="179"/>
      <c r="KVT46" s="179"/>
      <c r="KVU46" s="179"/>
      <c r="KVV46" s="179"/>
      <c r="KVW46" s="179"/>
      <c r="KVX46" s="179"/>
      <c r="KVY46" s="179"/>
      <c r="KVZ46" s="179"/>
      <c r="KWA46" s="179"/>
      <c r="KWB46" s="179"/>
      <c r="KWC46" s="179"/>
      <c r="KWD46" s="179"/>
      <c r="KWE46" s="179"/>
      <c r="KWF46" s="179"/>
      <c r="KWG46" s="179"/>
      <c r="KWH46" s="179"/>
      <c r="KWI46" s="179"/>
      <c r="KWJ46" s="179"/>
      <c r="KWK46" s="179"/>
      <c r="KWL46" s="179"/>
      <c r="KWM46" s="179"/>
      <c r="KWN46" s="179"/>
      <c r="KWO46" s="179"/>
      <c r="KWP46" s="179"/>
      <c r="KWQ46" s="179"/>
      <c r="KWR46" s="179"/>
      <c r="KWS46" s="179"/>
      <c r="KWT46" s="179"/>
      <c r="KWU46" s="179"/>
      <c r="KWV46" s="179"/>
      <c r="KWW46" s="179"/>
      <c r="KWX46" s="179"/>
      <c r="KWY46" s="179"/>
      <c r="KWZ46" s="179"/>
      <c r="KXA46" s="179"/>
      <c r="KXB46" s="179"/>
      <c r="KXC46" s="179"/>
      <c r="KXD46" s="179"/>
      <c r="KXE46" s="179"/>
      <c r="KXF46" s="179"/>
      <c r="KXG46" s="179"/>
      <c r="KXH46" s="179"/>
      <c r="KXI46" s="179"/>
      <c r="KXJ46" s="179"/>
      <c r="KXK46" s="179"/>
      <c r="KXL46" s="179"/>
      <c r="KXM46" s="179"/>
      <c r="KXN46" s="179"/>
      <c r="KXO46" s="179"/>
      <c r="KXP46" s="179"/>
      <c r="KXQ46" s="179"/>
      <c r="KXR46" s="179"/>
      <c r="KXS46" s="179"/>
      <c r="KXT46" s="179"/>
      <c r="KXU46" s="179"/>
      <c r="KXV46" s="179"/>
      <c r="KXW46" s="179"/>
      <c r="KXX46" s="179"/>
      <c r="KXY46" s="179"/>
      <c r="KXZ46" s="179"/>
      <c r="KYA46" s="179"/>
      <c r="KYB46" s="179"/>
      <c r="KYC46" s="179"/>
      <c r="KYD46" s="179"/>
      <c r="KYE46" s="179"/>
      <c r="KYF46" s="179"/>
      <c r="KYG46" s="179"/>
      <c r="KYH46" s="179"/>
      <c r="KYI46" s="179"/>
      <c r="KYJ46" s="179"/>
      <c r="KYK46" s="179"/>
      <c r="KYL46" s="179"/>
      <c r="KYM46" s="179"/>
      <c r="KYN46" s="179"/>
      <c r="KYO46" s="179"/>
      <c r="KYP46" s="179"/>
      <c r="KYQ46" s="179"/>
      <c r="KYR46" s="179"/>
      <c r="KYS46" s="179"/>
      <c r="KYT46" s="179"/>
      <c r="KYU46" s="179"/>
      <c r="KYV46" s="179"/>
      <c r="KYW46" s="179"/>
      <c r="KYX46" s="179"/>
      <c r="KYY46" s="179"/>
      <c r="KYZ46" s="179"/>
      <c r="KZA46" s="179"/>
      <c r="KZB46" s="179"/>
      <c r="KZC46" s="179"/>
      <c r="KZD46" s="179"/>
      <c r="KZE46" s="179"/>
      <c r="KZF46" s="179"/>
      <c r="KZG46" s="179"/>
      <c r="KZH46" s="179"/>
      <c r="KZI46" s="179"/>
      <c r="KZJ46" s="179"/>
      <c r="KZK46" s="179"/>
      <c r="KZL46" s="179"/>
      <c r="KZM46" s="179"/>
      <c r="KZN46" s="179"/>
      <c r="KZO46" s="179"/>
      <c r="KZP46" s="179"/>
      <c r="KZQ46" s="179"/>
      <c r="KZR46" s="179"/>
      <c r="KZS46" s="179"/>
      <c r="KZT46" s="179"/>
      <c r="KZU46" s="179"/>
      <c r="KZV46" s="179"/>
      <c r="KZW46" s="179"/>
      <c r="KZX46" s="179"/>
      <c r="KZY46" s="179"/>
      <c r="KZZ46" s="179"/>
      <c r="LAA46" s="179"/>
      <c r="LAB46" s="179"/>
      <c r="LAC46" s="179"/>
      <c r="LAD46" s="179"/>
      <c r="LAE46" s="179"/>
      <c r="LAF46" s="179"/>
      <c r="LAG46" s="179"/>
      <c r="LAH46" s="179"/>
      <c r="LAI46" s="179"/>
      <c r="LAJ46" s="179"/>
      <c r="LAK46" s="179"/>
      <c r="LAL46" s="179"/>
      <c r="LAM46" s="179"/>
      <c r="LAN46" s="179"/>
      <c r="LAO46" s="179"/>
      <c r="LAP46" s="179"/>
      <c r="LAQ46" s="179"/>
      <c r="LAR46" s="179"/>
      <c r="LAS46" s="179"/>
      <c r="LAT46" s="179"/>
      <c r="LAU46" s="179"/>
      <c r="LAV46" s="179"/>
      <c r="LAW46" s="179"/>
      <c r="LAX46" s="179"/>
      <c r="LAY46" s="179"/>
      <c r="LAZ46" s="179"/>
      <c r="LBA46" s="179"/>
      <c r="LBB46" s="179"/>
      <c r="LBC46" s="179"/>
      <c r="LBD46" s="179"/>
      <c r="LBE46" s="179"/>
      <c r="LBF46" s="179"/>
      <c r="LBG46" s="179"/>
      <c r="LBH46" s="179"/>
      <c r="LBI46" s="179"/>
      <c r="LBJ46" s="179"/>
      <c r="LBK46" s="179"/>
      <c r="LBL46" s="179"/>
      <c r="LBM46" s="179"/>
      <c r="LBN46" s="179"/>
      <c r="LBO46" s="179"/>
      <c r="LBP46" s="179"/>
      <c r="LBQ46" s="179"/>
      <c r="LBR46" s="179"/>
      <c r="LBS46" s="179"/>
      <c r="LBT46" s="179"/>
      <c r="LBU46" s="179"/>
      <c r="LBV46" s="179"/>
      <c r="LBW46" s="179"/>
      <c r="LBX46" s="179"/>
      <c r="LBY46" s="179"/>
      <c r="LBZ46" s="179"/>
      <c r="LCA46" s="179"/>
      <c r="LCB46" s="179"/>
      <c r="LCC46" s="179"/>
      <c r="LCD46" s="179"/>
      <c r="LCE46" s="179"/>
      <c r="LCF46" s="179"/>
      <c r="LCG46" s="179"/>
      <c r="LCH46" s="179"/>
      <c r="LCI46" s="179"/>
      <c r="LCJ46" s="179"/>
      <c r="LCK46" s="179"/>
      <c r="LCL46" s="179"/>
      <c r="LCM46" s="179"/>
      <c r="LCN46" s="179"/>
      <c r="LCO46" s="179"/>
      <c r="LCP46" s="179"/>
      <c r="LCQ46" s="179"/>
      <c r="LCR46" s="179"/>
      <c r="LCS46" s="179"/>
      <c r="LCT46" s="179"/>
      <c r="LCU46" s="179"/>
      <c r="LCV46" s="179"/>
      <c r="LCW46" s="179"/>
      <c r="LCX46" s="179"/>
      <c r="LCY46" s="179"/>
      <c r="LCZ46" s="179"/>
      <c r="LDA46" s="179"/>
      <c r="LDB46" s="179"/>
      <c r="LDC46" s="179"/>
      <c r="LDD46" s="179"/>
      <c r="LDE46" s="179"/>
      <c r="LDF46" s="179"/>
      <c r="LDG46" s="179"/>
      <c r="LDH46" s="179"/>
      <c r="LDI46" s="179"/>
      <c r="LDJ46" s="179"/>
      <c r="LDK46" s="179"/>
      <c r="LDL46" s="179"/>
      <c r="LDM46" s="179"/>
      <c r="LDN46" s="179"/>
      <c r="LDO46" s="179"/>
      <c r="LDP46" s="179"/>
      <c r="LDQ46" s="179"/>
      <c r="LDR46" s="179"/>
      <c r="LDS46" s="179"/>
      <c r="LDT46" s="179"/>
      <c r="LDU46" s="179"/>
      <c r="LDV46" s="179"/>
      <c r="LDW46" s="179"/>
      <c r="LDX46" s="179"/>
      <c r="LDY46" s="179"/>
      <c r="LDZ46" s="179"/>
      <c r="LEA46" s="179"/>
      <c r="LEB46" s="179"/>
      <c r="LEC46" s="179"/>
      <c r="LED46" s="179"/>
      <c r="LEE46" s="179"/>
      <c r="LEF46" s="179"/>
      <c r="LEG46" s="179"/>
      <c r="LEH46" s="179"/>
      <c r="LEI46" s="179"/>
      <c r="LEJ46" s="179"/>
      <c r="LEK46" s="179"/>
      <c r="LEL46" s="179"/>
      <c r="LEM46" s="179"/>
      <c r="LEN46" s="179"/>
      <c r="LEO46" s="179"/>
      <c r="LEP46" s="179"/>
      <c r="LEQ46" s="179"/>
      <c r="LER46" s="179"/>
      <c r="LES46" s="179"/>
      <c r="LET46" s="179"/>
      <c r="LEU46" s="179"/>
      <c r="LEV46" s="179"/>
      <c r="LEW46" s="179"/>
      <c r="LEX46" s="179"/>
      <c r="LEY46" s="179"/>
      <c r="LEZ46" s="179"/>
      <c r="LFA46" s="179"/>
      <c r="LFB46" s="179"/>
      <c r="LFC46" s="179"/>
      <c r="LFD46" s="179"/>
      <c r="LFE46" s="179"/>
      <c r="LFF46" s="179"/>
      <c r="LFG46" s="179"/>
      <c r="LFH46" s="179"/>
      <c r="LFI46" s="179"/>
      <c r="LFJ46" s="179"/>
      <c r="LFK46" s="179"/>
      <c r="LFL46" s="179"/>
      <c r="LFM46" s="179"/>
      <c r="LFN46" s="179"/>
      <c r="LFO46" s="179"/>
      <c r="LFP46" s="179"/>
      <c r="LFQ46" s="179"/>
      <c r="LFR46" s="179"/>
      <c r="LFS46" s="179"/>
      <c r="LFT46" s="179"/>
      <c r="LFU46" s="179"/>
      <c r="LFV46" s="179"/>
      <c r="LFW46" s="179"/>
      <c r="LFX46" s="179"/>
      <c r="LFY46" s="179"/>
      <c r="LFZ46" s="179"/>
      <c r="LGA46" s="179"/>
      <c r="LGB46" s="179"/>
      <c r="LGC46" s="179"/>
      <c r="LGD46" s="179"/>
      <c r="LGE46" s="179"/>
      <c r="LGF46" s="179"/>
      <c r="LGG46" s="179"/>
      <c r="LGH46" s="179"/>
      <c r="LGI46" s="179"/>
      <c r="LGJ46" s="179"/>
      <c r="LGK46" s="179"/>
      <c r="LGL46" s="179"/>
      <c r="LGM46" s="179"/>
      <c r="LGN46" s="179"/>
      <c r="LGO46" s="179"/>
      <c r="LGP46" s="179"/>
      <c r="LGQ46" s="179"/>
      <c r="LGR46" s="179"/>
      <c r="LGS46" s="179"/>
      <c r="LGT46" s="179"/>
      <c r="LGU46" s="179"/>
      <c r="LGV46" s="179"/>
      <c r="LGW46" s="179"/>
      <c r="LGX46" s="179"/>
      <c r="LGY46" s="179"/>
      <c r="LGZ46" s="179"/>
      <c r="LHA46" s="179"/>
      <c r="LHB46" s="179"/>
      <c r="LHC46" s="179"/>
      <c r="LHD46" s="179"/>
      <c r="LHE46" s="179"/>
      <c r="LHF46" s="179"/>
      <c r="LHG46" s="179"/>
      <c r="LHH46" s="179"/>
      <c r="LHI46" s="179"/>
      <c r="LHJ46" s="179"/>
      <c r="LHK46" s="179"/>
      <c r="LHL46" s="179"/>
      <c r="LHM46" s="179"/>
      <c r="LHN46" s="179"/>
      <c r="LHO46" s="179"/>
      <c r="LHP46" s="179"/>
      <c r="LHQ46" s="179"/>
      <c r="LHR46" s="179"/>
      <c r="LHS46" s="179"/>
      <c r="LHT46" s="179"/>
      <c r="LHU46" s="179"/>
      <c r="LHV46" s="179"/>
      <c r="LHW46" s="179"/>
      <c r="LHX46" s="179"/>
      <c r="LHY46" s="179"/>
      <c r="LHZ46" s="179"/>
      <c r="LIA46" s="179"/>
      <c r="LIB46" s="179"/>
      <c r="LIC46" s="179"/>
      <c r="LID46" s="179"/>
      <c r="LIE46" s="179"/>
      <c r="LIF46" s="179"/>
      <c r="LIG46" s="179"/>
      <c r="LIH46" s="179"/>
      <c r="LII46" s="179"/>
      <c r="LIJ46" s="179"/>
      <c r="LIK46" s="179"/>
      <c r="LIL46" s="179"/>
      <c r="LIM46" s="179"/>
      <c r="LIN46" s="179"/>
      <c r="LIO46" s="179"/>
      <c r="LIP46" s="179"/>
      <c r="LIQ46" s="179"/>
      <c r="LIR46" s="179"/>
      <c r="LIS46" s="179"/>
      <c r="LIT46" s="179"/>
      <c r="LIU46" s="179"/>
      <c r="LIV46" s="179"/>
      <c r="LIW46" s="179"/>
      <c r="LIX46" s="179"/>
      <c r="LIY46" s="179"/>
      <c r="LIZ46" s="179"/>
      <c r="LJA46" s="179"/>
      <c r="LJB46" s="179"/>
      <c r="LJC46" s="179"/>
      <c r="LJD46" s="179"/>
      <c r="LJE46" s="179"/>
      <c r="LJF46" s="179"/>
      <c r="LJG46" s="179"/>
      <c r="LJH46" s="179"/>
      <c r="LJI46" s="179"/>
      <c r="LJJ46" s="179"/>
      <c r="LJK46" s="179"/>
      <c r="LJL46" s="179"/>
      <c r="LJM46" s="179"/>
      <c r="LJN46" s="179"/>
      <c r="LJO46" s="179"/>
      <c r="LJP46" s="179"/>
      <c r="LJQ46" s="179"/>
      <c r="LJR46" s="179"/>
      <c r="LJS46" s="179"/>
      <c r="LJT46" s="179"/>
      <c r="LJU46" s="179"/>
      <c r="LJV46" s="179"/>
      <c r="LJW46" s="179"/>
      <c r="LJX46" s="179"/>
      <c r="LJY46" s="179"/>
      <c r="LJZ46" s="179"/>
      <c r="LKA46" s="179"/>
      <c r="LKB46" s="179"/>
      <c r="LKC46" s="179"/>
      <c r="LKD46" s="179"/>
      <c r="LKE46" s="179"/>
      <c r="LKF46" s="179"/>
      <c r="LKG46" s="179"/>
      <c r="LKH46" s="179"/>
      <c r="LKI46" s="179"/>
      <c r="LKJ46" s="179"/>
      <c r="LKK46" s="179"/>
      <c r="LKL46" s="179"/>
      <c r="LKM46" s="179"/>
      <c r="LKN46" s="179"/>
      <c r="LKO46" s="179"/>
      <c r="LKP46" s="179"/>
      <c r="LKQ46" s="179"/>
      <c r="LKR46" s="179"/>
      <c r="LKS46" s="179"/>
      <c r="LKT46" s="179"/>
      <c r="LKU46" s="179"/>
      <c r="LKV46" s="179"/>
      <c r="LKW46" s="179"/>
      <c r="LKX46" s="179"/>
      <c r="LKY46" s="179"/>
      <c r="LKZ46" s="179"/>
      <c r="LLA46" s="179"/>
      <c r="LLB46" s="179"/>
      <c r="LLC46" s="179"/>
      <c r="LLD46" s="179"/>
      <c r="LLE46" s="179"/>
      <c r="LLF46" s="179"/>
      <c r="LLG46" s="179"/>
      <c r="LLH46" s="179"/>
      <c r="LLI46" s="179"/>
      <c r="LLJ46" s="179"/>
      <c r="LLK46" s="179"/>
      <c r="LLL46" s="179"/>
      <c r="LLM46" s="179"/>
      <c r="LLN46" s="179"/>
      <c r="LLO46" s="179"/>
      <c r="LLP46" s="179"/>
      <c r="LLQ46" s="179"/>
      <c r="LLR46" s="179"/>
      <c r="LLS46" s="179"/>
      <c r="LLT46" s="179"/>
      <c r="LLU46" s="179"/>
      <c r="LLV46" s="179"/>
      <c r="LLW46" s="179"/>
      <c r="LLX46" s="179"/>
      <c r="LLY46" s="179"/>
      <c r="LLZ46" s="179"/>
      <c r="LMA46" s="179"/>
      <c r="LMB46" s="179"/>
      <c r="LMC46" s="179"/>
      <c r="LMD46" s="179"/>
      <c r="LME46" s="179"/>
      <c r="LMF46" s="179"/>
      <c r="LMG46" s="179"/>
      <c r="LMH46" s="179"/>
      <c r="LMI46" s="179"/>
      <c r="LMJ46" s="179"/>
      <c r="LMK46" s="179"/>
      <c r="LML46" s="179"/>
      <c r="LMM46" s="179"/>
      <c r="LMN46" s="179"/>
      <c r="LMO46" s="179"/>
      <c r="LMP46" s="179"/>
      <c r="LMQ46" s="179"/>
      <c r="LMR46" s="179"/>
      <c r="LMS46" s="179"/>
      <c r="LMT46" s="179"/>
      <c r="LMU46" s="179"/>
      <c r="LMV46" s="179"/>
      <c r="LMW46" s="179"/>
      <c r="LMX46" s="179"/>
      <c r="LMY46" s="179"/>
      <c r="LMZ46" s="179"/>
      <c r="LNA46" s="179"/>
      <c r="LNB46" s="179"/>
      <c r="LNC46" s="179"/>
      <c r="LND46" s="179"/>
      <c r="LNE46" s="179"/>
      <c r="LNF46" s="179"/>
      <c r="LNG46" s="179"/>
      <c r="LNH46" s="179"/>
      <c r="LNI46" s="179"/>
      <c r="LNJ46" s="179"/>
      <c r="LNK46" s="179"/>
      <c r="LNL46" s="179"/>
      <c r="LNM46" s="179"/>
      <c r="LNN46" s="179"/>
      <c r="LNO46" s="179"/>
      <c r="LNP46" s="179"/>
      <c r="LNQ46" s="179"/>
      <c r="LNR46" s="179"/>
      <c r="LNS46" s="179"/>
      <c r="LNT46" s="179"/>
      <c r="LNU46" s="179"/>
      <c r="LNV46" s="179"/>
      <c r="LNW46" s="179"/>
      <c r="LNX46" s="179"/>
      <c r="LNY46" s="179"/>
      <c r="LNZ46" s="179"/>
      <c r="LOA46" s="179"/>
      <c r="LOB46" s="179"/>
      <c r="LOC46" s="179"/>
      <c r="LOD46" s="179"/>
      <c r="LOE46" s="179"/>
      <c r="LOF46" s="179"/>
      <c r="LOG46" s="179"/>
      <c r="LOH46" s="179"/>
      <c r="LOI46" s="179"/>
      <c r="LOJ46" s="179"/>
      <c r="LOK46" s="179"/>
      <c r="LOL46" s="179"/>
      <c r="LOM46" s="179"/>
      <c r="LON46" s="179"/>
      <c r="LOO46" s="179"/>
      <c r="LOP46" s="179"/>
      <c r="LOQ46" s="179"/>
      <c r="LOR46" s="179"/>
      <c r="LOS46" s="179"/>
      <c r="LOT46" s="179"/>
      <c r="LOU46" s="179"/>
      <c r="LOV46" s="179"/>
      <c r="LOW46" s="179"/>
      <c r="LOX46" s="179"/>
      <c r="LOY46" s="179"/>
      <c r="LOZ46" s="179"/>
      <c r="LPA46" s="179"/>
      <c r="LPB46" s="179"/>
      <c r="LPC46" s="179"/>
      <c r="LPD46" s="179"/>
      <c r="LPE46" s="179"/>
      <c r="LPF46" s="179"/>
      <c r="LPG46" s="179"/>
      <c r="LPH46" s="179"/>
      <c r="LPI46" s="179"/>
      <c r="LPJ46" s="179"/>
      <c r="LPK46" s="179"/>
      <c r="LPL46" s="179"/>
      <c r="LPM46" s="179"/>
      <c r="LPN46" s="179"/>
      <c r="LPO46" s="179"/>
      <c r="LPP46" s="179"/>
      <c r="LPQ46" s="179"/>
      <c r="LPR46" s="179"/>
      <c r="LPS46" s="179"/>
      <c r="LPT46" s="179"/>
      <c r="LPU46" s="179"/>
      <c r="LPV46" s="179"/>
      <c r="LPW46" s="179"/>
      <c r="LPX46" s="179"/>
      <c r="LPY46" s="179"/>
      <c r="LPZ46" s="179"/>
      <c r="LQA46" s="179"/>
      <c r="LQB46" s="179"/>
      <c r="LQC46" s="179"/>
      <c r="LQD46" s="179"/>
      <c r="LQE46" s="179"/>
      <c r="LQF46" s="179"/>
      <c r="LQG46" s="179"/>
      <c r="LQH46" s="179"/>
      <c r="LQI46" s="179"/>
      <c r="LQJ46" s="179"/>
      <c r="LQK46" s="179"/>
      <c r="LQL46" s="179"/>
      <c r="LQM46" s="179"/>
      <c r="LQN46" s="179"/>
      <c r="LQO46" s="179"/>
      <c r="LQP46" s="179"/>
      <c r="LQQ46" s="179"/>
      <c r="LQR46" s="179"/>
      <c r="LQS46" s="179"/>
      <c r="LQT46" s="179"/>
      <c r="LQU46" s="179"/>
      <c r="LQV46" s="179"/>
      <c r="LQW46" s="179"/>
      <c r="LQX46" s="179"/>
      <c r="LQY46" s="179"/>
      <c r="LQZ46" s="179"/>
      <c r="LRA46" s="179"/>
      <c r="LRB46" s="179"/>
      <c r="LRC46" s="179"/>
      <c r="LRD46" s="179"/>
      <c r="LRE46" s="179"/>
      <c r="LRF46" s="179"/>
      <c r="LRG46" s="179"/>
      <c r="LRH46" s="179"/>
      <c r="LRI46" s="179"/>
      <c r="LRJ46" s="179"/>
      <c r="LRK46" s="179"/>
      <c r="LRL46" s="179"/>
      <c r="LRM46" s="179"/>
      <c r="LRN46" s="179"/>
      <c r="LRO46" s="179"/>
      <c r="LRP46" s="179"/>
      <c r="LRQ46" s="179"/>
      <c r="LRR46" s="179"/>
      <c r="LRS46" s="179"/>
      <c r="LRT46" s="179"/>
      <c r="LRU46" s="179"/>
      <c r="LRV46" s="179"/>
      <c r="LRW46" s="179"/>
      <c r="LRX46" s="179"/>
      <c r="LRY46" s="179"/>
      <c r="LRZ46" s="179"/>
      <c r="LSA46" s="179"/>
      <c r="LSB46" s="179"/>
      <c r="LSC46" s="179"/>
      <c r="LSD46" s="179"/>
      <c r="LSE46" s="179"/>
      <c r="LSF46" s="179"/>
      <c r="LSG46" s="179"/>
      <c r="LSH46" s="179"/>
      <c r="LSI46" s="179"/>
      <c r="LSJ46" s="179"/>
      <c r="LSK46" s="179"/>
      <c r="LSL46" s="179"/>
      <c r="LSM46" s="179"/>
      <c r="LSN46" s="179"/>
      <c r="LSO46" s="179"/>
      <c r="LSP46" s="179"/>
      <c r="LSQ46" s="179"/>
      <c r="LSR46" s="179"/>
      <c r="LSS46" s="179"/>
      <c r="LST46" s="179"/>
      <c r="LSU46" s="179"/>
      <c r="LSV46" s="179"/>
      <c r="LSW46" s="179"/>
      <c r="LSX46" s="179"/>
      <c r="LSY46" s="179"/>
      <c r="LSZ46" s="179"/>
      <c r="LTA46" s="179"/>
      <c r="LTB46" s="179"/>
      <c r="LTC46" s="179"/>
      <c r="LTD46" s="179"/>
      <c r="LTE46" s="179"/>
      <c r="LTF46" s="179"/>
      <c r="LTG46" s="179"/>
      <c r="LTH46" s="179"/>
      <c r="LTI46" s="179"/>
      <c r="LTJ46" s="179"/>
      <c r="LTK46" s="179"/>
      <c r="LTL46" s="179"/>
      <c r="LTM46" s="179"/>
      <c r="LTN46" s="179"/>
      <c r="LTO46" s="179"/>
      <c r="LTP46" s="179"/>
      <c r="LTQ46" s="179"/>
      <c r="LTR46" s="179"/>
      <c r="LTS46" s="179"/>
      <c r="LTT46" s="179"/>
      <c r="LTU46" s="179"/>
      <c r="LTV46" s="179"/>
      <c r="LTW46" s="179"/>
      <c r="LTX46" s="179"/>
      <c r="LTY46" s="179"/>
      <c r="LTZ46" s="179"/>
      <c r="LUA46" s="179"/>
      <c r="LUB46" s="179"/>
      <c r="LUC46" s="179"/>
      <c r="LUD46" s="179"/>
      <c r="LUE46" s="179"/>
      <c r="LUF46" s="179"/>
      <c r="LUG46" s="179"/>
      <c r="LUH46" s="179"/>
      <c r="LUI46" s="179"/>
      <c r="LUJ46" s="179"/>
      <c r="LUK46" s="179"/>
      <c r="LUL46" s="179"/>
      <c r="LUM46" s="179"/>
      <c r="LUN46" s="179"/>
      <c r="LUO46" s="179"/>
      <c r="LUP46" s="179"/>
      <c r="LUQ46" s="179"/>
      <c r="LUR46" s="179"/>
      <c r="LUS46" s="179"/>
      <c r="LUT46" s="179"/>
      <c r="LUU46" s="179"/>
      <c r="LUV46" s="179"/>
      <c r="LUW46" s="179"/>
      <c r="LUX46" s="179"/>
      <c r="LUY46" s="179"/>
      <c r="LUZ46" s="179"/>
      <c r="LVA46" s="179"/>
      <c r="LVB46" s="179"/>
      <c r="LVC46" s="179"/>
      <c r="LVD46" s="179"/>
      <c r="LVE46" s="179"/>
      <c r="LVF46" s="179"/>
      <c r="LVG46" s="179"/>
      <c r="LVH46" s="179"/>
      <c r="LVI46" s="179"/>
      <c r="LVJ46" s="179"/>
      <c r="LVK46" s="179"/>
      <c r="LVL46" s="179"/>
      <c r="LVM46" s="179"/>
      <c r="LVN46" s="179"/>
      <c r="LVO46" s="179"/>
      <c r="LVP46" s="179"/>
      <c r="LVQ46" s="179"/>
      <c r="LVR46" s="179"/>
      <c r="LVS46" s="179"/>
      <c r="LVT46" s="179"/>
      <c r="LVU46" s="179"/>
      <c r="LVV46" s="179"/>
      <c r="LVW46" s="179"/>
      <c r="LVX46" s="179"/>
      <c r="LVY46" s="179"/>
      <c r="LVZ46" s="179"/>
      <c r="LWA46" s="179"/>
      <c r="LWB46" s="179"/>
      <c r="LWC46" s="179"/>
      <c r="LWD46" s="179"/>
      <c r="LWE46" s="179"/>
      <c r="LWF46" s="179"/>
      <c r="LWG46" s="179"/>
      <c r="LWH46" s="179"/>
      <c r="LWI46" s="179"/>
      <c r="LWJ46" s="179"/>
      <c r="LWK46" s="179"/>
      <c r="LWL46" s="179"/>
      <c r="LWM46" s="179"/>
      <c r="LWN46" s="179"/>
      <c r="LWO46" s="179"/>
      <c r="LWP46" s="179"/>
      <c r="LWQ46" s="179"/>
      <c r="LWR46" s="179"/>
      <c r="LWS46" s="179"/>
      <c r="LWT46" s="179"/>
      <c r="LWU46" s="179"/>
      <c r="LWV46" s="179"/>
      <c r="LWW46" s="179"/>
      <c r="LWX46" s="179"/>
      <c r="LWY46" s="179"/>
      <c r="LWZ46" s="179"/>
      <c r="LXA46" s="179"/>
      <c r="LXB46" s="179"/>
      <c r="LXC46" s="179"/>
      <c r="LXD46" s="179"/>
      <c r="LXE46" s="179"/>
      <c r="LXF46" s="179"/>
      <c r="LXG46" s="179"/>
      <c r="LXH46" s="179"/>
      <c r="LXI46" s="179"/>
      <c r="LXJ46" s="179"/>
      <c r="LXK46" s="179"/>
      <c r="LXL46" s="179"/>
      <c r="LXM46" s="179"/>
      <c r="LXN46" s="179"/>
      <c r="LXO46" s="179"/>
      <c r="LXP46" s="179"/>
      <c r="LXQ46" s="179"/>
      <c r="LXR46" s="179"/>
      <c r="LXS46" s="179"/>
      <c r="LXT46" s="179"/>
      <c r="LXU46" s="179"/>
      <c r="LXV46" s="179"/>
      <c r="LXW46" s="179"/>
      <c r="LXX46" s="179"/>
      <c r="LXY46" s="179"/>
      <c r="LXZ46" s="179"/>
      <c r="LYA46" s="179"/>
      <c r="LYB46" s="179"/>
      <c r="LYC46" s="179"/>
      <c r="LYD46" s="179"/>
      <c r="LYE46" s="179"/>
      <c r="LYF46" s="179"/>
      <c r="LYG46" s="179"/>
      <c r="LYH46" s="179"/>
      <c r="LYI46" s="179"/>
      <c r="LYJ46" s="179"/>
      <c r="LYK46" s="179"/>
      <c r="LYL46" s="179"/>
      <c r="LYM46" s="179"/>
      <c r="LYN46" s="179"/>
      <c r="LYO46" s="179"/>
      <c r="LYP46" s="179"/>
      <c r="LYQ46" s="179"/>
      <c r="LYR46" s="179"/>
      <c r="LYS46" s="179"/>
      <c r="LYT46" s="179"/>
      <c r="LYU46" s="179"/>
      <c r="LYV46" s="179"/>
      <c r="LYW46" s="179"/>
      <c r="LYX46" s="179"/>
      <c r="LYY46" s="179"/>
      <c r="LYZ46" s="179"/>
      <c r="LZA46" s="179"/>
      <c r="LZB46" s="179"/>
      <c r="LZC46" s="179"/>
      <c r="LZD46" s="179"/>
      <c r="LZE46" s="179"/>
      <c r="LZF46" s="179"/>
      <c r="LZG46" s="179"/>
      <c r="LZH46" s="179"/>
      <c r="LZI46" s="179"/>
      <c r="LZJ46" s="179"/>
      <c r="LZK46" s="179"/>
      <c r="LZL46" s="179"/>
      <c r="LZM46" s="179"/>
      <c r="LZN46" s="179"/>
      <c r="LZO46" s="179"/>
      <c r="LZP46" s="179"/>
      <c r="LZQ46" s="179"/>
      <c r="LZR46" s="179"/>
      <c r="LZS46" s="179"/>
      <c r="LZT46" s="179"/>
      <c r="LZU46" s="179"/>
      <c r="LZV46" s="179"/>
      <c r="LZW46" s="179"/>
      <c r="LZX46" s="179"/>
      <c r="LZY46" s="179"/>
      <c r="LZZ46" s="179"/>
      <c r="MAA46" s="179"/>
      <c r="MAB46" s="179"/>
      <c r="MAC46" s="179"/>
      <c r="MAD46" s="179"/>
      <c r="MAE46" s="179"/>
      <c r="MAF46" s="179"/>
      <c r="MAG46" s="179"/>
      <c r="MAH46" s="179"/>
      <c r="MAI46" s="179"/>
      <c r="MAJ46" s="179"/>
      <c r="MAK46" s="179"/>
      <c r="MAL46" s="179"/>
      <c r="MAM46" s="179"/>
      <c r="MAN46" s="179"/>
      <c r="MAO46" s="179"/>
      <c r="MAP46" s="179"/>
      <c r="MAQ46" s="179"/>
      <c r="MAR46" s="179"/>
      <c r="MAS46" s="179"/>
      <c r="MAT46" s="179"/>
      <c r="MAU46" s="179"/>
      <c r="MAV46" s="179"/>
      <c r="MAW46" s="179"/>
      <c r="MAX46" s="179"/>
      <c r="MAY46" s="179"/>
      <c r="MAZ46" s="179"/>
      <c r="MBA46" s="179"/>
      <c r="MBB46" s="179"/>
      <c r="MBC46" s="179"/>
      <c r="MBD46" s="179"/>
      <c r="MBE46" s="179"/>
      <c r="MBF46" s="179"/>
      <c r="MBG46" s="179"/>
      <c r="MBH46" s="179"/>
      <c r="MBI46" s="179"/>
      <c r="MBJ46" s="179"/>
      <c r="MBK46" s="179"/>
      <c r="MBL46" s="179"/>
      <c r="MBM46" s="179"/>
      <c r="MBN46" s="179"/>
      <c r="MBO46" s="179"/>
      <c r="MBP46" s="179"/>
      <c r="MBQ46" s="179"/>
      <c r="MBR46" s="179"/>
      <c r="MBS46" s="179"/>
      <c r="MBT46" s="179"/>
      <c r="MBU46" s="179"/>
      <c r="MBV46" s="179"/>
      <c r="MBW46" s="179"/>
      <c r="MBX46" s="179"/>
      <c r="MBY46" s="179"/>
      <c r="MBZ46" s="179"/>
      <c r="MCA46" s="179"/>
      <c r="MCB46" s="179"/>
      <c r="MCC46" s="179"/>
      <c r="MCD46" s="179"/>
      <c r="MCE46" s="179"/>
      <c r="MCF46" s="179"/>
      <c r="MCG46" s="179"/>
      <c r="MCH46" s="179"/>
      <c r="MCI46" s="179"/>
      <c r="MCJ46" s="179"/>
      <c r="MCK46" s="179"/>
      <c r="MCL46" s="179"/>
      <c r="MCM46" s="179"/>
      <c r="MCN46" s="179"/>
      <c r="MCO46" s="179"/>
      <c r="MCP46" s="179"/>
      <c r="MCQ46" s="179"/>
      <c r="MCR46" s="179"/>
      <c r="MCS46" s="179"/>
      <c r="MCT46" s="179"/>
      <c r="MCU46" s="179"/>
      <c r="MCV46" s="179"/>
      <c r="MCW46" s="179"/>
      <c r="MCX46" s="179"/>
      <c r="MCY46" s="179"/>
      <c r="MCZ46" s="179"/>
      <c r="MDA46" s="179"/>
      <c r="MDB46" s="179"/>
      <c r="MDC46" s="179"/>
      <c r="MDD46" s="179"/>
      <c r="MDE46" s="179"/>
      <c r="MDF46" s="179"/>
      <c r="MDG46" s="179"/>
      <c r="MDH46" s="179"/>
      <c r="MDI46" s="179"/>
      <c r="MDJ46" s="179"/>
      <c r="MDK46" s="179"/>
      <c r="MDL46" s="179"/>
      <c r="MDM46" s="179"/>
      <c r="MDN46" s="179"/>
      <c r="MDO46" s="179"/>
      <c r="MDP46" s="179"/>
      <c r="MDQ46" s="179"/>
      <c r="MDR46" s="179"/>
      <c r="MDS46" s="179"/>
      <c r="MDT46" s="179"/>
      <c r="MDU46" s="179"/>
      <c r="MDV46" s="179"/>
      <c r="MDW46" s="179"/>
      <c r="MDX46" s="179"/>
      <c r="MDY46" s="179"/>
      <c r="MDZ46" s="179"/>
      <c r="MEA46" s="179"/>
      <c r="MEB46" s="179"/>
      <c r="MEC46" s="179"/>
      <c r="MED46" s="179"/>
      <c r="MEE46" s="179"/>
      <c r="MEF46" s="179"/>
      <c r="MEG46" s="179"/>
      <c r="MEH46" s="179"/>
      <c r="MEI46" s="179"/>
      <c r="MEJ46" s="179"/>
      <c r="MEK46" s="179"/>
      <c r="MEL46" s="179"/>
      <c r="MEM46" s="179"/>
      <c r="MEN46" s="179"/>
      <c r="MEO46" s="179"/>
      <c r="MEP46" s="179"/>
      <c r="MEQ46" s="179"/>
      <c r="MER46" s="179"/>
      <c r="MES46" s="179"/>
      <c r="MET46" s="179"/>
      <c r="MEU46" s="179"/>
      <c r="MEV46" s="179"/>
      <c r="MEW46" s="179"/>
      <c r="MEX46" s="179"/>
      <c r="MEY46" s="179"/>
      <c r="MEZ46" s="179"/>
      <c r="MFA46" s="179"/>
      <c r="MFB46" s="179"/>
      <c r="MFC46" s="179"/>
      <c r="MFD46" s="179"/>
      <c r="MFE46" s="179"/>
      <c r="MFF46" s="179"/>
      <c r="MFG46" s="179"/>
      <c r="MFH46" s="179"/>
      <c r="MFI46" s="179"/>
      <c r="MFJ46" s="179"/>
      <c r="MFK46" s="179"/>
      <c r="MFL46" s="179"/>
      <c r="MFM46" s="179"/>
      <c r="MFN46" s="179"/>
      <c r="MFO46" s="179"/>
      <c r="MFP46" s="179"/>
      <c r="MFQ46" s="179"/>
      <c r="MFR46" s="179"/>
      <c r="MFS46" s="179"/>
      <c r="MFT46" s="179"/>
      <c r="MFU46" s="179"/>
      <c r="MFV46" s="179"/>
      <c r="MFW46" s="179"/>
      <c r="MFX46" s="179"/>
      <c r="MFY46" s="179"/>
      <c r="MFZ46" s="179"/>
      <c r="MGA46" s="179"/>
      <c r="MGB46" s="179"/>
      <c r="MGC46" s="179"/>
      <c r="MGD46" s="179"/>
      <c r="MGE46" s="179"/>
      <c r="MGF46" s="179"/>
      <c r="MGG46" s="179"/>
      <c r="MGH46" s="179"/>
      <c r="MGI46" s="179"/>
      <c r="MGJ46" s="179"/>
      <c r="MGK46" s="179"/>
      <c r="MGL46" s="179"/>
      <c r="MGM46" s="179"/>
      <c r="MGN46" s="179"/>
      <c r="MGO46" s="179"/>
      <c r="MGP46" s="179"/>
      <c r="MGQ46" s="179"/>
      <c r="MGR46" s="179"/>
      <c r="MGS46" s="179"/>
      <c r="MGT46" s="179"/>
      <c r="MGU46" s="179"/>
      <c r="MGV46" s="179"/>
      <c r="MGW46" s="179"/>
      <c r="MGX46" s="179"/>
      <c r="MGY46" s="179"/>
      <c r="MGZ46" s="179"/>
      <c r="MHA46" s="179"/>
      <c r="MHB46" s="179"/>
      <c r="MHC46" s="179"/>
      <c r="MHD46" s="179"/>
      <c r="MHE46" s="179"/>
      <c r="MHF46" s="179"/>
      <c r="MHG46" s="179"/>
      <c r="MHH46" s="179"/>
      <c r="MHI46" s="179"/>
      <c r="MHJ46" s="179"/>
      <c r="MHK46" s="179"/>
      <c r="MHL46" s="179"/>
      <c r="MHM46" s="179"/>
      <c r="MHN46" s="179"/>
      <c r="MHO46" s="179"/>
      <c r="MHP46" s="179"/>
      <c r="MHQ46" s="179"/>
      <c r="MHR46" s="179"/>
      <c r="MHS46" s="179"/>
      <c r="MHT46" s="179"/>
      <c r="MHU46" s="179"/>
      <c r="MHV46" s="179"/>
      <c r="MHW46" s="179"/>
      <c r="MHX46" s="179"/>
      <c r="MHY46" s="179"/>
      <c r="MHZ46" s="179"/>
      <c r="MIA46" s="179"/>
      <c r="MIB46" s="179"/>
      <c r="MIC46" s="179"/>
      <c r="MID46" s="179"/>
      <c r="MIE46" s="179"/>
      <c r="MIF46" s="179"/>
      <c r="MIG46" s="179"/>
      <c r="MIH46" s="179"/>
      <c r="MII46" s="179"/>
      <c r="MIJ46" s="179"/>
      <c r="MIK46" s="179"/>
      <c r="MIL46" s="179"/>
      <c r="MIM46" s="179"/>
      <c r="MIN46" s="179"/>
      <c r="MIO46" s="179"/>
      <c r="MIP46" s="179"/>
      <c r="MIQ46" s="179"/>
      <c r="MIR46" s="179"/>
      <c r="MIS46" s="179"/>
      <c r="MIT46" s="179"/>
      <c r="MIU46" s="179"/>
      <c r="MIV46" s="179"/>
      <c r="MIW46" s="179"/>
      <c r="MIX46" s="179"/>
      <c r="MIY46" s="179"/>
      <c r="MIZ46" s="179"/>
      <c r="MJA46" s="179"/>
      <c r="MJB46" s="179"/>
      <c r="MJC46" s="179"/>
      <c r="MJD46" s="179"/>
      <c r="MJE46" s="179"/>
      <c r="MJF46" s="179"/>
      <c r="MJG46" s="179"/>
      <c r="MJH46" s="179"/>
      <c r="MJI46" s="179"/>
      <c r="MJJ46" s="179"/>
      <c r="MJK46" s="179"/>
      <c r="MJL46" s="179"/>
      <c r="MJM46" s="179"/>
      <c r="MJN46" s="179"/>
      <c r="MJO46" s="179"/>
      <c r="MJP46" s="179"/>
      <c r="MJQ46" s="179"/>
      <c r="MJR46" s="179"/>
      <c r="MJS46" s="179"/>
      <c r="MJT46" s="179"/>
      <c r="MJU46" s="179"/>
      <c r="MJV46" s="179"/>
      <c r="MJW46" s="179"/>
      <c r="MJX46" s="179"/>
      <c r="MJY46" s="179"/>
      <c r="MJZ46" s="179"/>
      <c r="MKA46" s="179"/>
      <c r="MKB46" s="179"/>
      <c r="MKC46" s="179"/>
      <c r="MKD46" s="179"/>
      <c r="MKE46" s="179"/>
      <c r="MKF46" s="179"/>
      <c r="MKG46" s="179"/>
      <c r="MKH46" s="179"/>
      <c r="MKI46" s="179"/>
      <c r="MKJ46" s="179"/>
      <c r="MKK46" s="179"/>
      <c r="MKL46" s="179"/>
      <c r="MKM46" s="179"/>
      <c r="MKN46" s="179"/>
      <c r="MKO46" s="179"/>
      <c r="MKP46" s="179"/>
      <c r="MKQ46" s="179"/>
      <c r="MKR46" s="179"/>
      <c r="MKS46" s="179"/>
      <c r="MKT46" s="179"/>
      <c r="MKU46" s="179"/>
      <c r="MKV46" s="179"/>
      <c r="MKW46" s="179"/>
      <c r="MKX46" s="179"/>
      <c r="MKY46" s="179"/>
      <c r="MKZ46" s="179"/>
      <c r="MLA46" s="179"/>
      <c r="MLB46" s="179"/>
      <c r="MLC46" s="179"/>
      <c r="MLD46" s="179"/>
      <c r="MLE46" s="179"/>
      <c r="MLF46" s="179"/>
      <c r="MLG46" s="179"/>
      <c r="MLH46" s="179"/>
      <c r="MLI46" s="179"/>
      <c r="MLJ46" s="179"/>
      <c r="MLK46" s="179"/>
      <c r="MLL46" s="179"/>
      <c r="MLM46" s="179"/>
      <c r="MLN46" s="179"/>
      <c r="MLO46" s="179"/>
      <c r="MLP46" s="179"/>
      <c r="MLQ46" s="179"/>
      <c r="MLR46" s="179"/>
      <c r="MLS46" s="179"/>
      <c r="MLT46" s="179"/>
      <c r="MLU46" s="179"/>
      <c r="MLV46" s="179"/>
      <c r="MLW46" s="179"/>
      <c r="MLX46" s="179"/>
      <c r="MLY46" s="179"/>
      <c r="MLZ46" s="179"/>
      <c r="MMA46" s="179"/>
      <c r="MMB46" s="179"/>
      <c r="MMC46" s="179"/>
      <c r="MMD46" s="179"/>
      <c r="MME46" s="179"/>
      <c r="MMF46" s="179"/>
      <c r="MMG46" s="179"/>
      <c r="MMH46" s="179"/>
      <c r="MMI46" s="179"/>
      <c r="MMJ46" s="179"/>
      <c r="MMK46" s="179"/>
      <c r="MML46" s="179"/>
      <c r="MMM46" s="179"/>
      <c r="MMN46" s="179"/>
      <c r="MMO46" s="179"/>
      <c r="MMP46" s="179"/>
      <c r="MMQ46" s="179"/>
      <c r="MMR46" s="179"/>
      <c r="MMS46" s="179"/>
      <c r="MMT46" s="179"/>
      <c r="MMU46" s="179"/>
      <c r="MMV46" s="179"/>
      <c r="MMW46" s="179"/>
      <c r="MMX46" s="179"/>
      <c r="MMY46" s="179"/>
      <c r="MMZ46" s="179"/>
      <c r="MNA46" s="179"/>
      <c r="MNB46" s="179"/>
      <c r="MNC46" s="179"/>
      <c r="MND46" s="179"/>
      <c r="MNE46" s="179"/>
      <c r="MNF46" s="179"/>
      <c r="MNG46" s="179"/>
      <c r="MNH46" s="179"/>
      <c r="MNI46" s="179"/>
      <c r="MNJ46" s="179"/>
      <c r="MNK46" s="179"/>
      <c r="MNL46" s="179"/>
      <c r="MNM46" s="179"/>
      <c r="MNN46" s="179"/>
      <c r="MNO46" s="179"/>
      <c r="MNP46" s="179"/>
      <c r="MNQ46" s="179"/>
      <c r="MNR46" s="179"/>
      <c r="MNS46" s="179"/>
      <c r="MNT46" s="179"/>
      <c r="MNU46" s="179"/>
      <c r="MNV46" s="179"/>
      <c r="MNW46" s="179"/>
      <c r="MNX46" s="179"/>
      <c r="MNY46" s="179"/>
      <c r="MNZ46" s="179"/>
      <c r="MOA46" s="179"/>
      <c r="MOB46" s="179"/>
      <c r="MOC46" s="179"/>
      <c r="MOD46" s="179"/>
      <c r="MOE46" s="179"/>
      <c r="MOF46" s="179"/>
      <c r="MOG46" s="179"/>
      <c r="MOH46" s="179"/>
      <c r="MOI46" s="179"/>
      <c r="MOJ46" s="179"/>
      <c r="MOK46" s="179"/>
      <c r="MOL46" s="179"/>
      <c r="MOM46" s="179"/>
      <c r="MON46" s="179"/>
      <c r="MOO46" s="179"/>
      <c r="MOP46" s="179"/>
      <c r="MOQ46" s="179"/>
      <c r="MOR46" s="179"/>
      <c r="MOS46" s="179"/>
      <c r="MOT46" s="179"/>
      <c r="MOU46" s="179"/>
      <c r="MOV46" s="179"/>
      <c r="MOW46" s="179"/>
      <c r="MOX46" s="179"/>
      <c r="MOY46" s="179"/>
      <c r="MOZ46" s="179"/>
      <c r="MPA46" s="179"/>
      <c r="MPB46" s="179"/>
      <c r="MPC46" s="179"/>
      <c r="MPD46" s="179"/>
      <c r="MPE46" s="179"/>
      <c r="MPF46" s="179"/>
      <c r="MPG46" s="179"/>
      <c r="MPH46" s="179"/>
      <c r="MPI46" s="179"/>
      <c r="MPJ46" s="179"/>
      <c r="MPK46" s="179"/>
      <c r="MPL46" s="179"/>
      <c r="MPM46" s="179"/>
      <c r="MPN46" s="179"/>
      <c r="MPO46" s="179"/>
      <c r="MPP46" s="179"/>
      <c r="MPQ46" s="179"/>
      <c r="MPR46" s="179"/>
      <c r="MPS46" s="179"/>
      <c r="MPT46" s="179"/>
      <c r="MPU46" s="179"/>
      <c r="MPV46" s="179"/>
      <c r="MPW46" s="179"/>
      <c r="MPX46" s="179"/>
      <c r="MPY46" s="179"/>
      <c r="MPZ46" s="179"/>
      <c r="MQA46" s="179"/>
      <c r="MQB46" s="179"/>
      <c r="MQC46" s="179"/>
      <c r="MQD46" s="179"/>
      <c r="MQE46" s="179"/>
      <c r="MQF46" s="179"/>
      <c r="MQG46" s="179"/>
      <c r="MQH46" s="179"/>
      <c r="MQI46" s="179"/>
      <c r="MQJ46" s="179"/>
      <c r="MQK46" s="179"/>
      <c r="MQL46" s="179"/>
      <c r="MQM46" s="179"/>
      <c r="MQN46" s="179"/>
      <c r="MQO46" s="179"/>
      <c r="MQP46" s="179"/>
      <c r="MQQ46" s="179"/>
      <c r="MQR46" s="179"/>
      <c r="MQS46" s="179"/>
      <c r="MQT46" s="179"/>
      <c r="MQU46" s="179"/>
      <c r="MQV46" s="179"/>
      <c r="MQW46" s="179"/>
      <c r="MQX46" s="179"/>
      <c r="MQY46" s="179"/>
      <c r="MQZ46" s="179"/>
      <c r="MRA46" s="179"/>
      <c r="MRB46" s="179"/>
      <c r="MRC46" s="179"/>
      <c r="MRD46" s="179"/>
      <c r="MRE46" s="179"/>
      <c r="MRF46" s="179"/>
      <c r="MRG46" s="179"/>
      <c r="MRH46" s="179"/>
      <c r="MRI46" s="179"/>
      <c r="MRJ46" s="179"/>
      <c r="MRK46" s="179"/>
      <c r="MRL46" s="179"/>
      <c r="MRM46" s="179"/>
      <c r="MRN46" s="179"/>
      <c r="MRO46" s="179"/>
      <c r="MRP46" s="179"/>
      <c r="MRQ46" s="179"/>
      <c r="MRR46" s="179"/>
      <c r="MRS46" s="179"/>
      <c r="MRT46" s="179"/>
      <c r="MRU46" s="179"/>
      <c r="MRV46" s="179"/>
      <c r="MRW46" s="179"/>
      <c r="MRX46" s="179"/>
      <c r="MRY46" s="179"/>
      <c r="MRZ46" s="179"/>
      <c r="MSA46" s="179"/>
      <c r="MSB46" s="179"/>
      <c r="MSC46" s="179"/>
      <c r="MSD46" s="179"/>
      <c r="MSE46" s="179"/>
      <c r="MSF46" s="179"/>
      <c r="MSG46" s="179"/>
      <c r="MSH46" s="179"/>
      <c r="MSI46" s="179"/>
      <c r="MSJ46" s="179"/>
      <c r="MSK46" s="179"/>
      <c r="MSL46" s="179"/>
      <c r="MSM46" s="179"/>
      <c r="MSN46" s="179"/>
      <c r="MSO46" s="179"/>
      <c r="MSP46" s="179"/>
      <c r="MSQ46" s="179"/>
      <c r="MSR46" s="179"/>
      <c r="MSS46" s="179"/>
      <c r="MST46" s="179"/>
      <c r="MSU46" s="179"/>
      <c r="MSV46" s="179"/>
      <c r="MSW46" s="179"/>
      <c r="MSX46" s="179"/>
      <c r="MSY46" s="179"/>
      <c r="MSZ46" s="179"/>
      <c r="MTA46" s="179"/>
      <c r="MTB46" s="179"/>
      <c r="MTC46" s="179"/>
      <c r="MTD46" s="179"/>
      <c r="MTE46" s="179"/>
      <c r="MTF46" s="179"/>
      <c r="MTG46" s="179"/>
      <c r="MTH46" s="179"/>
      <c r="MTI46" s="179"/>
      <c r="MTJ46" s="179"/>
      <c r="MTK46" s="179"/>
      <c r="MTL46" s="179"/>
      <c r="MTM46" s="179"/>
      <c r="MTN46" s="179"/>
      <c r="MTO46" s="179"/>
      <c r="MTP46" s="179"/>
      <c r="MTQ46" s="179"/>
      <c r="MTR46" s="179"/>
      <c r="MTS46" s="179"/>
      <c r="MTT46" s="179"/>
      <c r="MTU46" s="179"/>
      <c r="MTV46" s="179"/>
      <c r="MTW46" s="179"/>
      <c r="MTX46" s="179"/>
      <c r="MTY46" s="179"/>
      <c r="MTZ46" s="179"/>
      <c r="MUA46" s="179"/>
      <c r="MUB46" s="179"/>
      <c r="MUC46" s="179"/>
      <c r="MUD46" s="179"/>
      <c r="MUE46" s="179"/>
      <c r="MUF46" s="179"/>
      <c r="MUG46" s="179"/>
      <c r="MUH46" s="179"/>
      <c r="MUI46" s="179"/>
      <c r="MUJ46" s="179"/>
      <c r="MUK46" s="179"/>
      <c r="MUL46" s="179"/>
      <c r="MUM46" s="179"/>
      <c r="MUN46" s="179"/>
      <c r="MUO46" s="179"/>
      <c r="MUP46" s="179"/>
      <c r="MUQ46" s="179"/>
      <c r="MUR46" s="179"/>
      <c r="MUS46" s="179"/>
      <c r="MUT46" s="179"/>
      <c r="MUU46" s="179"/>
      <c r="MUV46" s="179"/>
      <c r="MUW46" s="179"/>
      <c r="MUX46" s="179"/>
      <c r="MUY46" s="179"/>
      <c r="MUZ46" s="179"/>
      <c r="MVA46" s="179"/>
      <c r="MVB46" s="179"/>
      <c r="MVC46" s="179"/>
      <c r="MVD46" s="179"/>
      <c r="MVE46" s="179"/>
      <c r="MVF46" s="179"/>
      <c r="MVG46" s="179"/>
      <c r="MVH46" s="179"/>
      <c r="MVI46" s="179"/>
      <c r="MVJ46" s="179"/>
      <c r="MVK46" s="179"/>
      <c r="MVL46" s="179"/>
      <c r="MVM46" s="179"/>
      <c r="MVN46" s="179"/>
      <c r="MVO46" s="179"/>
      <c r="MVP46" s="179"/>
      <c r="MVQ46" s="179"/>
      <c r="MVR46" s="179"/>
      <c r="MVS46" s="179"/>
      <c r="MVT46" s="179"/>
      <c r="MVU46" s="179"/>
      <c r="MVV46" s="179"/>
      <c r="MVW46" s="179"/>
      <c r="MVX46" s="179"/>
      <c r="MVY46" s="179"/>
      <c r="MVZ46" s="179"/>
      <c r="MWA46" s="179"/>
      <c r="MWB46" s="179"/>
      <c r="MWC46" s="179"/>
      <c r="MWD46" s="179"/>
      <c r="MWE46" s="179"/>
      <c r="MWF46" s="179"/>
      <c r="MWG46" s="179"/>
      <c r="MWH46" s="179"/>
      <c r="MWI46" s="179"/>
      <c r="MWJ46" s="179"/>
      <c r="MWK46" s="179"/>
      <c r="MWL46" s="179"/>
      <c r="MWM46" s="179"/>
      <c r="MWN46" s="179"/>
      <c r="MWO46" s="179"/>
      <c r="MWP46" s="179"/>
      <c r="MWQ46" s="179"/>
      <c r="MWR46" s="179"/>
      <c r="MWS46" s="179"/>
      <c r="MWT46" s="179"/>
      <c r="MWU46" s="179"/>
      <c r="MWV46" s="179"/>
      <c r="MWW46" s="179"/>
      <c r="MWX46" s="179"/>
      <c r="MWY46" s="179"/>
      <c r="MWZ46" s="179"/>
      <c r="MXA46" s="179"/>
      <c r="MXB46" s="179"/>
      <c r="MXC46" s="179"/>
      <c r="MXD46" s="179"/>
      <c r="MXE46" s="179"/>
      <c r="MXF46" s="179"/>
      <c r="MXG46" s="179"/>
      <c r="MXH46" s="179"/>
      <c r="MXI46" s="179"/>
      <c r="MXJ46" s="179"/>
      <c r="MXK46" s="179"/>
      <c r="MXL46" s="179"/>
      <c r="MXM46" s="179"/>
      <c r="MXN46" s="179"/>
      <c r="MXO46" s="179"/>
      <c r="MXP46" s="179"/>
      <c r="MXQ46" s="179"/>
      <c r="MXR46" s="179"/>
      <c r="MXS46" s="179"/>
      <c r="MXT46" s="179"/>
      <c r="MXU46" s="179"/>
      <c r="MXV46" s="179"/>
      <c r="MXW46" s="179"/>
      <c r="MXX46" s="179"/>
      <c r="MXY46" s="179"/>
      <c r="MXZ46" s="179"/>
      <c r="MYA46" s="179"/>
      <c r="MYB46" s="179"/>
      <c r="MYC46" s="179"/>
      <c r="MYD46" s="179"/>
      <c r="MYE46" s="179"/>
      <c r="MYF46" s="179"/>
      <c r="MYG46" s="179"/>
      <c r="MYH46" s="179"/>
      <c r="MYI46" s="179"/>
      <c r="MYJ46" s="179"/>
      <c r="MYK46" s="179"/>
      <c r="MYL46" s="179"/>
      <c r="MYM46" s="179"/>
      <c r="MYN46" s="179"/>
      <c r="MYO46" s="179"/>
      <c r="MYP46" s="179"/>
      <c r="MYQ46" s="179"/>
      <c r="MYR46" s="179"/>
      <c r="MYS46" s="179"/>
      <c r="MYT46" s="179"/>
      <c r="MYU46" s="179"/>
      <c r="MYV46" s="179"/>
      <c r="MYW46" s="179"/>
      <c r="MYX46" s="179"/>
      <c r="MYY46" s="179"/>
      <c r="MYZ46" s="179"/>
      <c r="MZA46" s="179"/>
      <c r="MZB46" s="179"/>
      <c r="MZC46" s="179"/>
      <c r="MZD46" s="179"/>
      <c r="MZE46" s="179"/>
      <c r="MZF46" s="179"/>
      <c r="MZG46" s="179"/>
      <c r="MZH46" s="179"/>
      <c r="MZI46" s="179"/>
      <c r="MZJ46" s="179"/>
      <c r="MZK46" s="179"/>
      <c r="MZL46" s="179"/>
      <c r="MZM46" s="179"/>
      <c r="MZN46" s="179"/>
      <c r="MZO46" s="179"/>
      <c r="MZP46" s="179"/>
      <c r="MZQ46" s="179"/>
      <c r="MZR46" s="179"/>
      <c r="MZS46" s="179"/>
      <c r="MZT46" s="179"/>
      <c r="MZU46" s="179"/>
      <c r="MZV46" s="179"/>
      <c r="MZW46" s="179"/>
      <c r="MZX46" s="179"/>
      <c r="MZY46" s="179"/>
      <c r="MZZ46" s="179"/>
      <c r="NAA46" s="179"/>
      <c r="NAB46" s="179"/>
      <c r="NAC46" s="179"/>
      <c r="NAD46" s="179"/>
      <c r="NAE46" s="179"/>
      <c r="NAF46" s="179"/>
      <c r="NAG46" s="179"/>
      <c r="NAH46" s="179"/>
      <c r="NAI46" s="179"/>
      <c r="NAJ46" s="179"/>
      <c r="NAK46" s="179"/>
      <c r="NAL46" s="179"/>
      <c r="NAM46" s="179"/>
      <c r="NAN46" s="179"/>
      <c r="NAO46" s="179"/>
      <c r="NAP46" s="179"/>
      <c r="NAQ46" s="179"/>
      <c r="NAR46" s="179"/>
      <c r="NAS46" s="179"/>
      <c r="NAT46" s="179"/>
      <c r="NAU46" s="179"/>
      <c r="NAV46" s="179"/>
      <c r="NAW46" s="179"/>
      <c r="NAX46" s="179"/>
      <c r="NAY46" s="179"/>
      <c r="NAZ46" s="179"/>
      <c r="NBA46" s="179"/>
      <c r="NBB46" s="179"/>
      <c r="NBC46" s="179"/>
      <c r="NBD46" s="179"/>
      <c r="NBE46" s="179"/>
      <c r="NBF46" s="179"/>
      <c r="NBG46" s="179"/>
      <c r="NBH46" s="179"/>
      <c r="NBI46" s="179"/>
      <c r="NBJ46" s="179"/>
      <c r="NBK46" s="179"/>
      <c r="NBL46" s="179"/>
      <c r="NBM46" s="179"/>
      <c r="NBN46" s="179"/>
      <c r="NBO46" s="179"/>
      <c r="NBP46" s="179"/>
      <c r="NBQ46" s="179"/>
      <c r="NBR46" s="179"/>
      <c r="NBS46" s="179"/>
      <c r="NBT46" s="179"/>
      <c r="NBU46" s="179"/>
      <c r="NBV46" s="179"/>
      <c r="NBW46" s="179"/>
      <c r="NBX46" s="179"/>
      <c r="NBY46" s="179"/>
      <c r="NBZ46" s="179"/>
      <c r="NCA46" s="179"/>
      <c r="NCB46" s="179"/>
      <c r="NCC46" s="179"/>
      <c r="NCD46" s="179"/>
      <c r="NCE46" s="179"/>
      <c r="NCF46" s="179"/>
      <c r="NCG46" s="179"/>
      <c r="NCH46" s="179"/>
      <c r="NCI46" s="179"/>
      <c r="NCJ46" s="179"/>
      <c r="NCK46" s="179"/>
      <c r="NCL46" s="179"/>
      <c r="NCM46" s="179"/>
      <c r="NCN46" s="179"/>
      <c r="NCO46" s="179"/>
      <c r="NCP46" s="179"/>
      <c r="NCQ46" s="179"/>
      <c r="NCR46" s="179"/>
      <c r="NCS46" s="179"/>
      <c r="NCT46" s="179"/>
      <c r="NCU46" s="179"/>
      <c r="NCV46" s="179"/>
      <c r="NCW46" s="179"/>
      <c r="NCX46" s="179"/>
      <c r="NCY46" s="179"/>
      <c r="NCZ46" s="179"/>
      <c r="NDA46" s="179"/>
      <c r="NDB46" s="179"/>
      <c r="NDC46" s="179"/>
      <c r="NDD46" s="179"/>
      <c r="NDE46" s="179"/>
      <c r="NDF46" s="179"/>
      <c r="NDG46" s="179"/>
      <c r="NDH46" s="179"/>
      <c r="NDI46" s="179"/>
      <c r="NDJ46" s="179"/>
      <c r="NDK46" s="179"/>
      <c r="NDL46" s="179"/>
      <c r="NDM46" s="179"/>
      <c r="NDN46" s="179"/>
      <c r="NDO46" s="179"/>
      <c r="NDP46" s="179"/>
      <c r="NDQ46" s="179"/>
      <c r="NDR46" s="179"/>
      <c r="NDS46" s="179"/>
      <c r="NDT46" s="179"/>
      <c r="NDU46" s="179"/>
      <c r="NDV46" s="179"/>
      <c r="NDW46" s="179"/>
      <c r="NDX46" s="179"/>
      <c r="NDY46" s="179"/>
      <c r="NDZ46" s="179"/>
      <c r="NEA46" s="179"/>
      <c r="NEB46" s="179"/>
      <c r="NEC46" s="179"/>
      <c r="NED46" s="179"/>
      <c r="NEE46" s="179"/>
      <c r="NEF46" s="179"/>
      <c r="NEG46" s="179"/>
      <c r="NEH46" s="179"/>
      <c r="NEI46" s="179"/>
      <c r="NEJ46" s="179"/>
      <c r="NEK46" s="179"/>
      <c r="NEL46" s="179"/>
      <c r="NEM46" s="179"/>
      <c r="NEN46" s="179"/>
      <c r="NEO46" s="179"/>
      <c r="NEP46" s="179"/>
      <c r="NEQ46" s="179"/>
      <c r="NER46" s="179"/>
      <c r="NES46" s="179"/>
      <c r="NET46" s="179"/>
      <c r="NEU46" s="179"/>
      <c r="NEV46" s="179"/>
      <c r="NEW46" s="179"/>
      <c r="NEX46" s="179"/>
      <c r="NEY46" s="179"/>
      <c r="NEZ46" s="179"/>
      <c r="NFA46" s="179"/>
      <c r="NFB46" s="179"/>
      <c r="NFC46" s="179"/>
      <c r="NFD46" s="179"/>
      <c r="NFE46" s="179"/>
      <c r="NFF46" s="179"/>
      <c r="NFG46" s="179"/>
      <c r="NFH46" s="179"/>
      <c r="NFI46" s="179"/>
      <c r="NFJ46" s="179"/>
      <c r="NFK46" s="179"/>
      <c r="NFL46" s="179"/>
      <c r="NFM46" s="179"/>
      <c r="NFN46" s="179"/>
      <c r="NFO46" s="179"/>
      <c r="NFP46" s="179"/>
      <c r="NFQ46" s="179"/>
      <c r="NFR46" s="179"/>
      <c r="NFS46" s="179"/>
      <c r="NFT46" s="179"/>
      <c r="NFU46" s="179"/>
      <c r="NFV46" s="179"/>
      <c r="NFW46" s="179"/>
      <c r="NFX46" s="179"/>
      <c r="NFY46" s="179"/>
      <c r="NFZ46" s="179"/>
      <c r="NGA46" s="179"/>
      <c r="NGB46" s="179"/>
      <c r="NGC46" s="179"/>
      <c r="NGD46" s="179"/>
      <c r="NGE46" s="179"/>
      <c r="NGF46" s="179"/>
      <c r="NGG46" s="179"/>
      <c r="NGH46" s="179"/>
      <c r="NGI46" s="179"/>
      <c r="NGJ46" s="179"/>
      <c r="NGK46" s="179"/>
      <c r="NGL46" s="179"/>
      <c r="NGM46" s="179"/>
      <c r="NGN46" s="179"/>
      <c r="NGO46" s="179"/>
      <c r="NGP46" s="179"/>
      <c r="NGQ46" s="179"/>
      <c r="NGR46" s="179"/>
      <c r="NGS46" s="179"/>
      <c r="NGT46" s="179"/>
      <c r="NGU46" s="179"/>
      <c r="NGV46" s="179"/>
      <c r="NGW46" s="179"/>
      <c r="NGX46" s="179"/>
      <c r="NGY46" s="179"/>
      <c r="NGZ46" s="179"/>
      <c r="NHA46" s="179"/>
      <c r="NHB46" s="179"/>
      <c r="NHC46" s="179"/>
      <c r="NHD46" s="179"/>
      <c r="NHE46" s="179"/>
      <c r="NHF46" s="179"/>
      <c r="NHG46" s="179"/>
      <c r="NHH46" s="179"/>
      <c r="NHI46" s="179"/>
      <c r="NHJ46" s="179"/>
      <c r="NHK46" s="179"/>
      <c r="NHL46" s="179"/>
      <c r="NHM46" s="179"/>
      <c r="NHN46" s="179"/>
      <c r="NHO46" s="179"/>
      <c r="NHP46" s="179"/>
      <c r="NHQ46" s="179"/>
      <c r="NHR46" s="179"/>
      <c r="NHS46" s="179"/>
      <c r="NHT46" s="179"/>
      <c r="NHU46" s="179"/>
      <c r="NHV46" s="179"/>
      <c r="NHW46" s="179"/>
      <c r="NHX46" s="179"/>
      <c r="NHY46" s="179"/>
      <c r="NHZ46" s="179"/>
      <c r="NIA46" s="179"/>
      <c r="NIB46" s="179"/>
      <c r="NIC46" s="179"/>
      <c r="NID46" s="179"/>
      <c r="NIE46" s="179"/>
      <c r="NIF46" s="179"/>
      <c r="NIG46" s="179"/>
      <c r="NIH46" s="179"/>
      <c r="NII46" s="179"/>
      <c r="NIJ46" s="179"/>
      <c r="NIK46" s="179"/>
      <c r="NIL46" s="179"/>
      <c r="NIM46" s="179"/>
      <c r="NIN46" s="179"/>
      <c r="NIO46" s="179"/>
      <c r="NIP46" s="179"/>
      <c r="NIQ46" s="179"/>
      <c r="NIR46" s="179"/>
      <c r="NIS46" s="179"/>
      <c r="NIT46" s="179"/>
      <c r="NIU46" s="179"/>
      <c r="NIV46" s="179"/>
      <c r="NIW46" s="179"/>
      <c r="NIX46" s="179"/>
      <c r="NIY46" s="179"/>
      <c r="NIZ46" s="179"/>
      <c r="NJA46" s="179"/>
      <c r="NJB46" s="179"/>
      <c r="NJC46" s="179"/>
      <c r="NJD46" s="179"/>
      <c r="NJE46" s="179"/>
      <c r="NJF46" s="179"/>
      <c r="NJG46" s="179"/>
      <c r="NJH46" s="179"/>
      <c r="NJI46" s="179"/>
      <c r="NJJ46" s="179"/>
      <c r="NJK46" s="179"/>
      <c r="NJL46" s="179"/>
      <c r="NJM46" s="179"/>
      <c r="NJN46" s="179"/>
      <c r="NJO46" s="179"/>
      <c r="NJP46" s="179"/>
      <c r="NJQ46" s="179"/>
      <c r="NJR46" s="179"/>
      <c r="NJS46" s="179"/>
      <c r="NJT46" s="179"/>
      <c r="NJU46" s="179"/>
      <c r="NJV46" s="179"/>
      <c r="NJW46" s="179"/>
      <c r="NJX46" s="179"/>
      <c r="NJY46" s="179"/>
      <c r="NJZ46" s="179"/>
      <c r="NKA46" s="179"/>
      <c r="NKB46" s="179"/>
      <c r="NKC46" s="179"/>
      <c r="NKD46" s="179"/>
      <c r="NKE46" s="179"/>
      <c r="NKF46" s="179"/>
      <c r="NKG46" s="179"/>
      <c r="NKH46" s="179"/>
      <c r="NKI46" s="179"/>
      <c r="NKJ46" s="179"/>
      <c r="NKK46" s="179"/>
      <c r="NKL46" s="179"/>
      <c r="NKM46" s="179"/>
      <c r="NKN46" s="179"/>
      <c r="NKO46" s="179"/>
      <c r="NKP46" s="179"/>
      <c r="NKQ46" s="179"/>
      <c r="NKR46" s="179"/>
      <c r="NKS46" s="179"/>
      <c r="NKT46" s="179"/>
      <c r="NKU46" s="179"/>
      <c r="NKV46" s="179"/>
      <c r="NKW46" s="179"/>
      <c r="NKX46" s="179"/>
      <c r="NKY46" s="179"/>
      <c r="NKZ46" s="179"/>
      <c r="NLA46" s="179"/>
      <c r="NLB46" s="179"/>
      <c r="NLC46" s="179"/>
      <c r="NLD46" s="179"/>
      <c r="NLE46" s="179"/>
      <c r="NLF46" s="179"/>
      <c r="NLG46" s="179"/>
      <c r="NLH46" s="179"/>
      <c r="NLI46" s="179"/>
      <c r="NLJ46" s="179"/>
      <c r="NLK46" s="179"/>
      <c r="NLL46" s="179"/>
      <c r="NLM46" s="179"/>
      <c r="NLN46" s="179"/>
      <c r="NLO46" s="179"/>
      <c r="NLP46" s="179"/>
      <c r="NLQ46" s="179"/>
      <c r="NLR46" s="179"/>
      <c r="NLS46" s="179"/>
      <c r="NLT46" s="179"/>
      <c r="NLU46" s="179"/>
      <c r="NLV46" s="179"/>
      <c r="NLW46" s="179"/>
      <c r="NLX46" s="179"/>
      <c r="NLY46" s="179"/>
      <c r="NLZ46" s="179"/>
      <c r="NMA46" s="179"/>
      <c r="NMB46" s="179"/>
      <c r="NMC46" s="179"/>
      <c r="NMD46" s="179"/>
      <c r="NME46" s="179"/>
      <c r="NMF46" s="179"/>
      <c r="NMG46" s="179"/>
      <c r="NMH46" s="179"/>
      <c r="NMI46" s="179"/>
      <c r="NMJ46" s="179"/>
      <c r="NMK46" s="179"/>
      <c r="NML46" s="179"/>
      <c r="NMM46" s="179"/>
      <c r="NMN46" s="179"/>
      <c r="NMO46" s="179"/>
      <c r="NMP46" s="179"/>
      <c r="NMQ46" s="179"/>
      <c r="NMR46" s="179"/>
      <c r="NMS46" s="179"/>
      <c r="NMT46" s="179"/>
      <c r="NMU46" s="179"/>
      <c r="NMV46" s="179"/>
      <c r="NMW46" s="179"/>
      <c r="NMX46" s="179"/>
      <c r="NMY46" s="179"/>
      <c r="NMZ46" s="179"/>
      <c r="NNA46" s="179"/>
      <c r="NNB46" s="179"/>
      <c r="NNC46" s="179"/>
      <c r="NND46" s="179"/>
      <c r="NNE46" s="179"/>
      <c r="NNF46" s="179"/>
      <c r="NNG46" s="179"/>
      <c r="NNH46" s="179"/>
      <c r="NNI46" s="179"/>
      <c r="NNJ46" s="179"/>
      <c r="NNK46" s="179"/>
      <c r="NNL46" s="179"/>
      <c r="NNM46" s="179"/>
      <c r="NNN46" s="179"/>
      <c r="NNO46" s="179"/>
      <c r="NNP46" s="179"/>
      <c r="NNQ46" s="179"/>
      <c r="NNR46" s="179"/>
      <c r="NNS46" s="179"/>
      <c r="NNT46" s="179"/>
      <c r="NNU46" s="179"/>
      <c r="NNV46" s="179"/>
      <c r="NNW46" s="179"/>
      <c r="NNX46" s="179"/>
      <c r="NNY46" s="179"/>
      <c r="NNZ46" s="179"/>
      <c r="NOA46" s="179"/>
      <c r="NOB46" s="179"/>
      <c r="NOC46" s="179"/>
      <c r="NOD46" s="179"/>
      <c r="NOE46" s="179"/>
      <c r="NOF46" s="179"/>
      <c r="NOG46" s="179"/>
      <c r="NOH46" s="179"/>
      <c r="NOI46" s="179"/>
      <c r="NOJ46" s="179"/>
      <c r="NOK46" s="179"/>
      <c r="NOL46" s="179"/>
      <c r="NOM46" s="179"/>
      <c r="NON46" s="179"/>
      <c r="NOO46" s="179"/>
      <c r="NOP46" s="179"/>
      <c r="NOQ46" s="179"/>
      <c r="NOR46" s="179"/>
      <c r="NOS46" s="179"/>
      <c r="NOT46" s="179"/>
      <c r="NOU46" s="179"/>
      <c r="NOV46" s="179"/>
      <c r="NOW46" s="179"/>
      <c r="NOX46" s="179"/>
      <c r="NOY46" s="179"/>
      <c r="NOZ46" s="179"/>
      <c r="NPA46" s="179"/>
      <c r="NPB46" s="179"/>
      <c r="NPC46" s="179"/>
      <c r="NPD46" s="179"/>
      <c r="NPE46" s="179"/>
      <c r="NPF46" s="179"/>
      <c r="NPG46" s="179"/>
      <c r="NPH46" s="179"/>
      <c r="NPI46" s="179"/>
      <c r="NPJ46" s="179"/>
      <c r="NPK46" s="179"/>
      <c r="NPL46" s="179"/>
      <c r="NPM46" s="179"/>
      <c r="NPN46" s="179"/>
      <c r="NPO46" s="179"/>
      <c r="NPP46" s="179"/>
      <c r="NPQ46" s="179"/>
      <c r="NPR46" s="179"/>
      <c r="NPS46" s="179"/>
      <c r="NPT46" s="179"/>
      <c r="NPU46" s="179"/>
      <c r="NPV46" s="179"/>
      <c r="NPW46" s="179"/>
      <c r="NPX46" s="179"/>
      <c r="NPY46" s="179"/>
      <c r="NPZ46" s="179"/>
      <c r="NQA46" s="179"/>
      <c r="NQB46" s="179"/>
      <c r="NQC46" s="179"/>
      <c r="NQD46" s="179"/>
      <c r="NQE46" s="179"/>
      <c r="NQF46" s="179"/>
      <c r="NQG46" s="179"/>
      <c r="NQH46" s="179"/>
      <c r="NQI46" s="179"/>
      <c r="NQJ46" s="179"/>
      <c r="NQK46" s="179"/>
      <c r="NQL46" s="179"/>
      <c r="NQM46" s="179"/>
      <c r="NQN46" s="179"/>
      <c r="NQO46" s="179"/>
      <c r="NQP46" s="179"/>
      <c r="NQQ46" s="179"/>
      <c r="NQR46" s="179"/>
      <c r="NQS46" s="179"/>
      <c r="NQT46" s="179"/>
      <c r="NQU46" s="179"/>
      <c r="NQV46" s="179"/>
      <c r="NQW46" s="179"/>
      <c r="NQX46" s="179"/>
      <c r="NQY46" s="179"/>
      <c r="NQZ46" s="179"/>
      <c r="NRA46" s="179"/>
      <c r="NRB46" s="179"/>
      <c r="NRC46" s="179"/>
      <c r="NRD46" s="179"/>
      <c r="NRE46" s="179"/>
      <c r="NRF46" s="179"/>
      <c r="NRG46" s="179"/>
      <c r="NRH46" s="179"/>
      <c r="NRI46" s="179"/>
      <c r="NRJ46" s="179"/>
      <c r="NRK46" s="179"/>
      <c r="NRL46" s="179"/>
      <c r="NRM46" s="179"/>
      <c r="NRN46" s="179"/>
      <c r="NRO46" s="179"/>
      <c r="NRP46" s="179"/>
      <c r="NRQ46" s="179"/>
      <c r="NRR46" s="179"/>
      <c r="NRS46" s="179"/>
      <c r="NRT46" s="179"/>
      <c r="NRU46" s="179"/>
      <c r="NRV46" s="179"/>
      <c r="NRW46" s="179"/>
      <c r="NRX46" s="179"/>
      <c r="NRY46" s="179"/>
      <c r="NRZ46" s="179"/>
      <c r="NSA46" s="179"/>
      <c r="NSB46" s="179"/>
      <c r="NSC46" s="179"/>
      <c r="NSD46" s="179"/>
      <c r="NSE46" s="179"/>
      <c r="NSF46" s="179"/>
      <c r="NSG46" s="179"/>
      <c r="NSH46" s="179"/>
      <c r="NSI46" s="179"/>
      <c r="NSJ46" s="179"/>
      <c r="NSK46" s="179"/>
      <c r="NSL46" s="179"/>
      <c r="NSM46" s="179"/>
      <c r="NSN46" s="179"/>
      <c r="NSO46" s="179"/>
      <c r="NSP46" s="179"/>
      <c r="NSQ46" s="179"/>
      <c r="NSR46" s="179"/>
      <c r="NSS46" s="179"/>
      <c r="NST46" s="179"/>
      <c r="NSU46" s="179"/>
      <c r="NSV46" s="179"/>
      <c r="NSW46" s="179"/>
      <c r="NSX46" s="179"/>
      <c r="NSY46" s="179"/>
      <c r="NSZ46" s="179"/>
      <c r="NTA46" s="179"/>
      <c r="NTB46" s="179"/>
      <c r="NTC46" s="179"/>
      <c r="NTD46" s="179"/>
      <c r="NTE46" s="179"/>
      <c r="NTF46" s="179"/>
      <c r="NTG46" s="179"/>
      <c r="NTH46" s="179"/>
      <c r="NTI46" s="179"/>
      <c r="NTJ46" s="179"/>
      <c r="NTK46" s="179"/>
      <c r="NTL46" s="179"/>
      <c r="NTM46" s="179"/>
      <c r="NTN46" s="179"/>
      <c r="NTO46" s="179"/>
      <c r="NTP46" s="179"/>
      <c r="NTQ46" s="179"/>
      <c r="NTR46" s="179"/>
      <c r="NTS46" s="179"/>
      <c r="NTT46" s="179"/>
      <c r="NTU46" s="179"/>
      <c r="NTV46" s="179"/>
      <c r="NTW46" s="179"/>
      <c r="NTX46" s="179"/>
      <c r="NTY46" s="179"/>
      <c r="NTZ46" s="179"/>
      <c r="NUA46" s="179"/>
      <c r="NUB46" s="179"/>
      <c r="NUC46" s="179"/>
      <c r="NUD46" s="179"/>
      <c r="NUE46" s="179"/>
      <c r="NUF46" s="179"/>
      <c r="NUG46" s="179"/>
      <c r="NUH46" s="179"/>
      <c r="NUI46" s="179"/>
      <c r="NUJ46" s="179"/>
      <c r="NUK46" s="179"/>
      <c r="NUL46" s="179"/>
      <c r="NUM46" s="179"/>
      <c r="NUN46" s="179"/>
      <c r="NUO46" s="179"/>
      <c r="NUP46" s="179"/>
      <c r="NUQ46" s="179"/>
      <c r="NUR46" s="179"/>
      <c r="NUS46" s="179"/>
      <c r="NUT46" s="179"/>
      <c r="NUU46" s="179"/>
      <c r="NUV46" s="179"/>
      <c r="NUW46" s="179"/>
      <c r="NUX46" s="179"/>
      <c r="NUY46" s="179"/>
      <c r="NUZ46" s="179"/>
      <c r="NVA46" s="179"/>
      <c r="NVB46" s="179"/>
      <c r="NVC46" s="179"/>
      <c r="NVD46" s="179"/>
      <c r="NVE46" s="179"/>
      <c r="NVF46" s="179"/>
      <c r="NVG46" s="179"/>
      <c r="NVH46" s="179"/>
      <c r="NVI46" s="179"/>
      <c r="NVJ46" s="179"/>
      <c r="NVK46" s="179"/>
      <c r="NVL46" s="179"/>
      <c r="NVM46" s="179"/>
      <c r="NVN46" s="179"/>
      <c r="NVO46" s="179"/>
      <c r="NVP46" s="179"/>
      <c r="NVQ46" s="179"/>
      <c r="NVR46" s="179"/>
      <c r="NVS46" s="179"/>
      <c r="NVT46" s="179"/>
      <c r="NVU46" s="179"/>
      <c r="NVV46" s="179"/>
      <c r="NVW46" s="179"/>
      <c r="NVX46" s="179"/>
      <c r="NVY46" s="179"/>
      <c r="NVZ46" s="179"/>
      <c r="NWA46" s="179"/>
      <c r="NWB46" s="179"/>
      <c r="NWC46" s="179"/>
      <c r="NWD46" s="179"/>
      <c r="NWE46" s="179"/>
      <c r="NWF46" s="179"/>
      <c r="NWG46" s="179"/>
      <c r="NWH46" s="179"/>
      <c r="NWI46" s="179"/>
      <c r="NWJ46" s="179"/>
      <c r="NWK46" s="179"/>
      <c r="NWL46" s="179"/>
      <c r="NWM46" s="179"/>
      <c r="NWN46" s="179"/>
      <c r="NWO46" s="179"/>
      <c r="NWP46" s="179"/>
      <c r="NWQ46" s="179"/>
      <c r="NWR46" s="179"/>
      <c r="NWS46" s="179"/>
      <c r="NWT46" s="179"/>
      <c r="NWU46" s="179"/>
      <c r="NWV46" s="179"/>
      <c r="NWW46" s="179"/>
      <c r="NWX46" s="179"/>
      <c r="NWY46" s="179"/>
      <c r="NWZ46" s="179"/>
      <c r="NXA46" s="179"/>
      <c r="NXB46" s="179"/>
      <c r="NXC46" s="179"/>
      <c r="NXD46" s="179"/>
      <c r="NXE46" s="179"/>
      <c r="NXF46" s="179"/>
      <c r="NXG46" s="179"/>
      <c r="NXH46" s="179"/>
      <c r="NXI46" s="179"/>
      <c r="NXJ46" s="179"/>
      <c r="NXK46" s="179"/>
      <c r="NXL46" s="179"/>
      <c r="NXM46" s="179"/>
      <c r="NXN46" s="179"/>
      <c r="NXO46" s="179"/>
      <c r="NXP46" s="179"/>
      <c r="NXQ46" s="179"/>
      <c r="NXR46" s="179"/>
      <c r="NXS46" s="179"/>
      <c r="NXT46" s="179"/>
      <c r="NXU46" s="179"/>
      <c r="NXV46" s="179"/>
      <c r="NXW46" s="179"/>
      <c r="NXX46" s="179"/>
      <c r="NXY46" s="179"/>
      <c r="NXZ46" s="179"/>
      <c r="NYA46" s="179"/>
      <c r="NYB46" s="179"/>
      <c r="NYC46" s="179"/>
      <c r="NYD46" s="179"/>
      <c r="NYE46" s="179"/>
      <c r="NYF46" s="179"/>
      <c r="NYG46" s="179"/>
      <c r="NYH46" s="179"/>
      <c r="NYI46" s="179"/>
      <c r="NYJ46" s="179"/>
      <c r="NYK46" s="179"/>
      <c r="NYL46" s="179"/>
      <c r="NYM46" s="179"/>
      <c r="NYN46" s="179"/>
      <c r="NYO46" s="179"/>
      <c r="NYP46" s="179"/>
      <c r="NYQ46" s="179"/>
      <c r="NYR46" s="179"/>
      <c r="NYS46" s="179"/>
      <c r="NYT46" s="179"/>
      <c r="NYU46" s="179"/>
      <c r="NYV46" s="179"/>
      <c r="NYW46" s="179"/>
      <c r="NYX46" s="179"/>
      <c r="NYY46" s="179"/>
      <c r="NYZ46" s="179"/>
      <c r="NZA46" s="179"/>
      <c r="NZB46" s="179"/>
      <c r="NZC46" s="179"/>
      <c r="NZD46" s="179"/>
      <c r="NZE46" s="179"/>
      <c r="NZF46" s="179"/>
      <c r="NZG46" s="179"/>
      <c r="NZH46" s="179"/>
      <c r="NZI46" s="179"/>
      <c r="NZJ46" s="179"/>
      <c r="NZK46" s="179"/>
      <c r="NZL46" s="179"/>
      <c r="NZM46" s="179"/>
      <c r="NZN46" s="179"/>
      <c r="NZO46" s="179"/>
      <c r="NZP46" s="179"/>
      <c r="NZQ46" s="179"/>
      <c r="NZR46" s="179"/>
      <c r="NZS46" s="179"/>
      <c r="NZT46" s="179"/>
      <c r="NZU46" s="179"/>
      <c r="NZV46" s="179"/>
      <c r="NZW46" s="179"/>
      <c r="NZX46" s="179"/>
      <c r="NZY46" s="179"/>
      <c r="NZZ46" s="179"/>
      <c r="OAA46" s="179"/>
      <c r="OAB46" s="179"/>
      <c r="OAC46" s="179"/>
      <c r="OAD46" s="179"/>
      <c r="OAE46" s="179"/>
      <c r="OAF46" s="179"/>
      <c r="OAG46" s="179"/>
      <c r="OAH46" s="179"/>
      <c r="OAI46" s="179"/>
      <c r="OAJ46" s="179"/>
      <c r="OAK46" s="179"/>
      <c r="OAL46" s="179"/>
      <c r="OAM46" s="179"/>
      <c r="OAN46" s="179"/>
      <c r="OAO46" s="179"/>
      <c r="OAP46" s="179"/>
      <c r="OAQ46" s="179"/>
      <c r="OAR46" s="179"/>
      <c r="OAS46" s="179"/>
      <c r="OAT46" s="179"/>
      <c r="OAU46" s="179"/>
      <c r="OAV46" s="179"/>
      <c r="OAW46" s="179"/>
      <c r="OAX46" s="179"/>
      <c r="OAY46" s="179"/>
      <c r="OAZ46" s="179"/>
      <c r="OBA46" s="179"/>
      <c r="OBB46" s="179"/>
      <c r="OBC46" s="179"/>
      <c r="OBD46" s="179"/>
      <c r="OBE46" s="179"/>
      <c r="OBF46" s="179"/>
      <c r="OBG46" s="179"/>
      <c r="OBH46" s="179"/>
      <c r="OBI46" s="179"/>
      <c r="OBJ46" s="179"/>
      <c r="OBK46" s="179"/>
      <c r="OBL46" s="179"/>
      <c r="OBM46" s="179"/>
      <c r="OBN46" s="179"/>
      <c r="OBO46" s="179"/>
      <c r="OBP46" s="179"/>
      <c r="OBQ46" s="179"/>
      <c r="OBR46" s="179"/>
      <c r="OBS46" s="179"/>
      <c r="OBT46" s="179"/>
      <c r="OBU46" s="179"/>
      <c r="OBV46" s="179"/>
      <c r="OBW46" s="179"/>
      <c r="OBX46" s="179"/>
      <c r="OBY46" s="179"/>
      <c r="OBZ46" s="179"/>
      <c r="OCA46" s="179"/>
      <c r="OCB46" s="179"/>
      <c r="OCC46" s="179"/>
      <c r="OCD46" s="179"/>
      <c r="OCE46" s="179"/>
      <c r="OCF46" s="179"/>
      <c r="OCG46" s="179"/>
      <c r="OCH46" s="179"/>
      <c r="OCI46" s="179"/>
      <c r="OCJ46" s="179"/>
      <c r="OCK46" s="179"/>
      <c r="OCL46" s="179"/>
      <c r="OCM46" s="179"/>
      <c r="OCN46" s="179"/>
      <c r="OCO46" s="179"/>
      <c r="OCP46" s="179"/>
      <c r="OCQ46" s="179"/>
      <c r="OCR46" s="179"/>
      <c r="OCS46" s="179"/>
      <c r="OCT46" s="179"/>
      <c r="OCU46" s="179"/>
      <c r="OCV46" s="179"/>
      <c r="OCW46" s="179"/>
      <c r="OCX46" s="179"/>
      <c r="OCY46" s="179"/>
      <c r="OCZ46" s="179"/>
      <c r="ODA46" s="179"/>
      <c r="ODB46" s="179"/>
      <c r="ODC46" s="179"/>
      <c r="ODD46" s="179"/>
      <c r="ODE46" s="179"/>
      <c r="ODF46" s="179"/>
      <c r="ODG46" s="179"/>
      <c r="ODH46" s="179"/>
      <c r="ODI46" s="179"/>
      <c r="ODJ46" s="179"/>
      <c r="ODK46" s="179"/>
      <c r="ODL46" s="179"/>
      <c r="ODM46" s="179"/>
      <c r="ODN46" s="179"/>
      <c r="ODO46" s="179"/>
      <c r="ODP46" s="179"/>
      <c r="ODQ46" s="179"/>
      <c r="ODR46" s="179"/>
      <c r="ODS46" s="179"/>
      <c r="ODT46" s="179"/>
      <c r="ODU46" s="179"/>
      <c r="ODV46" s="179"/>
      <c r="ODW46" s="179"/>
      <c r="ODX46" s="179"/>
      <c r="ODY46" s="179"/>
      <c r="ODZ46" s="179"/>
      <c r="OEA46" s="179"/>
      <c r="OEB46" s="179"/>
      <c r="OEC46" s="179"/>
      <c r="OED46" s="179"/>
      <c r="OEE46" s="179"/>
      <c r="OEF46" s="179"/>
      <c r="OEG46" s="179"/>
      <c r="OEH46" s="179"/>
      <c r="OEI46" s="179"/>
      <c r="OEJ46" s="179"/>
      <c r="OEK46" s="179"/>
      <c r="OEL46" s="179"/>
      <c r="OEM46" s="179"/>
      <c r="OEN46" s="179"/>
      <c r="OEO46" s="179"/>
      <c r="OEP46" s="179"/>
      <c r="OEQ46" s="179"/>
      <c r="OER46" s="179"/>
      <c r="OES46" s="179"/>
      <c r="OET46" s="179"/>
      <c r="OEU46" s="179"/>
      <c r="OEV46" s="179"/>
      <c r="OEW46" s="179"/>
      <c r="OEX46" s="179"/>
      <c r="OEY46" s="179"/>
      <c r="OEZ46" s="179"/>
      <c r="OFA46" s="179"/>
      <c r="OFB46" s="179"/>
      <c r="OFC46" s="179"/>
      <c r="OFD46" s="179"/>
      <c r="OFE46" s="179"/>
      <c r="OFF46" s="179"/>
      <c r="OFG46" s="179"/>
      <c r="OFH46" s="179"/>
      <c r="OFI46" s="179"/>
      <c r="OFJ46" s="179"/>
      <c r="OFK46" s="179"/>
      <c r="OFL46" s="179"/>
      <c r="OFM46" s="179"/>
      <c r="OFN46" s="179"/>
      <c r="OFO46" s="179"/>
      <c r="OFP46" s="179"/>
      <c r="OFQ46" s="179"/>
      <c r="OFR46" s="179"/>
      <c r="OFS46" s="179"/>
      <c r="OFT46" s="179"/>
      <c r="OFU46" s="179"/>
      <c r="OFV46" s="179"/>
      <c r="OFW46" s="179"/>
      <c r="OFX46" s="179"/>
      <c r="OFY46" s="179"/>
      <c r="OFZ46" s="179"/>
      <c r="OGA46" s="179"/>
      <c r="OGB46" s="179"/>
      <c r="OGC46" s="179"/>
      <c r="OGD46" s="179"/>
      <c r="OGE46" s="179"/>
      <c r="OGF46" s="179"/>
      <c r="OGG46" s="179"/>
      <c r="OGH46" s="179"/>
      <c r="OGI46" s="179"/>
      <c r="OGJ46" s="179"/>
      <c r="OGK46" s="179"/>
      <c r="OGL46" s="179"/>
      <c r="OGM46" s="179"/>
      <c r="OGN46" s="179"/>
      <c r="OGO46" s="179"/>
      <c r="OGP46" s="179"/>
      <c r="OGQ46" s="179"/>
      <c r="OGR46" s="179"/>
      <c r="OGS46" s="179"/>
      <c r="OGT46" s="179"/>
      <c r="OGU46" s="179"/>
      <c r="OGV46" s="179"/>
      <c r="OGW46" s="179"/>
      <c r="OGX46" s="179"/>
      <c r="OGY46" s="179"/>
      <c r="OGZ46" s="179"/>
      <c r="OHA46" s="179"/>
      <c r="OHB46" s="179"/>
      <c r="OHC46" s="179"/>
      <c r="OHD46" s="179"/>
      <c r="OHE46" s="179"/>
      <c r="OHF46" s="179"/>
      <c r="OHG46" s="179"/>
      <c r="OHH46" s="179"/>
      <c r="OHI46" s="179"/>
      <c r="OHJ46" s="179"/>
      <c r="OHK46" s="179"/>
      <c r="OHL46" s="179"/>
      <c r="OHM46" s="179"/>
      <c r="OHN46" s="179"/>
      <c r="OHO46" s="179"/>
      <c r="OHP46" s="179"/>
      <c r="OHQ46" s="179"/>
      <c r="OHR46" s="179"/>
      <c r="OHS46" s="179"/>
      <c r="OHT46" s="179"/>
      <c r="OHU46" s="179"/>
      <c r="OHV46" s="179"/>
      <c r="OHW46" s="179"/>
      <c r="OHX46" s="179"/>
      <c r="OHY46" s="179"/>
      <c r="OHZ46" s="179"/>
      <c r="OIA46" s="179"/>
      <c r="OIB46" s="179"/>
      <c r="OIC46" s="179"/>
      <c r="OID46" s="179"/>
      <c r="OIE46" s="179"/>
      <c r="OIF46" s="179"/>
      <c r="OIG46" s="179"/>
      <c r="OIH46" s="179"/>
      <c r="OII46" s="179"/>
      <c r="OIJ46" s="179"/>
      <c r="OIK46" s="179"/>
      <c r="OIL46" s="179"/>
      <c r="OIM46" s="179"/>
      <c r="OIN46" s="179"/>
      <c r="OIO46" s="179"/>
      <c r="OIP46" s="179"/>
      <c r="OIQ46" s="179"/>
      <c r="OIR46" s="179"/>
      <c r="OIS46" s="179"/>
      <c r="OIT46" s="179"/>
      <c r="OIU46" s="179"/>
      <c r="OIV46" s="179"/>
      <c r="OIW46" s="179"/>
      <c r="OIX46" s="179"/>
      <c r="OIY46" s="179"/>
      <c r="OIZ46" s="179"/>
      <c r="OJA46" s="179"/>
      <c r="OJB46" s="179"/>
      <c r="OJC46" s="179"/>
      <c r="OJD46" s="179"/>
      <c r="OJE46" s="179"/>
      <c r="OJF46" s="179"/>
      <c r="OJG46" s="179"/>
      <c r="OJH46" s="179"/>
      <c r="OJI46" s="179"/>
      <c r="OJJ46" s="179"/>
      <c r="OJK46" s="179"/>
      <c r="OJL46" s="179"/>
      <c r="OJM46" s="179"/>
      <c r="OJN46" s="179"/>
      <c r="OJO46" s="179"/>
      <c r="OJP46" s="179"/>
      <c r="OJQ46" s="179"/>
      <c r="OJR46" s="179"/>
      <c r="OJS46" s="179"/>
      <c r="OJT46" s="179"/>
      <c r="OJU46" s="179"/>
      <c r="OJV46" s="179"/>
      <c r="OJW46" s="179"/>
      <c r="OJX46" s="179"/>
      <c r="OJY46" s="179"/>
      <c r="OJZ46" s="179"/>
      <c r="OKA46" s="179"/>
      <c r="OKB46" s="179"/>
      <c r="OKC46" s="179"/>
      <c r="OKD46" s="179"/>
      <c r="OKE46" s="179"/>
      <c r="OKF46" s="179"/>
      <c r="OKG46" s="179"/>
      <c r="OKH46" s="179"/>
      <c r="OKI46" s="179"/>
      <c r="OKJ46" s="179"/>
      <c r="OKK46" s="179"/>
      <c r="OKL46" s="179"/>
      <c r="OKM46" s="179"/>
      <c r="OKN46" s="179"/>
      <c r="OKO46" s="179"/>
      <c r="OKP46" s="179"/>
      <c r="OKQ46" s="179"/>
      <c r="OKR46" s="179"/>
      <c r="OKS46" s="179"/>
      <c r="OKT46" s="179"/>
      <c r="OKU46" s="179"/>
      <c r="OKV46" s="179"/>
      <c r="OKW46" s="179"/>
      <c r="OKX46" s="179"/>
      <c r="OKY46" s="179"/>
      <c r="OKZ46" s="179"/>
      <c r="OLA46" s="179"/>
      <c r="OLB46" s="179"/>
      <c r="OLC46" s="179"/>
      <c r="OLD46" s="179"/>
      <c r="OLE46" s="179"/>
      <c r="OLF46" s="179"/>
      <c r="OLG46" s="179"/>
      <c r="OLH46" s="179"/>
      <c r="OLI46" s="179"/>
      <c r="OLJ46" s="179"/>
      <c r="OLK46" s="179"/>
      <c r="OLL46" s="179"/>
      <c r="OLM46" s="179"/>
      <c r="OLN46" s="179"/>
      <c r="OLO46" s="179"/>
      <c r="OLP46" s="179"/>
      <c r="OLQ46" s="179"/>
      <c r="OLR46" s="179"/>
      <c r="OLS46" s="179"/>
      <c r="OLT46" s="179"/>
      <c r="OLU46" s="179"/>
      <c r="OLV46" s="179"/>
      <c r="OLW46" s="179"/>
      <c r="OLX46" s="179"/>
      <c r="OLY46" s="179"/>
      <c r="OLZ46" s="179"/>
      <c r="OMA46" s="179"/>
      <c r="OMB46" s="179"/>
      <c r="OMC46" s="179"/>
      <c r="OMD46" s="179"/>
      <c r="OME46" s="179"/>
      <c r="OMF46" s="179"/>
      <c r="OMG46" s="179"/>
      <c r="OMH46" s="179"/>
      <c r="OMI46" s="179"/>
      <c r="OMJ46" s="179"/>
      <c r="OMK46" s="179"/>
      <c r="OML46" s="179"/>
      <c r="OMM46" s="179"/>
      <c r="OMN46" s="179"/>
      <c r="OMO46" s="179"/>
      <c r="OMP46" s="179"/>
      <c r="OMQ46" s="179"/>
      <c r="OMR46" s="179"/>
      <c r="OMS46" s="179"/>
      <c r="OMT46" s="179"/>
      <c r="OMU46" s="179"/>
      <c r="OMV46" s="179"/>
      <c r="OMW46" s="179"/>
      <c r="OMX46" s="179"/>
      <c r="OMY46" s="179"/>
      <c r="OMZ46" s="179"/>
      <c r="ONA46" s="179"/>
      <c r="ONB46" s="179"/>
      <c r="ONC46" s="179"/>
      <c r="OND46" s="179"/>
      <c r="ONE46" s="179"/>
      <c r="ONF46" s="179"/>
      <c r="ONG46" s="179"/>
      <c r="ONH46" s="179"/>
      <c r="ONI46" s="179"/>
      <c r="ONJ46" s="179"/>
      <c r="ONK46" s="179"/>
      <c r="ONL46" s="179"/>
      <c r="ONM46" s="179"/>
      <c r="ONN46" s="179"/>
      <c r="ONO46" s="179"/>
      <c r="ONP46" s="179"/>
      <c r="ONQ46" s="179"/>
      <c r="ONR46" s="179"/>
      <c r="ONS46" s="179"/>
      <c r="ONT46" s="179"/>
      <c r="ONU46" s="179"/>
      <c r="ONV46" s="179"/>
      <c r="ONW46" s="179"/>
      <c r="ONX46" s="179"/>
      <c r="ONY46" s="179"/>
      <c r="ONZ46" s="179"/>
      <c r="OOA46" s="179"/>
      <c r="OOB46" s="179"/>
      <c r="OOC46" s="179"/>
      <c r="OOD46" s="179"/>
      <c r="OOE46" s="179"/>
      <c r="OOF46" s="179"/>
      <c r="OOG46" s="179"/>
      <c r="OOH46" s="179"/>
      <c r="OOI46" s="179"/>
      <c r="OOJ46" s="179"/>
      <c r="OOK46" s="179"/>
      <c r="OOL46" s="179"/>
      <c r="OOM46" s="179"/>
      <c r="OON46" s="179"/>
      <c r="OOO46" s="179"/>
      <c r="OOP46" s="179"/>
      <c r="OOQ46" s="179"/>
      <c r="OOR46" s="179"/>
      <c r="OOS46" s="179"/>
      <c r="OOT46" s="179"/>
      <c r="OOU46" s="179"/>
      <c r="OOV46" s="179"/>
      <c r="OOW46" s="179"/>
      <c r="OOX46" s="179"/>
      <c r="OOY46" s="179"/>
      <c r="OOZ46" s="179"/>
      <c r="OPA46" s="179"/>
      <c r="OPB46" s="179"/>
      <c r="OPC46" s="179"/>
      <c r="OPD46" s="179"/>
      <c r="OPE46" s="179"/>
      <c r="OPF46" s="179"/>
      <c r="OPG46" s="179"/>
      <c r="OPH46" s="179"/>
      <c r="OPI46" s="179"/>
      <c r="OPJ46" s="179"/>
      <c r="OPK46" s="179"/>
      <c r="OPL46" s="179"/>
      <c r="OPM46" s="179"/>
      <c r="OPN46" s="179"/>
      <c r="OPO46" s="179"/>
      <c r="OPP46" s="179"/>
      <c r="OPQ46" s="179"/>
      <c r="OPR46" s="179"/>
      <c r="OPS46" s="179"/>
      <c r="OPT46" s="179"/>
      <c r="OPU46" s="179"/>
      <c r="OPV46" s="179"/>
      <c r="OPW46" s="179"/>
      <c r="OPX46" s="179"/>
      <c r="OPY46" s="179"/>
      <c r="OPZ46" s="179"/>
      <c r="OQA46" s="179"/>
      <c r="OQB46" s="179"/>
      <c r="OQC46" s="179"/>
      <c r="OQD46" s="179"/>
      <c r="OQE46" s="179"/>
      <c r="OQF46" s="179"/>
      <c r="OQG46" s="179"/>
      <c r="OQH46" s="179"/>
      <c r="OQI46" s="179"/>
      <c r="OQJ46" s="179"/>
      <c r="OQK46" s="179"/>
      <c r="OQL46" s="179"/>
      <c r="OQM46" s="179"/>
      <c r="OQN46" s="179"/>
      <c r="OQO46" s="179"/>
      <c r="OQP46" s="179"/>
      <c r="OQQ46" s="179"/>
      <c r="OQR46" s="179"/>
      <c r="OQS46" s="179"/>
      <c r="OQT46" s="179"/>
      <c r="OQU46" s="179"/>
      <c r="OQV46" s="179"/>
      <c r="OQW46" s="179"/>
      <c r="OQX46" s="179"/>
      <c r="OQY46" s="179"/>
      <c r="OQZ46" s="179"/>
      <c r="ORA46" s="179"/>
      <c r="ORB46" s="179"/>
      <c r="ORC46" s="179"/>
      <c r="ORD46" s="179"/>
      <c r="ORE46" s="179"/>
      <c r="ORF46" s="179"/>
      <c r="ORG46" s="179"/>
      <c r="ORH46" s="179"/>
      <c r="ORI46" s="179"/>
      <c r="ORJ46" s="179"/>
      <c r="ORK46" s="179"/>
      <c r="ORL46" s="179"/>
      <c r="ORM46" s="179"/>
      <c r="ORN46" s="179"/>
      <c r="ORO46" s="179"/>
      <c r="ORP46" s="179"/>
      <c r="ORQ46" s="179"/>
      <c r="ORR46" s="179"/>
      <c r="ORS46" s="179"/>
      <c r="ORT46" s="179"/>
      <c r="ORU46" s="179"/>
      <c r="ORV46" s="179"/>
      <c r="ORW46" s="179"/>
      <c r="ORX46" s="179"/>
      <c r="ORY46" s="179"/>
      <c r="ORZ46" s="179"/>
      <c r="OSA46" s="179"/>
      <c r="OSB46" s="179"/>
      <c r="OSC46" s="179"/>
      <c r="OSD46" s="179"/>
      <c r="OSE46" s="179"/>
      <c r="OSF46" s="179"/>
      <c r="OSG46" s="179"/>
      <c r="OSH46" s="179"/>
      <c r="OSI46" s="179"/>
      <c r="OSJ46" s="179"/>
      <c r="OSK46" s="179"/>
      <c r="OSL46" s="179"/>
      <c r="OSM46" s="179"/>
      <c r="OSN46" s="179"/>
      <c r="OSO46" s="179"/>
      <c r="OSP46" s="179"/>
      <c r="OSQ46" s="179"/>
      <c r="OSR46" s="179"/>
      <c r="OSS46" s="179"/>
      <c r="OST46" s="179"/>
      <c r="OSU46" s="179"/>
      <c r="OSV46" s="179"/>
      <c r="OSW46" s="179"/>
      <c r="OSX46" s="179"/>
      <c r="OSY46" s="179"/>
      <c r="OSZ46" s="179"/>
      <c r="OTA46" s="179"/>
      <c r="OTB46" s="179"/>
      <c r="OTC46" s="179"/>
      <c r="OTD46" s="179"/>
      <c r="OTE46" s="179"/>
      <c r="OTF46" s="179"/>
      <c r="OTG46" s="179"/>
      <c r="OTH46" s="179"/>
      <c r="OTI46" s="179"/>
      <c r="OTJ46" s="179"/>
      <c r="OTK46" s="179"/>
      <c r="OTL46" s="179"/>
      <c r="OTM46" s="179"/>
      <c r="OTN46" s="179"/>
      <c r="OTO46" s="179"/>
      <c r="OTP46" s="179"/>
      <c r="OTQ46" s="179"/>
      <c r="OTR46" s="179"/>
      <c r="OTS46" s="179"/>
      <c r="OTT46" s="179"/>
      <c r="OTU46" s="179"/>
      <c r="OTV46" s="179"/>
      <c r="OTW46" s="179"/>
      <c r="OTX46" s="179"/>
      <c r="OTY46" s="179"/>
      <c r="OTZ46" s="179"/>
      <c r="OUA46" s="179"/>
      <c r="OUB46" s="179"/>
      <c r="OUC46" s="179"/>
      <c r="OUD46" s="179"/>
      <c r="OUE46" s="179"/>
      <c r="OUF46" s="179"/>
      <c r="OUG46" s="179"/>
      <c r="OUH46" s="179"/>
      <c r="OUI46" s="179"/>
      <c r="OUJ46" s="179"/>
      <c r="OUK46" s="179"/>
      <c r="OUL46" s="179"/>
      <c r="OUM46" s="179"/>
      <c r="OUN46" s="179"/>
      <c r="OUO46" s="179"/>
      <c r="OUP46" s="179"/>
      <c r="OUQ46" s="179"/>
      <c r="OUR46" s="179"/>
      <c r="OUS46" s="179"/>
      <c r="OUT46" s="179"/>
      <c r="OUU46" s="179"/>
      <c r="OUV46" s="179"/>
      <c r="OUW46" s="179"/>
      <c r="OUX46" s="179"/>
      <c r="OUY46" s="179"/>
      <c r="OUZ46" s="179"/>
      <c r="OVA46" s="179"/>
      <c r="OVB46" s="179"/>
      <c r="OVC46" s="179"/>
      <c r="OVD46" s="179"/>
      <c r="OVE46" s="179"/>
      <c r="OVF46" s="179"/>
      <c r="OVG46" s="179"/>
      <c r="OVH46" s="179"/>
      <c r="OVI46" s="179"/>
      <c r="OVJ46" s="179"/>
      <c r="OVK46" s="179"/>
      <c r="OVL46" s="179"/>
      <c r="OVM46" s="179"/>
      <c r="OVN46" s="179"/>
      <c r="OVO46" s="179"/>
      <c r="OVP46" s="179"/>
      <c r="OVQ46" s="179"/>
      <c r="OVR46" s="179"/>
      <c r="OVS46" s="179"/>
      <c r="OVT46" s="179"/>
      <c r="OVU46" s="179"/>
      <c r="OVV46" s="179"/>
      <c r="OVW46" s="179"/>
      <c r="OVX46" s="179"/>
      <c r="OVY46" s="179"/>
      <c r="OVZ46" s="179"/>
      <c r="OWA46" s="179"/>
      <c r="OWB46" s="179"/>
      <c r="OWC46" s="179"/>
      <c r="OWD46" s="179"/>
      <c r="OWE46" s="179"/>
      <c r="OWF46" s="179"/>
      <c r="OWG46" s="179"/>
      <c r="OWH46" s="179"/>
      <c r="OWI46" s="179"/>
      <c r="OWJ46" s="179"/>
      <c r="OWK46" s="179"/>
      <c r="OWL46" s="179"/>
      <c r="OWM46" s="179"/>
      <c r="OWN46" s="179"/>
      <c r="OWO46" s="179"/>
      <c r="OWP46" s="179"/>
      <c r="OWQ46" s="179"/>
      <c r="OWR46" s="179"/>
      <c r="OWS46" s="179"/>
      <c r="OWT46" s="179"/>
      <c r="OWU46" s="179"/>
      <c r="OWV46" s="179"/>
      <c r="OWW46" s="179"/>
      <c r="OWX46" s="179"/>
      <c r="OWY46" s="179"/>
      <c r="OWZ46" s="179"/>
      <c r="OXA46" s="179"/>
      <c r="OXB46" s="179"/>
      <c r="OXC46" s="179"/>
      <c r="OXD46" s="179"/>
      <c r="OXE46" s="179"/>
      <c r="OXF46" s="179"/>
      <c r="OXG46" s="179"/>
      <c r="OXH46" s="179"/>
      <c r="OXI46" s="179"/>
      <c r="OXJ46" s="179"/>
      <c r="OXK46" s="179"/>
      <c r="OXL46" s="179"/>
      <c r="OXM46" s="179"/>
      <c r="OXN46" s="179"/>
      <c r="OXO46" s="179"/>
      <c r="OXP46" s="179"/>
      <c r="OXQ46" s="179"/>
      <c r="OXR46" s="179"/>
      <c r="OXS46" s="179"/>
      <c r="OXT46" s="179"/>
      <c r="OXU46" s="179"/>
      <c r="OXV46" s="179"/>
      <c r="OXW46" s="179"/>
      <c r="OXX46" s="179"/>
      <c r="OXY46" s="179"/>
      <c r="OXZ46" s="179"/>
      <c r="OYA46" s="179"/>
      <c r="OYB46" s="179"/>
      <c r="OYC46" s="179"/>
      <c r="OYD46" s="179"/>
      <c r="OYE46" s="179"/>
      <c r="OYF46" s="179"/>
      <c r="OYG46" s="179"/>
      <c r="OYH46" s="179"/>
      <c r="OYI46" s="179"/>
      <c r="OYJ46" s="179"/>
      <c r="OYK46" s="179"/>
      <c r="OYL46" s="179"/>
      <c r="OYM46" s="179"/>
      <c r="OYN46" s="179"/>
      <c r="OYO46" s="179"/>
      <c r="OYP46" s="179"/>
      <c r="OYQ46" s="179"/>
      <c r="OYR46" s="179"/>
      <c r="OYS46" s="179"/>
      <c r="OYT46" s="179"/>
      <c r="OYU46" s="179"/>
      <c r="OYV46" s="179"/>
      <c r="OYW46" s="179"/>
      <c r="OYX46" s="179"/>
      <c r="OYY46" s="179"/>
      <c r="OYZ46" s="179"/>
      <c r="OZA46" s="179"/>
      <c r="OZB46" s="179"/>
      <c r="OZC46" s="179"/>
      <c r="OZD46" s="179"/>
      <c r="OZE46" s="179"/>
      <c r="OZF46" s="179"/>
      <c r="OZG46" s="179"/>
      <c r="OZH46" s="179"/>
      <c r="OZI46" s="179"/>
      <c r="OZJ46" s="179"/>
      <c r="OZK46" s="179"/>
      <c r="OZL46" s="179"/>
      <c r="OZM46" s="179"/>
      <c r="OZN46" s="179"/>
      <c r="OZO46" s="179"/>
      <c r="OZP46" s="179"/>
      <c r="OZQ46" s="179"/>
      <c r="OZR46" s="179"/>
      <c r="OZS46" s="179"/>
      <c r="OZT46" s="179"/>
      <c r="OZU46" s="179"/>
      <c r="OZV46" s="179"/>
      <c r="OZW46" s="179"/>
      <c r="OZX46" s="179"/>
      <c r="OZY46" s="179"/>
      <c r="OZZ46" s="179"/>
      <c r="PAA46" s="179"/>
      <c r="PAB46" s="179"/>
      <c r="PAC46" s="179"/>
      <c r="PAD46" s="179"/>
      <c r="PAE46" s="179"/>
      <c r="PAF46" s="179"/>
      <c r="PAG46" s="179"/>
      <c r="PAH46" s="179"/>
      <c r="PAI46" s="179"/>
      <c r="PAJ46" s="179"/>
      <c r="PAK46" s="179"/>
      <c r="PAL46" s="179"/>
      <c r="PAM46" s="179"/>
      <c r="PAN46" s="179"/>
      <c r="PAO46" s="179"/>
      <c r="PAP46" s="179"/>
      <c r="PAQ46" s="179"/>
      <c r="PAR46" s="179"/>
      <c r="PAS46" s="179"/>
      <c r="PAT46" s="179"/>
      <c r="PAU46" s="179"/>
      <c r="PAV46" s="179"/>
      <c r="PAW46" s="179"/>
      <c r="PAX46" s="179"/>
      <c r="PAY46" s="179"/>
      <c r="PAZ46" s="179"/>
      <c r="PBA46" s="179"/>
      <c r="PBB46" s="179"/>
      <c r="PBC46" s="179"/>
      <c r="PBD46" s="179"/>
      <c r="PBE46" s="179"/>
      <c r="PBF46" s="179"/>
      <c r="PBG46" s="179"/>
      <c r="PBH46" s="179"/>
      <c r="PBI46" s="179"/>
      <c r="PBJ46" s="179"/>
      <c r="PBK46" s="179"/>
      <c r="PBL46" s="179"/>
      <c r="PBM46" s="179"/>
      <c r="PBN46" s="179"/>
      <c r="PBO46" s="179"/>
      <c r="PBP46" s="179"/>
      <c r="PBQ46" s="179"/>
      <c r="PBR46" s="179"/>
      <c r="PBS46" s="179"/>
      <c r="PBT46" s="179"/>
      <c r="PBU46" s="179"/>
      <c r="PBV46" s="179"/>
      <c r="PBW46" s="179"/>
      <c r="PBX46" s="179"/>
      <c r="PBY46" s="179"/>
      <c r="PBZ46" s="179"/>
      <c r="PCA46" s="179"/>
      <c r="PCB46" s="179"/>
      <c r="PCC46" s="179"/>
      <c r="PCD46" s="179"/>
      <c r="PCE46" s="179"/>
      <c r="PCF46" s="179"/>
      <c r="PCG46" s="179"/>
      <c r="PCH46" s="179"/>
      <c r="PCI46" s="179"/>
      <c r="PCJ46" s="179"/>
      <c r="PCK46" s="179"/>
      <c r="PCL46" s="179"/>
      <c r="PCM46" s="179"/>
      <c r="PCN46" s="179"/>
      <c r="PCO46" s="179"/>
      <c r="PCP46" s="179"/>
      <c r="PCQ46" s="179"/>
      <c r="PCR46" s="179"/>
      <c r="PCS46" s="179"/>
      <c r="PCT46" s="179"/>
      <c r="PCU46" s="179"/>
      <c r="PCV46" s="179"/>
      <c r="PCW46" s="179"/>
      <c r="PCX46" s="179"/>
      <c r="PCY46" s="179"/>
      <c r="PCZ46" s="179"/>
      <c r="PDA46" s="179"/>
      <c r="PDB46" s="179"/>
      <c r="PDC46" s="179"/>
      <c r="PDD46" s="179"/>
      <c r="PDE46" s="179"/>
      <c r="PDF46" s="179"/>
      <c r="PDG46" s="179"/>
      <c r="PDH46" s="179"/>
      <c r="PDI46" s="179"/>
      <c r="PDJ46" s="179"/>
      <c r="PDK46" s="179"/>
      <c r="PDL46" s="179"/>
      <c r="PDM46" s="179"/>
      <c r="PDN46" s="179"/>
      <c r="PDO46" s="179"/>
      <c r="PDP46" s="179"/>
      <c r="PDQ46" s="179"/>
      <c r="PDR46" s="179"/>
      <c r="PDS46" s="179"/>
      <c r="PDT46" s="179"/>
      <c r="PDU46" s="179"/>
      <c r="PDV46" s="179"/>
      <c r="PDW46" s="179"/>
      <c r="PDX46" s="179"/>
      <c r="PDY46" s="179"/>
      <c r="PDZ46" s="179"/>
      <c r="PEA46" s="179"/>
      <c r="PEB46" s="179"/>
      <c r="PEC46" s="179"/>
      <c r="PED46" s="179"/>
      <c r="PEE46" s="179"/>
      <c r="PEF46" s="179"/>
      <c r="PEG46" s="179"/>
      <c r="PEH46" s="179"/>
      <c r="PEI46" s="179"/>
      <c r="PEJ46" s="179"/>
      <c r="PEK46" s="179"/>
      <c r="PEL46" s="179"/>
      <c r="PEM46" s="179"/>
      <c r="PEN46" s="179"/>
      <c r="PEO46" s="179"/>
      <c r="PEP46" s="179"/>
      <c r="PEQ46" s="179"/>
      <c r="PER46" s="179"/>
      <c r="PES46" s="179"/>
      <c r="PET46" s="179"/>
      <c r="PEU46" s="179"/>
      <c r="PEV46" s="179"/>
      <c r="PEW46" s="179"/>
      <c r="PEX46" s="179"/>
      <c r="PEY46" s="179"/>
      <c r="PEZ46" s="179"/>
      <c r="PFA46" s="179"/>
      <c r="PFB46" s="179"/>
      <c r="PFC46" s="179"/>
      <c r="PFD46" s="179"/>
      <c r="PFE46" s="179"/>
      <c r="PFF46" s="179"/>
      <c r="PFG46" s="179"/>
      <c r="PFH46" s="179"/>
      <c r="PFI46" s="179"/>
      <c r="PFJ46" s="179"/>
      <c r="PFK46" s="179"/>
      <c r="PFL46" s="179"/>
      <c r="PFM46" s="179"/>
      <c r="PFN46" s="179"/>
      <c r="PFO46" s="179"/>
      <c r="PFP46" s="179"/>
      <c r="PFQ46" s="179"/>
      <c r="PFR46" s="179"/>
      <c r="PFS46" s="179"/>
      <c r="PFT46" s="179"/>
      <c r="PFU46" s="179"/>
      <c r="PFV46" s="179"/>
      <c r="PFW46" s="179"/>
      <c r="PFX46" s="179"/>
      <c r="PFY46" s="179"/>
      <c r="PFZ46" s="179"/>
      <c r="PGA46" s="179"/>
      <c r="PGB46" s="179"/>
      <c r="PGC46" s="179"/>
      <c r="PGD46" s="179"/>
      <c r="PGE46" s="179"/>
      <c r="PGF46" s="179"/>
      <c r="PGG46" s="179"/>
      <c r="PGH46" s="179"/>
      <c r="PGI46" s="179"/>
      <c r="PGJ46" s="179"/>
      <c r="PGK46" s="179"/>
      <c r="PGL46" s="179"/>
      <c r="PGM46" s="179"/>
      <c r="PGN46" s="179"/>
      <c r="PGO46" s="179"/>
      <c r="PGP46" s="179"/>
      <c r="PGQ46" s="179"/>
      <c r="PGR46" s="179"/>
      <c r="PGS46" s="179"/>
      <c r="PGT46" s="179"/>
      <c r="PGU46" s="179"/>
      <c r="PGV46" s="179"/>
      <c r="PGW46" s="179"/>
      <c r="PGX46" s="179"/>
      <c r="PGY46" s="179"/>
      <c r="PGZ46" s="179"/>
      <c r="PHA46" s="179"/>
      <c r="PHB46" s="179"/>
      <c r="PHC46" s="179"/>
      <c r="PHD46" s="179"/>
      <c r="PHE46" s="179"/>
      <c r="PHF46" s="179"/>
      <c r="PHG46" s="179"/>
      <c r="PHH46" s="179"/>
      <c r="PHI46" s="179"/>
      <c r="PHJ46" s="179"/>
      <c r="PHK46" s="179"/>
      <c r="PHL46" s="179"/>
      <c r="PHM46" s="179"/>
      <c r="PHN46" s="179"/>
      <c r="PHO46" s="179"/>
      <c r="PHP46" s="179"/>
      <c r="PHQ46" s="179"/>
      <c r="PHR46" s="179"/>
      <c r="PHS46" s="179"/>
      <c r="PHT46" s="179"/>
      <c r="PHU46" s="179"/>
      <c r="PHV46" s="179"/>
      <c r="PHW46" s="179"/>
      <c r="PHX46" s="179"/>
      <c r="PHY46" s="179"/>
      <c r="PHZ46" s="179"/>
      <c r="PIA46" s="179"/>
      <c r="PIB46" s="179"/>
      <c r="PIC46" s="179"/>
      <c r="PID46" s="179"/>
      <c r="PIE46" s="179"/>
      <c r="PIF46" s="179"/>
      <c r="PIG46" s="179"/>
      <c r="PIH46" s="179"/>
      <c r="PII46" s="179"/>
      <c r="PIJ46" s="179"/>
      <c r="PIK46" s="179"/>
      <c r="PIL46" s="179"/>
      <c r="PIM46" s="179"/>
      <c r="PIN46" s="179"/>
      <c r="PIO46" s="179"/>
      <c r="PIP46" s="179"/>
      <c r="PIQ46" s="179"/>
      <c r="PIR46" s="179"/>
      <c r="PIS46" s="179"/>
      <c r="PIT46" s="179"/>
      <c r="PIU46" s="179"/>
      <c r="PIV46" s="179"/>
      <c r="PIW46" s="179"/>
      <c r="PIX46" s="179"/>
      <c r="PIY46" s="179"/>
      <c r="PIZ46" s="179"/>
      <c r="PJA46" s="179"/>
      <c r="PJB46" s="179"/>
      <c r="PJC46" s="179"/>
      <c r="PJD46" s="179"/>
      <c r="PJE46" s="179"/>
      <c r="PJF46" s="179"/>
      <c r="PJG46" s="179"/>
      <c r="PJH46" s="179"/>
      <c r="PJI46" s="179"/>
      <c r="PJJ46" s="179"/>
      <c r="PJK46" s="179"/>
      <c r="PJL46" s="179"/>
      <c r="PJM46" s="179"/>
      <c r="PJN46" s="179"/>
      <c r="PJO46" s="179"/>
      <c r="PJP46" s="179"/>
      <c r="PJQ46" s="179"/>
      <c r="PJR46" s="179"/>
      <c r="PJS46" s="179"/>
      <c r="PJT46" s="179"/>
      <c r="PJU46" s="179"/>
      <c r="PJV46" s="179"/>
      <c r="PJW46" s="179"/>
      <c r="PJX46" s="179"/>
      <c r="PJY46" s="179"/>
      <c r="PJZ46" s="179"/>
      <c r="PKA46" s="179"/>
      <c r="PKB46" s="179"/>
      <c r="PKC46" s="179"/>
      <c r="PKD46" s="179"/>
      <c r="PKE46" s="179"/>
      <c r="PKF46" s="179"/>
      <c r="PKG46" s="179"/>
      <c r="PKH46" s="179"/>
      <c r="PKI46" s="179"/>
      <c r="PKJ46" s="179"/>
      <c r="PKK46" s="179"/>
      <c r="PKL46" s="179"/>
      <c r="PKM46" s="179"/>
      <c r="PKN46" s="179"/>
      <c r="PKO46" s="179"/>
      <c r="PKP46" s="179"/>
      <c r="PKQ46" s="179"/>
      <c r="PKR46" s="179"/>
      <c r="PKS46" s="179"/>
      <c r="PKT46" s="179"/>
      <c r="PKU46" s="179"/>
      <c r="PKV46" s="179"/>
      <c r="PKW46" s="179"/>
      <c r="PKX46" s="179"/>
      <c r="PKY46" s="179"/>
      <c r="PKZ46" s="179"/>
      <c r="PLA46" s="179"/>
      <c r="PLB46" s="179"/>
      <c r="PLC46" s="179"/>
      <c r="PLD46" s="179"/>
      <c r="PLE46" s="179"/>
      <c r="PLF46" s="179"/>
      <c r="PLG46" s="179"/>
      <c r="PLH46" s="179"/>
      <c r="PLI46" s="179"/>
      <c r="PLJ46" s="179"/>
      <c r="PLK46" s="179"/>
      <c r="PLL46" s="179"/>
      <c r="PLM46" s="179"/>
      <c r="PLN46" s="179"/>
      <c r="PLO46" s="179"/>
      <c r="PLP46" s="179"/>
      <c r="PLQ46" s="179"/>
      <c r="PLR46" s="179"/>
      <c r="PLS46" s="179"/>
      <c r="PLT46" s="179"/>
      <c r="PLU46" s="179"/>
      <c r="PLV46" s="179"/>
      <c r="PLW46" s="179"/>
      <c r="PLX46" s="179"/>
      <c r="PLY46" s="179"/>
      <c r="PLZ46" s="179"/>
      <c r="PMA46" s="179"/>
      <c r="PMB46" s="179"/>
      <c r="PMC46" s="179"/>
      <c r="PMD46" s="179"/>
      <c r="PME46" s="179"/>
      <c r="PMF46" s="179"/>
      <c r="PMG46" s="179"/>
      <c r="PMH46" s="179"/>
      <c r="PMI46" s="179"/>
      <c r="PMJ46" s="179"/>
      <c r="PMK46" s="179"/>
      <c r="PML46" s="179"/>
      <c r="PMM46" s="179"/>
      <c r="PMN46" s="179"/>
      <c r="PMO46" s="179"/>
      <c r="PMP46" s="179"/>
      <c r="PMQ46" s="179"/>
      <c r="PMR46" s="179"/>
      <c r="PMS46" s="179"/>
      <c r="PMT46" s="179"/>
      <c r="PMU46" s="179"/>
      <c r="PMV46" s="179"/>
      <c r="PMW46" s="179"/>
      <c r="PMX46" s="179"/>
      <c r="PMY46" s="179"/>
      <c r="PMZ46" s="179"/>
      <c r="PNA46" s="179"/>
      <c r="PNB46" s="179"/>
      <c r="PNC46" s="179"/>
      <c r="PND46" s="179"/>
      <c r="PNE46" s="179"/>
      <c r="PNF46" s="179"/>
      <c r="PNG46" s="179"/>
      <c r="PNH46" s="179"/>
      <c r="PNI46" s="179"/>
      <c r="PNJ46" s="179"/>
      <c r="PNK46" s="179"/>
      <c r="PNL46" s="179"/>
      <c r="PNM46" s="179"/>
      <c r="PNN46" s="179"/>
      <c r="PNO46" s="179"/>
      <c r="PNP46" s="179"/>
      <c r="PNQ46" s="179"/>
      <c r="PNR46" s="179"/>
      <c r="PNS46" s="179"/>
      <c r="PNT46" s="179"/>
      <c r="PNU46" s="179"/>
      <c r="PNV46" s="179"/>
      <c r="PNW46" s="179"/>
      <c r="PNX46" s="179"/>
      <c r="PNY46" s="179"/>
      <c r="PNZ46" s="179"/>
      <c r="POA46" s="179"/>
      <c r="POB46" s="179"/>
      <c r="POC46" s="179"/>
      <c r="POD46" s="179"/>
      <c r="POE46" s="179"/>
      <c r="POF46" s="179"/>
      <c r="POG46" s="179"/>
      <c r="POH46" s="179"/>
      <c r="POI46" s="179"/>
      <c r="POJ46" s="179"/>
      <c r="POK46" s="179"/>
      <c r="POL46" s="179"/>
      <c r="POM46" s="179"/>
      <c r="PON46" s="179"/>
      <c r="POO46" s="179"/>
      <c r="POP46" s="179"/>
      <c r="POQ46" s="179"/>
      <c r="POR46" s="179"/>
      <c r="POS46" s="179"/>
      <c r="POT46" s="179"/>
      <c r="POU46" s="179"/>
      <c r="POV46" s="179"/>
      <c r="POW46" s="179"/>
      <c r="POX46" s="179"/>
      <c r="POY46" s="179"/>
      <c r="POZ46" s="179"/>
      <c r="PPA46" s="179"/>
      <c r="PPB46" s="179"/>
      <c r="PPC46" s="179"/>
      <c r="PPD46" s="179"/>
      <c r="PPE46" s="179"/>
      <c r="PPF46" s="179"/>
      <c r="PPG46" s="179"/>
      <c r="PPH46" s="179"/>
      <c r="PPI46" s="179"/>
      <c r="PPJ46" s="179"/>
      <c r="PPK46" s="179"/>
      <c r="PPL46" s="179"/>
      <c r="PPM46" s="179"/>
      <c r="PPN46" s="179"/>
      <c r="PPO46" s="179"/>
      <c r="PPP46" s="179"/>
      <c r="PPQ46" s="179"/>
      <c r="PPR46" s="179"/>
      <c r="PPS46" s="179"/>
      <c r="PPT46" s="179"/>
      <c r="PPU46" s="179"/>
      <c r="PPV46" s="179"/>
      <c r="PPW46" s="179"/>
      <c r="PPX46" s="179"/>
      <c r="PPY46" s="179"/>
      <c r="PPZ46" s="179"/>
      <c r="PQA46" s="179"/>
      <c r="PQB46" s="179"/>
      <c r="PQC46" s="179"/>
      <c r="PQD46" s="179"/>
      <c r="PQE46" s="179"/>
      <c r="PQF46" s="179"/>
      <c r="PQG46" s="179"/>
      <c r="PQH46" s="179"/>
      <c r="PQI46" s="179"/>
      <c r="PQJ46" s="179"/>
      <c r="PQK46" s="179"/>
      <c r="PQL46" s="179"/>
      <c r="PQM46" s="179"/>
      <c r="PQN46" s="179"/>
      <c r="PQO46" s="179"/>
      <c r="PQP46" s="179"/>
      <c r="PQQ46" s="179"/>
      <c r="PQR46" s="179"/>
      <c r="PQS46" s="179"/>
      <c r="PQT46" s="179"/>
      <c r="PQU46" s="179"/>
      <c r="PQV46" s="179"/>
      <c r="PQW46" s="179"/>
      <c r="PQX46" s="179"/>
      <c r="PQY46" s="179"/>
      <c r="PQZ46" s="179"/>
      <c r="PRA46" s="179"/>
      <c r="PRB46" s="179"/>
      <c r="PRC46" s="179"/>
      <c r="PRD46" s="179"/>
      <c r="PRE46" s="179"/>
      <c r="PRF46" s="179"/>
      <c r="PRG46" s="179"/>
      <c r="PRH46" s="179"/>
      <c r="PRI46" s="179"/>
      <c r="PRJ46" s="179"/>
      <c r="PRK46" s="179"/>
      <c r="PRL46" s="179"/>
      <c r="PRM46" s="179"/>
      <c r="PRN46" s="179"/>
      <c r="PRO46" s="179"/>
      <c r="PRP46" s="179"/>
      <c r="PRQ46" s="179"/>
      <c r="PRR46" s="179"/>
      <c r="PRS46" s="179"/>
      <c r="PRT46" s="179"/>
      <c r="PRU46" s="179"/>
      <c r="PRV46" s="179"/>
      <c r="PRW46" s="179"/>
      <c r="PRX46" s="179"/>
      <c r="PRY46" s="179"/>
      <c r="PRZ46" s="179"/>
      <c r="PSA46" s="179"/>
      <c r="PSB46" s="179"/>
      <c r="PSC46" s="179"/>
      <c r="PSD46" s="179"/>
      <c r="PSE46" s="179"/>
      <c r="PSF46" s="179"/>
      <c r="PSG46" s="179"/>
      <c r="PSH46" s="179"/>
      <c r="PSI46" s="179"/>
      <c r="PSJ46" s="179"/>
      <c r="PSK46" s="179"/>
      <c r="PSL46" s="179"/>
      <c r="PSM46" s="179"/>
      <c r="PSN46" s="179"/>
      <c r="PSO46" s="179"/>
      <c r="PSP46" s="179"/>
      <c r="PSQ46" s="179"/>
      <c r="PSR46" s="179"/>
      <c r="PSS46" s="179"/>
      <c r="PST46" s="179"/>
      <c r="PSU46" s="179"/>
      <c r="PSV46" s="179"/>
      <c r="PSW46" s="179"/>
      <c r="PSX46" s="179"/>
      <c r="PSY46" s="179"/>
      <c r="PSZ46" s="179"/>
      <c r="PTA46" s="179"/>
      <c r="PTB46" s="179"/>
      <c r="PTC46" s="179"/>
      <c r="PTD46" s="179"/>
      <c r="PTE46" s="179"/>
      <c r="PTF46" s="179"/>
      <c r="PTG46" s="179"/>
      <c r="PTH46" s="179"/>
      <c r="PTI46" s="179"/>
      <c r="PTJ46" s="179"/>
      <c r="PTK46" s="179"/>
      <c r="PTL46" s="179"/>
      <c r="PTM46" s="179"/>
      <c r="PTN46" s="179"/>
      <c r="PTO46" s="179"/>
      <c r="PTP46" s="179"/>
      <c r="PTQ46" s="179"/>
      <c r="PTR46" s="179"/>
      <c r="PTS46" s="179"/>
      <c r="PTT46" s="179"/>
      <c r="PTU46" s="179"/>
      <c r="PTV46" s="179"/>
      <c r="PTW46" s="179"/>
      <c r="PTX46" s="179"/>
      <c r="PTY46" s="179"/>
      <c r="PTZ46" s="179"/>
      <c r="PUA46" s="179"/>
      <c r="PUB46" s="179"/>
      <c r="PUC46" s="179"/>
      <c r="PUD46" s="179"/>
      <c r="PUE46" s="179"/>
      <c r="PUF46" s="179"/>
      <c r="PUG46" s="179"/>
      <c r="PUH46" s="179"/>
      <c r="PUI46" s="179"/>
      <c r="PUJ46" s="179"/>
      <c r="PUK46" s="179"/>
      <c r="PUL46" s="179"/>
      <c r="PUM46" s="179"/>
      <c r="PUN46" s="179"/>
      <c r="PUO46" s="179"/>
      <c r="PUP46" s="179"/>
      <c r="PUQ46" s="179"/>
      <c r="PUR46" s="179"/>
      <c r="PUS46" s="179"/>
      <c r="PUT46" s="179"/>
      <c r="PUU46" s="179"/>
      <c r="PUV46" s="179"/>
      <c r="PUW46" s="179"/>
      <c r="PUX46" s="179"/>
      <c r="PUY46" s="179"/>
      <c r="PUZ46" s="179"/>
      <c r="PVA46" s="179"/>
      <c r="PVB46" s="179"/>
      <c r="PVC46" s="179"/>
      <c r="PVD46" s="179"/>
      <c r="PVE46" s="179"/>
      <c r="PVF46" s="179"/>
      <c r="PVG46" s="179"/>
      <c r="PVH46" s="179"/>
      <c r="PVI46" s="179"/>
      <c r="PVJ46" s="179"/>
      <c r="PVK46" s="179"/>
      <c r="PVL46" s="179"/>
      <c r="PVM46" s="179"/>
      <c r="PVN46" s="179"/>
      <c r="PVO46" s="179"/>
      <c r="PVP46" s="179"/>
      <c r="PVQ46" s="179"/>
      <c r="PVR46" s="179"/>
      <c r="PVS46" s="179"/>
      <c r="PVT46" s="179"/>
      <c r="PVU46" s="179"/>
      <c r="PVV46" s="179"/>
      <c r="PVW46" s="179"/>
      <c r="PVX46" s="179"/>
      <c r="PVY46" s="179"/>
      <c r="PVZ46" s="179"/>
      <c r="PWA46" s="179"/>
      <c r="PWB46" s="179"/>
      <c r="PWC46" s="179"/>
      <c r="PWD46" s="179"/>
      <c r="PWE46" s="179"/>
      <c r="PWF46" s="179"/>
      <c r="PWG46" s="179"/>
      <c r="PWH46" s="179"/>
      <c r="PWI46" s="179"/>
      <c r="PWJ46" s="179"/>
      <c r="PWK46" s="179"/>
      <c r="PWL46" s="179"/>
      <c r="PWM46" s="179"/>
      <c r="PWN46" s="179"/>
      <c r="PWO46" s="179"/>
      <c r="PWP46" s="179"/>
      <c r="PWQ46" s="179"/>
      <c r="PWR46" s="179"/>
      <c r="PWS46" s="179"/>
      <c r="PWT46" s="179"/>
      <c r="PWU46" s="179"/>
      <c r="PWV46" s="179"/>
      <c r="PWW46" s="179"/>
      <c r="PWX46" s="179"/>
      <c r="PWY46" s="179"/>
      <c r="PWZ46" s="179"/>
      <c r="PXA46" s="179"/>
      <c r="PXB46" s="179"/>
      <c r="PXC46" s="179"/>
      <c r="PXD46" s="179"/>
      <c r="PXE46" s="179"/>
      <c r="PXF46" s="179"/>
      <c r="PXG46" s="179"/>
      <c r="PXH46" s="179"/>
      <c r="PXI46" s="179"/>
      <c r="PXJ46" s="179"/>
      <c r="PXK46" s="179"/>
      <c r="PXL46" s="179"/>
      <c r="PXM46" s="179"/>
      <c r="PXN46" s="179"/>
      <c r="PXO46" s="179"/>
      <c r="PXP46" s="179"/>
      <c r="PXQ46" s="179"/>
      <c r="PXR46" s="179"/>
      <c r="PXS46" s="179"/>
      <c r="PXT46" s="179"/>
      <c r="PXU46" s="179"/>
      <c r="PXV46" s="179"/>
      <c r="PXW46" s="179"/>
      <c r="PXX46" s="179"/>
      <c r="PXY46" s="179"/>
      <c r="PXZ46" s="179"/>
      <c r="PYA46" s="179"/>
      <c r="PYB46" s="179"/>
      <c r="PYC46" s="179"/>
      <c r="PYD46" s="179"/>
      <c r="PYE46" s="179"/>
      <c r="PYF46" s="179"/>
      <c r="PYG46" s="179"/>
      <c r="PYH46" s="179"/>
      <c r="PYI46" s="179"/>
      <c r="PYJ46" s="179"/>
      <c r="PYK46" s="179"/>
      <c r="PYL46" s="179"/>
      <c r="PYM46" s="179"/>
      <c r="PYN46" s="179"/>
      <c r="PYO46" s="179"/>
      <c r="PYP46" s="179"/>
      <c r="PYQ46" s="179"/>
      <c r="PYR46" s="179"/>
      <c r="PYS46" s="179"/>
      <c r="PYT46" s="179"/>
      <c r="PYU46" s="179"/>
      <c r="PYV46" s="179"/>
      <c r="PYW46" s="179"/>
      <c r="PYX46" s="179"/>
      <c r="PYY46" s="179"/>
      <c r="PYZ46" s="179"/>
      <c r="PZA46" s="179"/>
      <c r="PZB46" s="179"/>
      <c r="PZC46" s="179"/>
      <c r="PZD46" s="179"/>
      <c r="PZE46" s="179"/>
      <c r="PZF46" s="179"/>
      <c r="PZG46" s="179"/>
      <c r="PZH46" s="179"/>
      <c r="PZI46" s="179"/>
      <c r="PZJ46" s="179"/>
      <c r="PZK46" s="179"/>
      <c r="PZL46" s="179"/>
      <c r="PZM46" s="179"/>
      <c r="PZN46" s="179"/>
      <c r="PZO46" s="179"/>
      <c r="PZP46" s="179"/>
      <c r="PZQ46" s="179"/>
      <c r="PZR46" s="179"/>
      <c r="PZS46" s="179"/>
      <c r="PZT46" s="179"/>
      <c r="PZU46" s="179"/>
      <c r="PZV46" s="179"/>
      <c r="PZW46" s="179"/>
      <c r="PZX46" s="179"/>
      <c r="PZY46" s="179"/>
      <c r="PZZ46" s="179"/>
      <c r="QAA46" s="179"/>
      <c r="QAB46" s="179"/>
      <c r="QAC46" s="179"/>
      <c r="QAD46" s="179"/>
      <c r="QAE46" s="179"/>
      <c r="QAF46" s="179"/>
      <c r="QAG46" s="179"/>
      <c r="QAH46" s="179"/>
      <c r="QAI46" s="179"/>
      <c r="QAJ46" s="179"/>
      <c r="QAK46" s="179"/>
      <c r="QAL46" s="179"/>
      <c r="QAM46" s="179"/>
      <c r="QAN46" s="179"/>
      <c r="QAO46" s="179"/>
      <c r="QAP46" s="179"/>
      <c r="QAQ46" s="179"/>
      <c r="QAR46" s="179"/>
      <c r="QAS46" s="179"/>
      <c r="QAT46" s="179"/>
      <c r="QAU46" s="179"/>
      <c r="QAV46" s="179"/>
      <c r="QAW46" s="179"/>
      <c r="QAX46" s="179"/>
      <c r="QAY46" s="179"/>
      <c r="QAZ46" s="179"/>
      <c r="QBA46" s="179"/>
      <c r="QBB46" s="179"/>
      <c r="QBC46" s="179"/>
      <c r="QBD46" s="179"/>
      <c r="QBE46" s="179"/>
      <c r="QBF46" s="179"/>
      <c r="QBG46" s="179"/>
      <c r="QBH46" s="179"/>
      <c r="QBI46" s="179"/>
      <c r="QBJ46" s="179"/>
      <c r="QBK46" s="179"/>
      <c r="QBL46" s="179"/>
      <c r="QBM46" s="179"/>
      <c r="QBN46" s="179"/>
      <c r="QBO46" s="179"/>
      <c r="QBP46" s="179"/>
      <c r="QBQ46" s="179"/>
      <c r="QBR46" s="179"/>
      <c r="QBS46" s="179"/>
      <c r="QBT46" s="179"/>
      <c r="QBU46" s="179"/>
      <c r="QBV46" s="179"/>
      <c r="QBW46" s="179"/>
      <c r="QBX46" s="179"/>
      <c r="QBY46" s="179"/>
      <c r="QBZ46" s="179"/>
      <c r="QCA46" s="179"/>
      <c r="QCB46" s="179"/>
      <c r="QCC46" s="179"/>
      <c r="QCD46" s="179"/>
      <c r="QCE46" s="179"/>
      <c r="QCF46" s="179"/>
      <c r="QCG46" s="179"/>
      <c r="QCH46" s="179"/>
      <c r="QCI46" s="179"/>
      <c r="QCJ46" s="179"/>
      <c r="QCK46" s="179"/>
      <c r="QCL46" s="179"/>
      <c r="QCM46" s="179"/>
      <c r="QCN46" s="179"/>
      <c r="QCO46" s="179"/>
      <c r="QCP46" s="179"/>
      <c r="QCQ46" s="179"/>
      <c r="QCR46" s="179"/>
      <c r="QCS46" s="179"/>
      <c r="QCT46" s="179"/>
      <c r="QCU46" s="179"/>
      <c r="QCV46" s="179"/>
      <c r="QCW46" s="179"/>
      <c r="QCX46" s="179"/>
      <c r="QCY46" s="179"/>
      <c r="QCZ46" s="179"/>
      <c r="QDA46" s="179"/>
      <c r="QDB46" s="179"/>
      <c r="QDC46" s="179"/>
      <c r="QDD46" s="179"/>
      <c r="QDE46" s="179"/>
      <c r="QDF46" s="179"/>
      <c r="QDG46" s="179"/>
      <c r="QDH46" s="179"/>
      <c r="QDI46" s="179"/>
      <c r="QDJ46" s="179"/>
      <c r="QDK46" s="179"/>
      <c r="QDL46" s="179"/>
      <c r="QDM46" s="179"/>
      <c r="QDN46" s="179"/>
      <c r="QDO46" s="179"/>
      <c r="QDP46" s="179"/>
      <c r="QDQ46" s="179"/>
      <c r="QDR46" s="179"/>
      <c r="QDS46" s="179"/>
      <c r="QDT46" s="179"/>
      <c r="QDU46" s="179"/>
      <c r="QDV46" s="179"/>
      <c r="QDW46" s="179"/>
      <c r="QDX46" s="179"/>
      <c r="QDY46" s="179"/>
      <c r="QDZ46" s="179"/>
      <c r="QEA46" s="179"/>
      <c r="QEB46" s="179"/>
      <c r="QEC46" s="179"/>
      <c r="QED46" s="179"/>
      <c r="QEE46" s="179"/>
      <c r="QEF46" s="179"/>
      <c r="QEG46" s="179"/>
      <c r="QEH46" s="179"/>
      <c r="QEI46" s="179"/>
      <c r="QEJ46" s="179"/>
      <c r="QEK46" s="179"/>
      <c r="QEL46" s="179"/>
      <c r="QEM46" s="179"/>
      <c r="QEN46" s="179"/>
      <c r="QEO46" s="179"/>
      <c r="QEP46" s="179"/>
      <c r="QEQ46" s="179"/>
      <c r="QER46" s="179"/>
      <c r="QES46" s="179"/>
      <c r="QET46" s="179"/>
      <c r="QEU46" s="179"/>
      <c r="QEV46" s="179"/>
      <c r="QEW46" s="179"/>
      <c r="QEX46" s="179"/>
      <c r="QEY46" s="179"/>
      <c r="QEZ46" s="179"/>
      <c r="QFA46" s="179"/>
      <c r="QFB46" s="179"/>
      <c r="QFC46" s="179"/>
      <c r="QFD46" s="179"/>
      <c r="QFE46" s="179"/>
      <c r="QFF46" s="179"/>
      <c r="QFG46" s="179"/>
      <c r="QFH46" s="179"/>
      <c r="QFI46" s="179"/>
      <c r="QFJ46" s="179"/>
      <c r="QFK46" s="179"/>
      <c r="QFL46" s="179"/>
      <c r="QFM46" s="179"/>
      <c r="QFN46" s="179"/>
      <c r="QFO46" s="179"/>
      <c r="QFP46" s="179"/>
      <c r="QFQ46" s="179"/>
      <c r="QFR46" s="179"/>
      <c r="QFS46" s="179"/>
      <c r="QFT46" s="179"/>
      <c r="QFU46" s="179"/>
      <c r="QFV46" s="179"/>
      <c r="QFW46" s="179"/>
      <c r="QFX46" s="179"/>
      <c r="QFY46" s="179"/>
      <c r="QFZ46" s="179"/>
      <c r="QGA46" s="179"/>
      <c r="QGB46" s="179"/>
      <c r="QGC46" s="179"/>
      <c r="QGD46" s="179"/>
      <c r="QGE46" s="179"/>
      <c r="QGF46" s="179"/>
      <c r="QGG46" s="179"/>
      <c r="QGH46" s="179"/>
      <c r="QGI46" s="179"/>
      <c r="QGJ46" s="179"/>
      <c r="QGK46" s="179"/>
      <c r="QGL46" s="179"/>
      <c r="QGM46" s="179"/>
      <c r="QGN46" s="179"/>
      <c r="QGO46" s="179"/>
      <c r="QGP46" s="179"/>
      <c r="QGQ46" s="179"/>
      <c r="QGR46" s="179"/>
      <c r="QGS46" s="179"/>
      <c r="QGT46" s="179"/>
      <c r="QGU46" s="179"/>
      <c r="QGV46" s="179"/>
      <c r="QGW46" s="179"/>
      <c r="QGX46" s="179"/>
      <c r="QGY46" s="179"/>
      <c r="QGZ46" s="179"/>
      <c r="QHA46" s="179"/>
      <c r="QHB46" s="179"/>
      <c r="QHC46" s="179"/>
      <c r="QHD46" s="179"/>
      <c r="QHE46" s="179"/>
      <c r="QHF46" s="179"/>
      <c r="QHG46" s="179"/>
      <c r="QHH46" s="179"/>
      <c r="QHI46" s="179"/>
      <c r="QHJ46" s="179"/>
      <c r="QHK46" s="179"/>
      <c r="QHL46" s="179"/>
      <c r="QHM46" s="179"/>
      <c r="QHN46" s="179"/>
      <c r="QHO46" s="179"/>
      <c r="QHP46" s="179"/>
      <c r="QHQ46" s="179"/>
      <c r="QHR46" s="179"/>
      <c r="QHS46" s="179"/>
      <c r="QHT46" s="179"/>
      <c r="QHU46" s="179"/>
      <c r="QHV46" s="179"/>
      <c r="QHW46" s="179"/>
      <c r="QHX46" s="179"/>
      <c r="QHY46" s="179"/>
      <c r="QHZ46" s="179"/>
      <c r="QIA46" s="179"/>
      <c r="QIB46" s="179"/>
      <c r="QIC46" s="179"/>
      <c r="QID46" s="179"/>
      <c r="QIE46" s="179"/>
      <c r="QIF46" s="179"/>
      <c r="QIG46" s="179"/>
      <c r="QIH46" s="179"/>
      <c r="QII46" s="179"/>
      <c r="QIJ46" s="179"/>
      <c r="QIK46" s="179"/>
      <c r="QIL46" s="179"/>
      <c r="QIM46" s="179"/>
      <c r="QIN46" s="179"/>
      <c r="QIO46" s="179"/>
      <c r="QIP46" s="179"/>
      <c r="QIQ46" s="179"/>
      <c r="QIR46" s="179"/>
      <c r="QIS46" s="179"/>
      <c r="QIT46" s="179"/>
      <c r="QIU46" s="179"/>
      <c r="QIV46" s="179"/>
      <c r="QIW46" s="179"/>
      <c r="QIX46" s="179"/>
      <c r="QIY46" s="179"/>
      <c r="QIZ46" s="179"/>
      <c r="QJA46" s="179"/>
      <c r="QJB46" s="179"/>
      <c r="QJC46" s="179"/>
      <c r="QJD46" s="179"/>
      <c r="QJE46" s="179"/>
      <c r="QJF46" s="179"/>
      <c r="QJG46" s="179"/>
      <c r="QJH46" s="179"/>
      <c r="QJI46" s="179"/>
      <c r="QJJ46" s="179"/>
      <c r="QJK46" s="179"/>
      <c r="QJL46" s="179"/>
      <c r="QJM46" s="179"/>
      <c r="QJN46" s="179"/>
      <c r="QJO46" s="179"/>
      <c r="QJP46" s="179"/>
      <c r="QJQ46" s="179"/>
      <c r="QJR46" s="179"/>
      <c r="QJS46" s="179"/>
      <c r="QJT46" s="179"/>
      <c r="QJU46" s="179"/>
      <c r="QJV46" s="179"/>
      <c r="QJW46" s="179"/>
      <c r="QJX46" s="179"/>
      <c r="QJY46" s="179"/>
      <c r="QJZ46" s="179"/>
      <c r="QKA46" s="179"/>
      <c r="QKB46" s="179"/>
      <c r="QKC46" s="179"/>
      <c r="QKD46" s="179"/>
      <c r="QKE46" s="179"/>
      <c r="QKF46" s="179"/>
      <c r="QKG46" s="179"/>
      <c r="QKH46" s="179"/>
      <c r="QKI46" s="179"/>
      <c r="QKJ46" s="179"/>
      <c r="QKK46" s="179"/>
      <c r="QKL46" s="179"/>
      <c r="QKM46" s="179"/>
      <c r="QKN46" s="179"/>
      <c r="QKO46" s="179"/>
      <c r="QKP46" s="179"/>
      <c r="QKQ46" s="179"/>
      <c r="QKR46" s="179"/>
      <c r="QKS46" s="179"/>
      <c r="QKT46" s="179"/>
      <c r="QKU46" s="179"/>
      <c r="QKV46" s="179"/>
      <c r="QKW46" s="179"/>
      <c r="QKX46" s="179"/>
      <c r="QKY46" s="179"/>
      <c r="QKZ46" s="179"/>
      <c r="QLA46" s="179"/>
      <c r="QLB46" s="179"/>
      <c r="QLC46" s="179"/>
      <c r="QLD46" s="179"/>
      <c r="QLE46" s="179"/>
      <c r="QLF46" s="179"/>
      <c r="QLG46" s="179"/>
      <c r="QLH46" s="179"/>
      <c r="QLI46" s="179"/>
      <c r="QLJ46" s="179"/>
      <c r="QLK46" s="179"/>
      <c r="QLL46" s="179"/>
      <c r="QLM46" s="179"/>
      <c r="QLN46" s="179"/>
      <c r="QLO46" s="179"/>
      <c r="QLP46" s="179"/>
      <c r="QLQ46" s="179"/>
      <c r="QLR46" s="179"/>
      <c r="QLS46" s="179"/>
      <c r="QLT46" s="179"/>
      <c r="QLU46" s="179"/>
      <c r="QLV46" s="179"/>
      <c r="QLW46" s="179"/>
      <c r="QLX46" s="179"/>
      <c r="QLY46" s="179"/>
      <c r="QLZ46" s="179"/>
      <c r="QMA46" s="179"/>
      <c r="QMB46" s="179"/>
      <c r="QMC46" s="179"/>
      <c r="QMD46" s="179"/>
      <c r="QME46" s="179"/>
      <c r="QMF46" s="179"/>
      <c r="QMG46" s="179"/>
      <c r="QMH46" s="179"/>
      <c r="QMI46" s="179"/>
      <c r="QMJ46" s="179"/>
      <c r="QMK46" s="179"/>
      <c r="QML46" s="179"/>
      <c r="QMM46" s="179"/>
      <c r="QMN46" s="179"/>
      <c r="QMO46" s="179"/>
      <c r="QMP46" s="179"/>
      <c r="QMQ46" s="179"/>
      <c r="QMR46" s="179"/>
      <c r="QMS46" s="179"/>
      <c r="QMT46" s="179"/>
      <c r="QMU46" s="179"/>
      <c r="QMV46" s="179"/>
      <c r="QMW46" s="179"/>
      <c r="QMX46" s="179"/>
      <c r="QMY46" s="179"/>
      <c r="QMZ46" s="179"/>
      <c r="QNA46" s="179"/>
      <c r="QNB46" s="179"/>
      <c r="QNC46" s="179"/>
      <c r="QND46" s="179"/>
      <c r="QNE46" s="179"/>
      <c r="QNF46" s="179"/>
      <c r="QNG46" s="179"/>
      <c r="QNH46" s="179"/>
      <c r="QNI46" s="179"/>
      <c r="QNJ46" s="179"/>
      <c r="QNK46" s="179"/>
      <c r="QNL46" s="179"/>
      <c r="QNM46" s="179"/>
      <c r="QNN46" s="179"/>
      <c r="QNO46" s="179"/>
      <c r="QNP46" s="179"/>
      <c r="QNQ46" s="179"/>
      <c r="QNR46" s="179"/>
      <c r="QNS46" s="179"/>
      <c r="QNT46" s="179"/>
      <c r="QNU46" s="179"/>
      <c r="QNV46" s="179"/>
      <c r="QNW46" s="179"/>
      <c r="QNX46" s="179"/>
      <c r="QNY46" s="179"/>
      <c r="QNZ46" s="179"/>
      <c r="QOA46" s="179"/>
      <c r="QOB46" s="179"/>
      <c r="QOC46" s="179"/>
      <c r="QOD46" s="179"/>
      <c r="QOE46" s="179"/>
      <c r="QOF46" s="179"/>
      <c r="QOG46" s="179"/>
      <c r="QOH46" s="179"/>
      <c r="QOI46" s="179"/>
      <c r="QOJ46" s="179"/>
      <c r="QOK46" s="179"/>
      <c r="QOL46" s="179"/>
      <c r="QOM46" s="179"/>
      <c r="QON46" s="179"/>
      <c r="QOO46" s="179"/>
      <c r="QOP46" s="179"/>
      <c r="QOQ46" s="179"/>
      <c r="QOR46" s="179"/>
      <c r="QOS46" s="179"/>
      <c r="QOT46" s="179"/>
      <c r="QOU46" s="179"/>
      <c r="QOV46" s="179"/>
      <c r="QOW46" s="179"/>
      <c r="QOX46" s="179"/>
      <c r="QOY46" s="179"/>
      <c r="QOZ46" s="179"/>
      <c r="QPA46" s="179"/>
      <c r="QPB46" s="179"/>
      <c r="QPC46" s="179"/>
      <c r="QPD46" s="179"/>
      <c r="QPE46" s="179"/>
      <c r="QPF46" s="179"/>
      <c r="QPG46" s="179"/>
      <c r="QPH46" s="179"/>
      <c r="QPI46" s="179"/>
      <c r="QPJ46" s="179"/>
      <c r="QPK46" s="179"/>
      <c r="QPL46" s="179"/>
      <c r="QPM46" s="179"/>
      <c r="QPN46" s="179"/>
      <c r="QPO46" s="179"/>
      <c r="QPP46" s="179"/>
      <c r="QPQ46" s="179"/>
      <c r="QPR46" s="179"/>
      <c r="QPS46" s="179"/>
      <c r="QPT46" s="179"/>
      <c r="QPU46" s="179"/>
      <c r="QPV46" s="179"/>
      <c r="QPW46" s="179"/>
      <c r="QPX46" s="179"/>
      <c r="QPY46" s="179"/>
      <c r="QPZ46" s="179"/>
      <c r="QQA46" s="179"/>
      <c r="QQB46" s="179"/>
      <c r="QQC46" s="179"/>
      <c r="QQD46" s="179"/>
      <c r="QQE46" s="179"/>
      <c r="QQF46" s="179"/>
      <c r="QQG46" s="179"/>
      <c r="QQH46" s="179"/>
      <c r="QQI46" s="179"/>
      <c r="QQJ46" s="179"/>
      <c r="QQK46" s="179"/>
      <c r="QQL46" s="179"/>
      <c r="QQM46" s="179"/>
      <c r="QQN46" s="179"/>
      <c r="QQO46" s="179"/>
      <c r="QQP46" s="179"/>
      <c r="QQQ46" s="179"/>
      <c r="QQR46" s="179"/>
      <c r="QQS46" s="179"/>
      <c r="QQT46" s="179"/>
      <c r="QQU46" s="179"/>
      <c r="QQV46" s="179"/>
      <c r="QQW46" s="179"/>
      <c r="QQX46" s="179"/>
      <c r="QQY46" s="179"/>
      <c r="QQZ46" s="179"/>
      <c r="QRA46" s="179"/>
      <c r="QRB46" s="179"/>
      <c r="QRC46" s="179"/>
      <c r="QRD46" s="179"/>
      <c r="QRE46" s="179"/>
      <c r="QRF46" s="179"/>
      <c r="QRG46" s="179"/>
      <c r="QRH46" s="179"/>
      <c r="QRI46" s="179"/>
      <c r="QRJ46" s="179"/>
      <c r="QRK46" s="179"/>
      <c r="QRL46" s="179"/>
      <c r="QRM46" s="179"/>
      <c r="QRN46" s="179"/>
      <c r="QRO46" s="179"/>
      <c r="QRP46" s="179"/>
      <c r="QRQ46" s="179"/>
      <c r="QRR46" s="179"/>
      <c r="QRS46" s="179"/>
      <c r="QRT46" s="179"/>
      <c r="QRU46" s="179"/>
      <c r="QRV46" s="179"/>
      <c r="QRW46" s="179"/>
      <c r="QRX46" s="179"/>
      <c r="QRY46" s="179"/>
      <c r="QRZ46" s="179"/>
      <c r="QSA46" s="179"/>
      <c r="QSB46" s="179"/>
      <c r="QSC46" s="179"/>
      <c r="QSD46" s="179"/>
      <c r="QSE46" s="179"/>
      <c r="QSF46" s="179"/>
      <c r="QSG46" s="179"/>
      <c r="QSH46" s="179"/>
      <c r="QSI46" s="179"/>
      <c r="QSJ46" s="179"/>
      <c r="QSK46" s="179"/>
      <c r="QSL46" s="179"/>
      <c r="QSM46" s="179"/>
      <c r="QSN46" s="179"/>
      <c r="QSO46" s="179"/>
      <c r="QSP46" s="179"/>
      <c r="QSQ46" s="179"/>
      <c r="QSR46" s="179"/>
      <c r="QSS46" s="179"/>
      <c r="QST46" s="179"/>
      <c r="QSU46" s="179"/>
      <c r="QSV46" s="179"/>
      <c r="QSW46" s="179"/>
      <c r="QSX46" s="179"/>
      <c r="QSY46" s="179"/>
      <c r="QSZ46" s="179"/>
      <c r="QTA46" s="179"/>
      <c r="QTB46" s="179"/>
      <c r="QTC46" s="179"/>
      <c r="QTD46" s="179"/>
      <c r="QTE46" s="179"/>
      <c r="QTF46" s="179"/>
      <c r="QTG46" s="179"/>
      <c r="QTH46" s="179"/>
      <c r="QTI46" s="179"/>
      <c r="QTJ46" s="179"/>
      <c r="QTK46" s="179"/>
      <c r="QTL46" s="179"/>
      <c r="QTM46" s="179"/>
      <c r="QTN46" s="179"/>
      <c r="QTO46" s="179"/>
      <c r="QTP46" s="179"/>
      <c r="QTQ46" s="179"/>
      <c r="QTR46" s="179"/>
      <c r="QTS46" s="179"/>
      <c r="QTT46" s="179"/>
      <c r="QTU46" s="179"/>
      <c r="QTV46" s="179"/>
      <c r="QTW46" s="179"/>
      <c r="QTX46" s="179"/>
      <c r="QTY46" s="179"/>
      <c r="QTZ46" s="179"/>
      <c r="QUA46" s="179"/>
      <c r="QUB46" s="179"/>
      <c r="QUC46" s="179"/>
      <c r="QUD46" s="179"/>
      <c r="QUE46" s="179"/>
      <c r="QUF46" s="179"/>
      <c r="QUG46" s="179"/>
      <c r="QUH46" s="179"/>
      <c r="QUI46" s="179"/>
      <c r="QUJ46" s="179"/>
      <c r="QUK46" s="179"/>
      <c r="QUL46" s="179"/>
      <c r="QUM46" s="179"/>
      <c r="QUN46" s="179"/>
      <c r="QUO46" s="179"/>
      <c r="QUP46" s="179"/>
      <c r="QUQ46" s="179"/>
      <c r="QUR46" s="179"/>
      <c r="QUS46" s="179"/>
      <c r="QUT46" s="179"/>
      <c r="QUU46" s="179"/>
      <c r="QUV46" s="179"/>
      <c r="QUW46" s="179"/>
      <c r="QUX46" s="179"/>
      <c r="QUY46" s="179"/>
      <c r="QUZ46" s="179"/>
      <c r="QVA46" s="179"/>
      <c r="QVB46" s="179"/>
      <c r="QVC46" s="179"/>
      <c r="QVD46" s="179"/>
      <c r="QVE46" s="179"/>
      <c r="QVF46" s="179"/>
      <c r="QVG46" s="179"/>
      <c r="QVH46" s="179"/>
      <c r="QVI46" s="179"/>
      <c r="QVJ46" s="179"/>
      <c r="QVK46" s="179"/>
      <c r="QVL46" s="179"/>
      <c r="QVM46" s="179"/>
      <c r="QVN46" s="179"/>
      <c r="QVO46" s="179"/>
      <c r="QVP46" s="179"/>
      <c r="QVQ46" s="179"/>
      <c r="QVR46" s="179"/>
      <c r="QVS46" s="179"/>
      <c r="QVT46" s="179"/>
      <c r="QVU46" s="179"/>
      <c r="QVV46" s="179"/>
      <c r="QVW46" s="179"/>
      <c r="QVX46" s="179"/>
      <c r="QVY46" s="179"/>
      <c r="QVZ46" s="179"/>
      <c r="QWA46" s="179"/>
      <c r="QWB46" s="179"/>
      <c r="QWC46" s="179"/>
      <c r="QWD46" s="179"/>
      <c r="QWE46" s="179"/>
      <c r="QWF46" s="179"/>
      <c r="QWG46" s="179"/>
      <c r="QWH46" s="179"/>
      <c r="QWI46" s="179"/>
      <c r="QWJ46" s="179"/>
      <c r="QWK46" s="179"/>
      <c r="QWL46" s="179"/>
      <c r="QWM46" s="179"/>
      <c r="QWN46" s="179"/>
      <c r="QWO46" s="179"/>
      <c r="QWP46" s="179"/>
      <c r="QWQ46" s="179"/>
      <c r="QWR46" s="179"/>
      <c r="QWS46" s="179"/>
      <c r="QWT46" s="179"/>
      <c r="QWU46" s="179"/>
      <c r="QWV46" s="179"/>
      <c r="QWW46" s="179"/>
      <c r="QWX46" s="179"/>
      <c r="QWY46" s="179"/>
      <c r="QWZ46" s="179"/>
      <c r="QXA46" s="179"/>
      <c r="QXB46" s="179"/>
      <c r="QXC46" s="179"/>
      <c r="QXD46" s="179"/>
      <c r="QXE46" s="179"/>
      <c r="QXF46" s="179"/>
      <c r="QXG46" s="179"/>
      <c r="QXH46" s="179"/>
      <c r="QXI46" s="179"/>
      <c r="QXJ46" s="179"/>
      <c r="QXK46" s="179"/>
      <c r="QXL46" s="179"/>
      <c r="QXM46" s="179"/>
      <c r="QXN46" s="179"/>
      <c r="QXO46" s="179"/>
      <c r="QXP46" s="179"/>
      <c r="QXQ46" s="179"/>
      <c r="QXR46" s="179"/>
      <c r="QXS46" s="179"/>
      <c r="QXT46" s="179"/>
      <c r="QXU46" s="179"/>
      <c r="QXV46" s="179"/>
      <c r="QXW46" s="179"/>
      <c r="QXX46" s="179"/>
      <c r="QXY46" s="179"/>
      <c r="QXZ46" s="179"/>
      <c r="QYA46" s="179"/>
      <c r="QYB46" s="179"/>
      <c r="QYC46" s="179"/>
      <c r="QYD46" s="179"/>
      <c r="QYE46" s="179"/>
      <c r="QYF46" s="179"/>
      <c r="QYG46" s="179"/>
      <c r="QYH46" s="179"/>
      <c r="QYI46" s="179"/>
      <c r="QYJ46" s="179"/>
      <c r="QYK46" s="179"/>
      <c r="QYL46" s="179"/>
      <c r="QYM46" s="179"/>
      <c r="QYN46" s="179"/>
      <c r="QYO46" s="179"/>
      <c r="QYP46" s="179"/>
      <c r="QYQ46" s="179"/>
      <c r="QYR46" s="179"/>
      <c r="QYS46" s="179"/>
      <c r="QYT46" s="179"/>
      <c r="QYU46" s="179"/>
      <c r="QYV46" s="179"/>
      <c r="QYW46" s="179"/>
      <c r="QYX46" s="179"/>
      <c r="QYY46" s="179"/>
      <c r="QYZ46" s="179"/>
      <c r="QZA46" s="179"/>
      <c r="QZB46" s="179"/>
      <c r="QZC46" s="179"/>
      <c r="QZD46" s="179"/>
      <c r="QZE46" s="179"/>
      <c r="QZF46" s="179"/>
      <c r="QZG46" s="179"/>
      <c r="QZH46" s="179"/>
      <c r="QZI46" s="179"/>
      <c r="QZJ46" s="179"/>
      <c r="QZK46" s="179"/>
      <c r="QZL46" s="179"/>
      <c r="QZM46" s="179"/>
      <c r="QZN46" s="179"/>
      <c r="QZO46" s="179"/>
      <c r="QZP46" s="179"/>
      <c r="QZQ46" s="179"/>
      <c r="QZR46" s="179"/>
      <c r="QZS46" s="179"/>
      <c r="QZT46" s="179"/>
      <c r="QZU46" s="179"/>
      <c r="QZV46" s="179"/>
      <c r="QZW46" s="179"/>
      <c r="QZX46" s="179"/>
      <c r="QZY46" s="179"/>
      <c r="QZZ46" s="179"/>
      <c r="RAA46" s="179"/>
      <c r="RAB46" s="179"/>
      <c r="RAC46" s="179"/>
      <c r="RAD46" s="179"/>
      <c r="RAE46" s="179"/>
      <c r="RAF46" s="179"/>
      <c r="RAG46" s="179"/>
      <c r="RAH46" s="179"/>
      <c r="RAI46" s="179"/>
      <c r="RAJ46" s="179"/>
      <c r="RAK46" s="179"/>
      <c r="RAL46" s="179"/>
      <c r="RAM46" s="179"/>
      <c r="RAN46" s="179"/>
      <c r="RAO46" s="179"/>
      <c r="RAP46" s="179"/>
      <c r="RAQ46" s="179"/>
      <c r="RAR46" s="179"/>
      <c r="RAS46" s="179"/>
      <c r="RAT46" s="179"/>
      <c r="RAU46" s="179"/>
      <c r="RAV46" s="179"/>
      <c r="RAW46" s="179"/>
      <c r="RAX46" s="179"/>
      <c r="RAY46" s="179"/>
      <c r="RAZ46" s="179"/>
      <c r="RBA46" s="179"/>
      <c r="RBB46" s="179"/>
      <c r="RBC46" s="179"/>
      <c r="RBD46" s="179"/>
      <c r="RBE46" s="179"/>
      <c r="RBF46" s="179"/>
      <c r="RBG46" s="179"/>
      <c r="RBH46" s="179"/>
      <c r="RBI46" s="179"/>
      <c r="RBJ46" s="179"/>
      <c r="RBK46" s="179"/>
      <c r="RBL46" s="179"/>
      <c r="RBM46" s="179"/>
      <c r="RBN46" s="179"/>
      <c r="RBO46" s="179"/>
      <c r="RBP46" s="179"/>
      <c r="RBQ46" s="179"/>
      <c r="RBR46" s="179"/>
      <c r="RBS46" s="179"/>
      <c r="RBT46" s="179"/>
      <c r="RBU46" s="179"/>
      <c r="RBV46" s="179"/>
      <c r="RBW46" s="179"/>
      <c r="RBX46" s="179"/>
      <c r="RBY46" s="179"/>
      <c r="RBZ46" s="179"/>
      <c r="RCA46" s="179"/>
      <c r="RCB46" s="179"/>
      <c r="RCC46" s="179"/>
      <c r="RCD46" s="179"/>
      <c r="RCE46" s="179"/>
      <c r="RCF46" s="179"/>
      <c r="RCG46" s="179"/>
      <c r="RCH46" s="179"/>
      <c r="RCI46" s="179"/>
      <c r="RCJ46" s="179"/>
      <c r="RCK46" s="179"/>
      <c r="RCL46" s="179"/>
      <c r="RCM46" s="179"/>
      <c r="RCN46" s="179"/>
      <c r="RCO46" s="179"/>
      <c r="RCP46" s="179"/>
      <c r="RCQ46" s="179"/>
      <c r="RCR46" s="179"/>
      <c r="RCS46" s="179"/>
      <c r="RCT46" s="179"/>
      <c r="RCU46" s="179"/>
      <c r="RCV46" s="179"/>
      <c r="RCW46" s="179"/>
      <c r="RCX46" s="179"/>
      <c r="RCY46" s="179"/>
      <c r="RCZ46" s="179"/>
      <c r="RDA46" s="179"/>
      <c r="RDB46" s="179"/>
      <c r="RDC46" s="179"/>
      <c r="RDD46" s="179"/>
      <c r="RDE46" s="179"/>
      <c r="RDF46" s="179"/>
      <c r="RDG46" s="179"/>
      <c r="RDH46" s="179"/>
      <c r="RDI46" s="179"/>
      <c r="RDJ46" s="179"/>
      <c r="RDK46" s="179"/>
      <c r="RDL46" s="179"/>
      <c r="RDM46" s="179"/>
      <c r="RDN46" s="179"/>
      <c r="RDO46" s="179"/>
      <c r="RDP46" s="179"/>
      <c r="RDQ46" s="179"/>
      <c r="RDR46" s="179"/>
      <c r="RDS46" s="179"/>
      <c r="RDT46" s="179"/>
      <c r="RDU46" s="179"/>
      <c r="RDV46" s="179"/>
      <c r="RDW46" s="179"/>
      <c r="RDX46" s="179"/>
      <c r="RDY46" s="179"/>
      <c r="RDZ46" s="179"/>
      <c r="REA46" s="179"/>
      <c r="REB46" s="179"/>
      <c r="REC46" s="179"/>
      <c r="RED46" s="179"/>
      <c r="REE46" s="179"/>
      <c r="REF46" s="179"/>
      <c r="REG46" s="179"/>
      <c r="REH46" s="179"/>
      <c r="REI46" s="179"/>
      <c r="REJ46" s="179"/>
      <c r="REK46" s="179"/>
      <c r="REL46" s="179"/>
      <c r="REM46" s="179"/>
      <c r="REN46" s="179"/>
      <c r="REO46" s="179"/>
      <c r="REP46" s="179"/>
      <c r="REQ46" s="179"/>
      <c r="RER46" s="179"/>
      <c r="RES46" s="179"/>
      <c r="RET46" s="179"/>
      <c r="REU46" s="179"/>
      <c r="REV46" s="179"/>
      <c r="REW46" s="179"/>
      <c r="REX46" s="179"/>
      <c r="REY46" s="179"/>
      <c r="REZ46" s="179"/>
      <c r="RFA46" s="179"/>
      <c r="RFB46" s="179"/>
      <c r="RFC46" s="179"/>
      <c r="RFD46" s="179"/>
      <c r="RFE46" s="179"/>
      <c r="RFF46" s="179"/>
      <c r="RFG46" s="179"/>
      <c r="RFH46" s="179"/>
      <c r="RFI46" s="179"/>
      <c r="RFJ46" s="179"/>
      <c r="RFK46" s="179"/>
      <c r="RFL46" s="179"/>
      <c r="RFM46" s="179"/>
      <c r="RFN46" s="179"/>
      <c r="RFO46" s="179"/>
      <c r="RFP46" s="179"/>
      <c r="RFQ46" s="179"/>
      <c r="RFR46" s="179"/>
      <c r="RFS46" s="179"/>
      <c r="RFT46" s="179"/>
      <c r="RFU46" s="179"/>
      <c r="RFV46" s="179"/>
      <c r="RFW46" s="179"/>
      <c r="RFX46" s="179"/>
      <c r="RFY46" s="179"/>
      <c r="RFZ46" s="179"/>
      <c r="RGA46" s="179"/>
      <c r="RGB46" s="179"/>
      <c r="RGC46" s="179"/>
      <c r="RGD46" s="179"/>
      <c r="RGE46" s="179"/>
      <c r="RGF46" s="179"/>
      <c r="RGG46" s="179"/>
      <c r="RGH46" s="179"/>
      <c r="RGI46" s="179"/>
      <c r="RGJ46" s="179"/>
      <c r="RGK46" s="179"/>
      <c r="RGL46" s="179"/>
      <c r="RGM46" s="179"/>
      <c r="RGN46" s="179"/>
      <c r="RGO46" s="179"/>
      <c r="RGP46" s="179"/>
      <c r="RGQ46" s="179"/>
      <c r="RGR46" s="179"/>
      <c r="RGS46" s="179"/>
      <c r="RGT46" s="179"/>
      <c r="RGU46" s="179"/>
      <c r="RGV46" s="179"/>
      <c r="RGW46" s="179"/>
      <c r="RGX46" s="179"/>
      <c r="RGY46" s="179"/>
      <c r="RGZ46" s="179"/>
      <c r="RHA46" s="179"/>
      <c r="RHB46" s="179"/>
      <c r="RHC46" s="179"/>
      <c r="RHD46" s="179"/>
      <c r="RHE46" s="179"/>
      <c r="RHF46" s="179"/>
      <c r="RHG46" s="179"/>
      <c r="RHH46" s="179"/>
      <c r="RHI46" s="179"/>
      <c r="RHJ46" s="179"/>
      <c r="RHK46" s="179"/>
      <c r="RHL46" s="179"/>
      <c r="RHM46" s="179"/>
      <c r="RHN46" s="179"/>
      <c r="RHO46" s="179"/>
      <c r="RHP46" s="179"/>
      <c r="RHQ46" s="179"/>
      <c r="RHR46" s="179"/>
      <c r="RHS46" s="179"/>
      <c r="RHT46" s="179"/>
      <c r="RHU46" s="179"/>
      <c r="RHV46" s="179"/>
      <c r="RHW46" s="179"/>
      <c r="RHX46" s="179"/>
      <c r="RHY46" s="179"/>
      <c r="RHZ46" s="179"/>
      <c r="RIA46" s="179"/>
      <c r="RIB46" s="179"/>
      <c r="RIC46" s="179"/>
      <c r="RID46" s="179"/>
      <c r="RIE46" s="179"/>
      <c r="RIF46" s="179"/>
      <c r="RIG46" s="179"/>
      <c r="RIH46" s="179"/>
      <c r="RII46" s="179"/>
      <c r="RIJ46" s="179"/>
      <c r="RIK46" s="179"/>
      <c r="RIL46" s="179"/>
      <c r="RIM46" s="179"/>
      <c r="RIN46" s="179"/>
      <c r="RIO46" s="179"/>
      <c r="RIP46" s="179"/>
      <c r="RIQ46" s="179"/>
      <c r="RIR46" s="179"/>
      <c r="RIS46" s="179"/>
      <c r="RIT46" s="179"/>
      <c r="RIU46" s="179"/>
      <c r="RIV46" s="179"/>
      <c r="RIW46" s="179"/>
      <c r="RIX46" s="179"/>
      <c r="RIY46" s="179"/>
      <c r="RIZ46" s="179"/>
      <c r="RJA46" s="179"/>
      <c r="RJB46" s="179"/>
      <c r="RJC46" s="179"/>
      <c r="RJD46" s="179"/>
      <c r="RJE46" s="179"/>
      <c r="RJF46" s="179"/>
      <c r="RJG46" s="179"/>
      <c r="RJH46" s="179"/>
      <c r="RJI46" s="179"/>
      <c r="RJJ46" s="179"/>
      <c r="RJK46" s="179"/>
      <c r="RJL46" s="179"/>
      <c r="RJM46" s="179"/>
      <c r="RJN46" s="179"/>
      <c r="RJO46" s="179"/>
      <c r="RJP46" s="179"/>
      <c r="RJQ46" s="179"/>
      <c r="RJR46" s="179"/>
      <c r="RJS46" s="179"/>
      <c r="RJT46" s="179"/>
      <c r="RJU46" s="179"/>
      <c r="RJV46" s="179"/>
      <c r="RJW46" s="179"/>
      <c r="RJX46" s="179"/>
      <c r="RJY46" s="179"/>
      <c r="RJZ46" s="179"/>
      <c r="RKA46" s="179"/>
      <c r="RKB46" s="179"/>
      <c r="RKC46" s="179"/>
      <c r="RKD46" s="179"/>
      <c r="RKE46" s="179"/>
      <c r="RKF46" s="179"/>
      <c r="RKG46" s="179"/>
      <c r="RKH46" s="179"/>
      <c r="RKI46" s="179"/>
      <c r="RKJ46" s="179"/>
      <c r="RKK46" s="179"/>
      <c r="RKL46" s="179"/>
      <c r="RKM46" s="179"/>
      <c r="RKN46" s="179"/>
      <c r="RKO46" s="179"/>
      <c r="RKP46" s="179"/>
      <c r="RKQ46" s="179"/>
      <c r="RKR46" s="179"/>
      <c r="RKS46" s="179"/>
      <c r="RKT46" s="179"/>
      <c r="RKU46" s="179"/>
      <c r="RKV46" s="179"/>
      <c r="RKW46" s="179"/>
      <c r="RKX46" s="179"/>
      <c r="RKY46" s="179"/>
      <c r="RKZ46" s="179"/>
      <c r="RLA46" s="179"/>
      <c r="RLB46" s="179"/>
      <c r="RLC46" s="179"/>
      <c r="RLD46" s="179"/>
      <c r="RLE46" s="179"/>
      <c r="RLF46" s="179"/>
      <c r="RLG46" s="179"/>
      <c r="RLH46" s="179"/>
      <c r="RLI46" s="179"/>
      <c r="RLJ46" s="179"/>
      <c r="RLK46" s="179"/>
      <c r="RLL46" s="179"/>
      <c r="RLM46" s="179"/>
      <c r="RLN46" s="179"/>
      <c r="RLO46" s="179"/>
      <c r="RLP46" s="179"/>
      <c r="RLQ46" s="179"/>
      <c r="RLR46" s="179"/>
      <c r="RLS46" s="179"/>
      <c r="RLT46" s="179"/>
      <c r="RLU46" s="179"/>
      <c r="RLV46" s="179"/>
      <c r="RLW46" s="179"/>
      <c r="RLX46" s="179"/>
      <c r="RLY46" s="179"/>
      <c r="RLZ46" s="179"/>
      <c r="RMA46" s="179"/>
      <c r="RMB46" s="179"/>
      <c r="RMC46" s="179"/>
      <c r="RMD46" s="179"/>
      <c r="RME46" s="179"/>
      <c r="RMF46" s="179"/>
      <c r="RMG46" s="179"/>
      <c r="RMH46" s="179"/>
      <c r="RMI46" s="179"/>
      <c r="RMJ46" s="179"/>
      <c r="RMK46" s="179"/>
      <c r="RML46" s="179"/>
      <c r="RMM46" s="179"/>
      <c r="RMN46" s="179"/>
      <c r="RMO46" s="179"/>
      <c r="RMP46" s="179"/>
      <c r="RMQ46" s="179"/>
      <c r="RMR46" s="179"/>
      <c r="RMS46" s="179"/>
      <c r="RMT46" s="179"/>
      <c r="RMU46" s="179"/>
      <c r="RMV46" s="179"/>
      <c r="RMW46" s="179"/>
      <c r="RMX46" s="179"/>
      <c r="RMY46" s="179"/>
      <c r="RMZ46" s="179"/>
      <c r="RNA46" s="179"/>
      <c r="RNB46" s="179"/>
      <c r="RNC46" s="179"/>
      <c r="RND46" s="179"/>
      <c r="RNE46" s="179"/>
      <c r="RNF46" s="179"/>
      <c r="RNG46" s="179"/>
      <c r="RNH46" s="179"/>
      <c r="RNI46" s="179"/>
      <c r="RNJ46" s="179"/>
      <c r="RNK46" s="179"/>
      <c r="RNL46" s="179"/>
      <c r="RNM46" s="179"/>
      <c r="RNN46" s="179"/>
      <c r="RNO46" s="179"/>
      <c r="RNP46" s="179"/>
      <c r="RNQ46" s="179"/>
      <c r="RNR46" s="179"/>
      <c r="RNS46" s="179"/>
      <c r="RNT46" s="179"/>
      <c r="RNU46" s="179"/>
      <c r="RNV46" s="179"/>
      <c r="RNW46" s="179"/>
      <c r="RNX46" s="179"/>
      <c r="RNY46" s="179"/>
      <c r="RNZ46" s="179"/>
      <c r="ROA46" s="179"/>
      <c r="ROB46" s="179"/>
      <c r="ROC46" s="179"/>
      <c r="ROD46" s="179"/>
      <c r="ROE46" s="179"/>
      <c r="ROF46" s="179"/>
      <c r="ROG46" s="179"/>
      <c r="ROH46" s="179"/>
      <c r="ROI46" s="179"/>
      <c r="ROJ46" s="179"/>
      <c r="ROK46" s="179"/>
      <c r="ROL46" s="179"/>
      <c r="ROM46" s="179"/>
      <c r="RON46" s="179"/>
      <c r="ROO46" s="179"/>
      <c r="ROP46" s="179"/>
      <c r="ROQ46" s="179"/>
      <c r="ROR46" s="179"/>
      <c r="ROS46" s="179"/>
      <c r="ROT46" s="179"/>
      <c r="ROU46" s="179"/>
      <c r="ROV46" s="179"/>
      <c r="ROW46" s="179"/>
      <c r="ROX46" s="179"/>
      <c r="ROY46" s="179"/>
      <c r="ROZ46" s="179"/>
      <c r="RPA46" s="179"/>
      <c r="RPB46" s="179"/>
      <c r="RPC46" s="179"/>
      <c r="RPD46" s="179"/>
      <c r="RPE46" s="179"/>
      <c r="RPF46" s="179"/>
      <c r="RPG46" s="179"/>
      <c r="RPH46" s="179"/>
      <c r="RPI46" s="179"/>
      <c r="RPJ46" s="179"/>
      <c r="RPK46" s="179"/>
      <c r="RPL46" s="179"/>
      <c r="RPM46" s="179"/>
      <c r="RPN46" s="179"/>
      <c r="RPO46" s="179"/>
      <c r="RPP46" s="179"/>
      <c r="RPQ46" s="179"/>
      <c r="RPR46" s="179"/>
      <c r="RPS46" s="179"/>
      <c r="RPT46" s="179"/>
      <c r="RPU46" s="179"/>
      <c r="RPV46" s="179"/>
      <c r="RPW46" s="179"/>
      <c r="RPX46" s="179"/>
      <c r="RPY46" s="179"/>
      <c r="RPZ46" s="179"/>
      <c r="RQA46" s="179"/>
      <c r="RQB46" s="179"/>
      <c r="RQC46" s="179"/>
      <c r="RQD46" s="179"/>
      <c r="RQE46" s="179"/>
      <c r="RQF46" s="179"/>
      <c r="RQG46" s="179"/>
      <c r="RQH46" s="179"/>
      <c r="RQI46" s="179"/>
      <c r="RQJ46" s="179"/>
      <c r="RQK46" s="179"/>
      <c r="RQL46" s="179"/>
      <c r="RQM46" s="179"/>
      <c r="RQN46" s="179"/>
      <c r="RQO46" s="179"/>
      <c r="RQP46" s="179"/>
      <c r="RQQ46" s="179"/>
      <c r="RQR46" s="179"/>
      <c r="RQS46" s="179"/>
      <c r="RQT46" s="179"/>
      <c r="RQU46" s="179"/>
      <c r="RQV46" s="179"/>
      <c r="RQW46" s="179"/>
      <c r="RQX46" s="179"/>
      <c r="RQY46" s="179"/>
      <c r="RQZ46" s="179"/>
      <c r="RRA46" s="179"/>
      <c r="RRB46" s="179"/>
      <c r="RRC46" s="179"/>
      <c r="RRD46" s="179"/>
      <c r="RRE46" s="179"/>
      <c r="RRF46" s="179"/>
      <c r="RRG46" s="179"/>
      <c r="RRH46" s="179"/>
      <c r="RRI46" s="179"/>
      <c r="RRJ46" s="179"/>
      <c r="RRK46" s="179"/>
      <c r="RRL46" s="179"/>
      <c r="RRM46" s="179"/>
      <c r="RRN46" s="179"/>
      <c r="RRO46" s="179"/>
      <c r="RRP46" s="179"/>
      <c r="RRQ46" s="179"/>
      <c r="RRR46" s="179"/>
      <c r="RRS46" s="179"/>
      <c r="RRT46" s="179"/>
      <c r="RRU46" s="179"/>
      <c r="RRV46" s="179"/>
      <c r="RRW46" s="179"/>
      <c r="RRX46" s="179"/>
      <c r="RRY46" s="179"/>
      <c r="RRZ46" s="179"/>
      <c r="RSA46" s="179"/>
      <c r="RSB46" s="179"/>
      <c r="RSC46" s="179"/>
      <c r="RSD46" s="179"/>
      <c r="RSE46" s="179"/>
      <c r="RSF46" s="179"/>
      <c r="RSG46" s="179"/>
      <c r="RSH46" s="179"/>
      <c r="RSI46" s="179"/>
      <c r="RSJ46" s="179"/>
      <c r="RSK46" s="179"/>
      <c r="RSL46" s="179"/>
      <c r="RSM46" s="179"/>
      <c r="RSN46" s="179"/>
      <c r="RSO46" s="179"/>
      <c r="RSP46" s="179"/>
      <c r="RSQ46" s="179"/>
      <c r="RSR46" s="179"/>
      <c r="RSS46" s="179"/>
      <c r="RST46" s="179"/>
      <c r="RSU46" s="179"/>
      <c r="RSV46" s="179"/>
      <c r="RSW46" s="179"/>
      <c r="RSX46" s="179"/>
      <c r="RSY46" s="179"/>
      <c r="RSZ46" s="179"/>
      <c r="RTA46" s="179"/>
      <c r="RTB46" s="179"/>
      <c r="RTC46" s="179"/>
      <c r="RTD46" s="179"/>
      <c r="RTE46" s="179"/>
      <c r="RTF46" s="179"/>
      <c r="RTG46" s="179"/>
      <c r="RTH46" s="179"/>
      <c r="RTI46" s="179"/>
      <c r="RTJ46" s="179"/>
      <c r="RTK46" s="179"/>
      <c r="RTL46" s="179"/>
      <c r="RTM46" s="179"/>
      <c r="RTN46" s="179"/>
      <c r="RTO46" s="179"/>
      <c r="RTP46" s="179"/>
      <c r="RTQ46" s="179"/>
      <c r="RTR46" s="179"/>
      <c r="RTS46" s="179"/>
      <c r="RTT46" s="179"/>
      <c r="RTU46" s="179"/>
      <c r="RTV46" s="179"/>
      <c r="RTW46" s="179"/>
      <c r="RTX46" s="179"/>
      <c r="RTY46" s="179"/>
      <c r="RTZ46" s="179"/>
      <c r="RUA46" s="179"/>
      <c r="RUB46" s="179"/>
      <c r="RUC46" s="179"/>
      <c r="RUD46" s="179"/>
      <c r="RUE46" s="179"/>
      <c r="RUF46" s="179"/>
      <c r="RUG46" s="179"/>
      <c r="RUH46" s="179"/>
      <c r="RUI46" s="179"/>
      <c r="RUJ46" s="179"/>
      <c r="RUK46" s="179"/>
      <c r="RUL46" s="179"/>
      <c r="RUM46" s="179"/>
      <c r="RUN46" s="179"/>
      <c r="RUO46" s="179"/>
      <c r="RUP46" s="179"/>
      <c r="RUQ46" s="179"/>
      <c r="RUR46" s="179"/>
      <c r="RUS46" s="179"/>
      <c r="RUT46" s="179"/>
      <c r="RUU46" s="179"/>
      <c r="RUV46" s="179"/>
      <c r="RUW46" s="179"/>
      <c r="RUX46" s="179"/>
      <c r="RUY46" s="179"/>
      <c r="RUZ46" s="179"/>
      <c r="RVA46" s="179"/>
      <c r="RVB46" s="179"/>
      <c r="RVC46" s="179"/>
      <c r="RVD46" s="179"/>
      <c r="RVE46" s="179"/>
      <c r="RVF46" s="179"/>
      <c r="RVG46" s="179"/>
      <c r="RVH46" s="179"/>
      <c r="RVI46" s="179"/>
      <c r="RVJ46" s="179"/>
      <c r="RVK46" s="179"/>
      <c r="RVL46" s="179"/>
      <c r="RVM46" s="179"/>
      <c r="RVN46" s="179"/>
      <c r="RVO46" s="179"/>
      <c r="RVP46" s="179"/>
      <c r="RVQ46" s="179"/>
      <c r="RVR46" s="179"/>
      <c r="RVS46" s="179"/>
      <c r="RVT46" s="179"/>
      <c r="RVU46" s="179"/>
      <c r="RVV46" s="179"/>
      <c r="RVW46" s="179"/>
      <c r="RVX46" s="179"/>
      <c r="RVY46" s="179"/>
      <c r="RVZ46" s="179"/>
      <c r="RWA46" s="179"/>
      <c r="RWB46" s="179"/>
      <c r="RWC46" s="179"/>
      <c r="RWD46" s="179"/>
      <c r="RWE46" s="179"/>
      <c r="RWF46" s="179"/>
      <c r="RWG46" s="179"/>
      <c r="RWH46" s="179"/>
      <c r="RWI46" s="179"/>
      <c r="RWJ46" s="179"/>
      <c r="RWK46" s="179"/>
      <c r="RWL46" s="179"/>
      <c r="RWM46" s="179"/>
      <c r="RWN46" s="179"/>
      <c r="RWO46" s="179"/>
      <c r="RWP46" s="179"/>
      <c r="RWQ46" s="179"/>
      <c r="RWR46" s="179"/>
      <c r="RWS46" s="179"/>
      <c r="RWT46" s="179"/>
      <c r="RWU46" s="179"/>
      <c r="RWV46" s="179"/>
      <c r="RWW46" s="179"/>
      <c r="RWX46" s="179"/>
      <c r="RWY46" s="179"/>
      <c r="RWZ46" s="179"/>
      <c r="RXA46" s="179"/>
      <c r="RXB46" s="179"/>
      <c r="RXC46" s="179"/>
      <c r="RXD46" s="179"/>
      <c r="RXE46" s="179"/>
      <c r="RXF46" s="179"/>
      <c r="RXG46" s="179"/>
      <c r="RXH46" s="179"/>
      <c r="RXI46" s="179"/>
      <c r="RXJ46" s="179"/>
      <c r="RXK46" s="179"/>
      <c r="RXL46" s="179"/>
      <c r="RXM46" s="179"/>
      <c r="RXN46" s="179"/>
      <c r="RXO46" s="179"/>
      <c r="RXP46" s="179"/>
      <c r="RXQ46" s="179"/>
      <c r="RXR46" s="179"/>
      <c r="RXS46" s="179"/>
      <c r="RXT46" s="179"/>
      <c r="RXU46" s="179"/>
      <c r="RXV46" s="179"/>
      <c r="RXW46" s="179"/>
      <c r="RXX46" s="179"/>
      <c r="RXY46" s="179"/>
      <c r="RXZ46" s="179"/>
      <c r="RYA46" s="179"/>
      <c r="RYB46" s="179"/>
      <c r="RYC46" s="179"/>
      <c r="RYD46" s="179"/>
      <c r="RYE46" s="179"/>
      <c r="RYF46" s="179"/>
      <c r="RYG46" s="179"/>
      <c r="RYH46" s="179"/>
      <c r="RYI46" s="179"/>
      <c r="RYJ46" s="179"/>
      <c r="RYK46" s="179"/>
      <c r="RYL46" s="179"/>
      <c r="RYM46" s="179"/>
      <c r="RYN46" s="179"/>
      <c r="RYO46" s="179"/>
      <c r="RYP46" s="179"/>
      <c r="RYQ46" s="179"/>
      <c r="RYR46" s="179"/>
      <c r="RYS46" s="179"/>
      <c r="RYT46" s="179"/>
      <c r="RYU46" s="179"/>
      <c r="RYV46" s="179"/>
      <c r="RYW46" s="179"/>
      <c r="RYX46" s="179"/>
      <c r="RYY46" s="179"/>
      <c r="RYZ46" s="179"/>
      <c r="RZA46" s="179"/>
      <c r="RZB46" s="179"/>
      <c r="RZC46" s="179"/>
      <c r="RZD46" s="179"/>
      <c r="RZE46" s="179"/>
      <c r="RZF46" s="179"/>
      <c r="RZG46" s="179"/>
      <c r="RZH46" s="179"/>
      <c r="RZI46" s="179"/>
      <c r="RZJ46" s="179"/>
      <c r="RZK46" s="179"/>
      <c r="RZL46" s="179"/>
      <c r="RZM46" s="179"/>
      <c r="RZN46" s="179"/>
      <c r="RZO46" s="179"/>
      <c r="RZP46" s="179"/>
      <c r="RZQ46" s="179"/>
      <c r="RZR46" s="179"/>
      <c r="RZS46" s="179"/>
      <c r="RZT46" s="179"/>
      <c r="RZU46" s="179"/>
      <c r="RZV46" s="179"/>
      <c r="RZW46" s="179"/>
      <c r="RZX46" s="179"/>
      <c r="RZY46" s="179"/>
      <c r="RZZ46" s="179"/>
      <c r="SAA46" s="179"/>
      <c r="SAB46" s="179"/>
      <c r="SAC46" s="179"/>
      <c r="SAD46" s="179"/>
      <c r="SAE46" s="179"/>
      <c r="SAF46" s="179"/>
      <c r="SAG46" s="179"/>
      <c r="SAH46" s="179"/>
      <c r="SAI46" s="179"/>
      <c r="SAJ46" s="179"/>
      <c r="SAK46" s="179"/>
      <c r="SAL46" s="179"/>
      <c r="SAM46" s="179"/>
      <c r="SAN46" s="179"/>
      <c r="SAO46" s="179"/>
      <c r="SAP46" s="179"/>
      <c r="SAQ46" s="179"/>
      <c r="SAR46" s="179"/>
      <c r="SAS46" s="179"/>
      <c r="SAT46" s="179"/>
      <c r="SAU46" s="179"/>
      <c r="SAV46" s="179"/>
      <c r="SAW46" s="179"/>
      <c r="SAX46" s="179"/>
      <c r="SAY46" s="179"/>
      <c r="SAZ46" s="179"/>
      <c r="SBA46" s="179"/>
      <c r="SBB46" s="179"/>
      <c r="SBC46" s="179"/>
      <c r="SBD46" s="179"/>
      <c r="SBE46" s="179"/>
      <c r="SBF46" s="179"/>
      <c r="SBG46" s="179"/>
      <c r="SBH46" s="179"/>
      <c r="SBI46" s="179"/>
      <c r="SBJ46" s="179"/>
      <c r="SBK46" s="179"/>
      <c r="SBL46" s="179"/>
      <c r="SBM46" s="179"/>
      <c r="SBN46" s="179"/>
      <c r="SBO46" s="179"/>
      <c r="SBP46" s="179"/>
      <c r="SBQ46" s="179"/>
      <c r="SBR46" s="179"/>
      <c r="SBS46" s="179"/>
      <c r="SBT46" s="179"/>
      <c r="SBU46" s="179"/>
      <c r="SBV46" s="179"/>
      <c r="SBW46" s="179"/>
      <c r="SBX46" s="179"/>
      <c r="SBY46" s="179"/>
      <c r="SBZ46" s="179"/>
      <c r="SCA46" s="179"/>
      <c r="SCB46" s="179"/>
      <c r="SCC46" s="179"/>
      <c r="SCD46" s="179"/>
      <c r="SCE46" s="179"/>
      <c r="SCF46" s="179"/>
      <c r="SCG46" s="179"/>
      <c r="SCH46" s="179"/>
      <c r="SCI46" s="179"/>
      <c r="SCJ46" s="179"/>
      <c r="SCK46" s="179"/>
      <c r="SCL46" s="179"/>
      <c r="SCM46" s="179"/>
      <c r="SCN46" s="179"/>
      <c r="SCO46" s="179"/>
      <c r="SCP46" s="179"/>
      <c r="SCQ46" s="179"/>
      <c r="SCR46" s="179"/>
      <c r="SCS46" s="179"/>
      <c r="SCT46" s="179"/>
      <c r="SCU46" s="179"/>
      <c r="SCV46" s="179"/>
      <c r="SCW46" s="179"/>
      <c r="SCX46" s="179"/>
      <c r="SCY46" s="179"/>
      <c r="SCZ46" s="179"/>
      <c r="SDA46" s="179"/>
      <c r="SDB46" s="179"/>
      <c r="SDC46" s="179"/>
      <c r="SDD46" s="179"/>
      <c r="SDE46" s="179"/>
      <c r="SDF46" s="179"/>
      <c r="SDG46" s="179"/>
      <c r="SDH46" s="179"/>
      <c r="SDI46" s="179"/>
      <c r="SDJ46" s="179"/>
      <c r="SDK46" s="179"/>
      <c r="SDL46" s="179"/>
      <c r="SDM46" s="179"/>
      <c r="SDN46" s="179"/>
      <c r="SDO46" s="179"/>
      <c r="SDP46" s="179"/>
      <c r="SDQ46" s="179"/>
      <c r="SDR46" s="179"/>
      <c r="SDS46" s="179"/>
      <c r="SDT46" s="179"/>
      <c r="SDU46" s="179"/>
      <c r="SDV46" s="179"/>
      <c r="SDW46" s="179"/>
      <c r="SDX46" s="179"/>
      <c r="SDY46" s="179"/>
      <c r="SDZ46" s="179"/>
      <c r="SEA46" s="179"/>
      <c r="SEB46" s="179"/>
      <c r="SEC46" s="179"/>
      <c r="SED46" s="179"/>
      <c r="SEE46" s="179"/>
      <c r="SEF46" s="179"/>
      <c r="SEG46" s="179"/>
      <c r="SEH46" s="179"/>
      <c r="SEI46" s="179"/>
      <c r="SEJ46" s="179"/>
      <c r="SEK46" s="179"/>
      <c r="SEL46" s="179"/>
      <c r="SEM46" s="179"/>
      <c r="SEN46" s="179"/>
      <c r="SEO46" s="179"/>
      <c r="SEP46" s="179"/>
      <c r="SEQ46" s="179"/>
      <c r="SER46" s="179"/>
      <c r="SES46" s="179"/>
      <c r="SET46" s="179"/>
      <c r="SEU46" s="179"/>
      <c r="SEV46" s="179"/>
      <c r="SEW46" s="179"/>
      <c r="SEX46" s="179"/>
      <c r="SEY46" s="179"/>
      <c r="SEZ46" s="179"/>
      <c r="SFA46" s="179"/>
      <c r="SFB46" s="179"/>
      <c r="SFC46" s="179"/>
      <c r="SFD46" s="179"/>
      <c r="SFE46" s="179"/>
      <c r="SFF46" s="179"/>
      <c r="SFG46" s="179"/>
      <c r="SFH46" s="179"/>
      <c r="SFI46" s="179"/>
      <c r="SFJ46" s="179"/>
      <c r="SFK46" s="179"/>
      <c r="SFL46" s="179"/>
      <c r="SFM46" s="179"/>
      <c r="SFN46" s="179"/>
      <c r="SFO46" s="179"/>
      <c r="SFP46" s="179"/>
      <c r="SFQ46" s="179"/>
      <c r="SFR46" s="179"/>
      <c r="SFS46" s="179"/>
      <c r="SFT46" s="179"/>
      <c r="SFU46" s="179"/>
      <c r="SFV46" s="179"/>
      <c r="SFW46" s="179"/>
      <c r="SFX46" s="179"/>
      <c r="SFY46" s="179"/>
      <c r="SFZ46" s="179"/>
      <c r="SGA46" s="179"/>
      <c r="SGB46" s="179"/>
      <c r="SGC46" s="179"/>
      <c r="SGD46" s="179"/>
      <c r="SGE46" s="179"/>
      <c r="SGF46" s="179"/>
      <c r="SGG46" s="179"/>
      <c r="SGH46" s="179"/>
      <c r="SGI46" s="179"/>
      <c r="SGJ46" s="179"/>
      <c r="SGK46" s="179"/>
      <c r="SGL46" s="179"/>
      <c r="SGM46" s="179"/>
      <c r="SGN46" s="179"/>
      <c r="SGO46" s="179"/>
      <c r="SGP46" s="179"/>
      <c r="SGQ46" s="179"/>
      <c r="SGR46" s="179"/>
      <c r="SGS46" s="179"/>
      <c r="SGT46" s="179"/>
      <c r="SGU46" s="179"/>
      <c r="SGV46" s="179"/>
      <c r="SGW46" s="179"/>
      <c r="SGX46" s="179"/>
      <c r="SGY46" s="179"/>
      <c r="SGZ46" s="179"/>
      <c r="SHA46" s="179"/>
      <c r="SHB46" s="179"/>
      <c r="SHC46" s="179"/>
      <c r="SHD46" s="179"/>
      <c r="SHE46" s="179"/>
      <c r="SHF46" s="179"/>
      <c r="SHG46" s="179"/>
      <c r="SHH46" s="179"/>
      <c r="SHI46" s="179"/>
      <c r="SHJ46" s="179"/>
      <c r="SHK46" s="179"/>
      <c r="SHL46" s="179"/>
      <c r="SHM46" s="179"/>
      <c r="SHN46" s="179"/>
      <c r="SHO46" s="179"/>
      <c r="SHP46" s="179"/>
      <c r="SHQ46" s="179"/>
      <c r="SHR46" s="179"/>
      <c r="SHS46" s="179"/>
      <c r="SHT46" s="179"/>
      <c r="SHU46" s="179"/>
      <c r="SHV46" s="179"/>
      <c r="SHW46" s="179"/>
      <c r="SHX46" s="179"/>
      <c r="SHY46" s="179"/>
      <c r="SHZ46" s="179"/>
      <c r="SIA46" s="179"/>
      <c r="SIB46" s="179"/>
      <c r="SIC46" s="179"/>
      <c r="SID46" s="179"/>
      <c r="SIE46" s="179"/>
      <c r="SIF46" s="179"/>
      <c r="SIG46" s="179"/>
      <c r="SIH46" s="179"/>
      <c r="SII46" s="179"/>
      <c r="SIJ46" s="179"/>
      <c r="SIK46" s="179"/>
      <c r="SIL46" s="179"/>
      <c r="SIM46" s="179"/>
      <c r="SIN46" s="179"/>
      <c r="SIO46" s="179"/>
      <c r="SIP46" s="179"/>
      <c r="SIQ46" s="179"/>
      <c r="SIR46" s="179"/>
      <c r="SIS46" s="179"/>
      <c r="SIT46" s="179"/>
      <c r="SIU46" s="179"/>
      <c r="SIV46" s="179"/>
      <c r="SIW46" s="179"/>
      <c r="SIX46" s="179"/>
      <c r="SIY46" s="179"/>
      <c r="SIZ46" s="179"/>
      <c r="SJA46" s="179"/>
      <c r="SJB46" s="179"/>
      <c r="SJC46" s="179"/>
      <c r="SJD46" s="179"/>
      <c r="SJE46" s="179"/>
      <c r="SJF46" s="179"/>
      <c r="SJG46" s="179"/>
      <c r="SJH46" s="179"/>
      <c r="SJI46" s="179"/>
      <c r="SJJ46" s="179"/>
      <c r="SJK46" s="179"/>
      <c r="SJL46" s="179"/>
      <c r="SJM46" s="179"/>
      <c r="SJN46" s="179"/>
      <c r="SJO46" s="179"/>
      <c r="SJP46" s="179"/>
      <c r="SJQ46" s="179"/>
      <c r="SJR46" s="179"/>
      <c r="SJS46" s="179"/>
      <c r="SJT46" s="179"/>
      <c r="SJU46" s="179"/>
      <c r="SJV46" s="179"/>
      <c r="SJW46" s="179"/>
      <c r="SJX46" s="179"/>
      <c r="SJY46" s="179"/>
      <c r="SJZ46" s="179"/>
      <c r="SKA46" s="179"/>
      <c r="SKB46" s="179"/>
      <c r="SKC46" s="179"/>
      <c r="SKD46" s="179"/>
      <c r="SKE46" s="179"/>
      <c r="SKF46" s="179"/>
      <c r="SKG46" s="179"/>
      <c r="SKH46" s="179"/>
      <c r="SKI46" s="179"/>
      <c r="SKJ46" s="179"/>
      <c r="SKK46" s="179"/>
      <c r="SKL46" s="179"/>
      <c r="SKM46" s="179"/>
      <c r="SKN46" s="179"/>
      <c r="SKO46" s="179"/>
      <c r="SKP46" s="179"/>
      <c r="SKQ46" s="179"/>
      <c r="SKR46" s="179"/>
      <c r="SKS46" s="179"/>
      <c r="SKT46" s="179"/>
      <c r="SKU46" s="179"/>
      <c r="SKV46" s="179"/>
      <c r="SKW46" s="179"/>
      <c r="SKX46" s="179"/>
      <c r="SKY46" s="179"/>
      <c r="SKZ46" s="179"/>
      <c r="SLA46" s="179"/>
      <c r="SLB46" s="179"/>
      <c r="SLC46" s="179"/>
      <c r="SLD46" s="179"/>
      <c r="SLE46" s="179"/>
      <c r="SLF46" s="179"/>
      <c r="SLG46" s="179"/>
      <c r="SLH46" s="179"/>
      <c r="SLI46" s="179"/>
      <c r="SLJ46" s="179"/>
      <c r="SLK46" s="179"/>
      <c r="SLL46" s="179"/>
      <c r="SLM46" s="179"/>
      <c r="SLN46" s="179"/>
      <c r="SLO46" s="179"/>
      <c r="SLP46" s="179"/>
      <c r="SLQ46" s="179"/>
      <c r="SLR46" s="179"/>
      <c r="SLS46" s="179"/>
      <c r="SLT46" s="179"/>
      <c r="SLU46" s="179"/>
      <c r="SLV46" s="179"/>
      <c r="SLW46" s="179"/>
      <c r="SLX46" s="179"/>
      <c r="SLY46" s="179"/>
      <c r="SLZ46" s="179"/>
      <c r="SMA46" s="179"/>
      <c r="SMB46" s="179"/>
      <c r="SMC46" s="179"/>
      <c r="SMD46" s="179"/>
      <c r="SME46" s="179"/>
      <c r="SMF46" s="179"/>
      <c r="SMG46" s="179"/>
      <c r="SMH46" s="179"/>
      <c r="SMI46" s="179"/>
      <c r="SMJ46" s="179"/>
      <c r="SMK46" s="179"/>
      <c r="SML46" s="179"/>
      <c r="SMM46" s="179"/>
      <c r="SMN46" s="179"/>
      <c r="SMO46" s="179"/>
      <c r="SMP46" s="179"/>
      <c r="SMQ46" s="179"/>
      <c r="SMR46" s="179"/>
      <c r="SMS46" s="179"/>
      <c r="SMT46" s="179"/>
      <c r="SMU46" s="179"/>
      <c r="SMV46" s="179"/>
      <c r="SMW46" s="179"/>
      <c r="SMX46" s="179"/>
      <c r="SMY46" s="179"/>
      <c r="SMZ46" s="179"/>
      <c r="SNA46" s="179"/>
      <c r="SNB46" s="179"/>
      <c r="SNC46" s="179"/>
      <c r="SND46" s="179"/>
      <c r="SNE46" s="179"/>
      <c r="SNF46" s="179"/>
      <c r="SNG46" s="179"/>
      <c r="SNH46" s="179"/>
      <c r="SNI46" s="179"/>
      <c r="SNJ46" s="179"/>
      <c r="SNK46" s="179"/>
      <c r="SNL46" s="179"/>
      <c r="SNM46" s="179"/>
      <c r="SNN46" s="179"/>
      <c r="SNO46" s="179"/>
      <c r="SNP46" s="179"/>
      <c r="SNQ46" s="179"/>
      <c r="SNR46" s="179"/>
      <c r="SNS46" s="179"/>
      <c r="SNT46" s="179"/>
      <c r="SNU46" s="179"/>
      <c r="SNV46" s="179"/>
      <c r="SNW46" s="179"/>
      <c r="SNX46" s="179"/>
      <c r="SNY46" s="179"/>
      <c r="SNZ46" s="179"/>
      <c r="SOA46" s="179"/>
      <c r="SOB46" s="179"/>
      <c r="SOC46" s="179"/>
      <c r="SOD46" s="179"/>
      <c r="SOE46" s="179"/>
      <c r="SOF46" s="179"/>
      <c r="SOG46" s="179"/>
      <c r="SOH46" s="179"/>
      <c r="SOI46" s="179"/>
      <c r="SOJ46" s="179"/>
      <c r="SOK46" s="179"/>
      <c r="SOL46" s="179"/>
      <c r="SOM46" s="179"/>
      <c r="SON46" s="179"/>
      <c r="SOO46" s="179"/>
      <c r="SOP46" s="179"/>
      <c r="SOQ46" s="179"/>
      <c r="SOR46" s="179"/>
      <c r="SOS46" s="179"/>
      <c r="SOT46" s="179"/>
      <c r="SOU46" s="179"/>
      <c r="SOV46" s="179"/>
      <c r="SOW46" s="179"/>
      <c r="SOX46" s="179"/>
      <c r="SOY46" s="179"/>
      <c r="SOZ46" s="179"/>
      <c r="SPA46" s="179"/>
      <c r="SPB46" s="179"/>
      <c r="SPC46" s="179"/>
      <c r="SPD46" s="179"/>
      <c r="SPE46" s="179"/>
      <c r="SPF46" s="179"/>
      <c r="SPG46" s="179"/>
      <c r="SPH46" s="179"/>
      <c r="SPI46" s="179"/>
      <c r="SPJ46" s="179"/>
      <c r="SPK46" s="179"/>
      <c r="SPL46" s="179"/>
      <c r="SPM46" s="179"/>
      <c r="SPN46" s="179"/>
      <c r="SPO46" s="179"/>
      <c r="SPP46" s="179"/>
      <c r="SPQ46" s="179"/>
      <c r="SPR46" s="179"/>
      <c r="SPS46" s="179"/>
      <c r="SPT46" s="179"/>
      <c r="SPU46" s="179"/>
      <c r="SPV46" s="179"/>
      <c r="SPW46" s="179"/>
      <c r="SPX46" s="179"/>
      <c r="SPY46" s="179"/>
      <c r="SPZ46" s="179"/>
      <c r="SQA46" s="179"/>
      <c r="SQB46" s="179"/>
      <c r="SQC46" s="179"/>
      <c r="SQD46" s="179"/>
      <c r="SQE46" s="179"/>
      <c r="SQF46" s="179"/>
      <c r="SQG46" s="179"/>
      <c r="SQH46" s="179"/>
      <c r="SQI46" s="179"/>
      <c r="SQJ46" s="179"/>
      <c r="SQK46" s="179"/>
      <c r="SQL46" s="179"/>
      <c r="SQM46" s="179"/>
      <c r="SQN46" s="179"/>
      <c r="SQO46" s="179"/>
      <c r="SQP46" s="179"/>
      <c r="SQQ46" s="179"/>
      <c r="SQR46" s="179"/>
      <c r="SQS46" s="179"/>
      <c r="SQT46" s="179"/>
      <c r="SQU46" s="179"/>
      <c r="SQV46" s="179"/>
      <c r="SQW46" s="179"/>
      <c r="SQX46" s="179"/>
      <c r="SQY46" s="179"/>
      <c r="SQZ46" s="179"/>
      <c r="SRA46" s="179"/>
      <c r="SRB46" s="179"/>
      <c r="SRC46" s="179"/>
      <c r="SRD46" s="179"/>
      <c r="SRE46" s="179"/>
      <c r="SRF46" s="179"/>
      <c r="SRG46" s="179"/>
      <c r="SRH46" s="179"/>
      <c r="SRI46" s="179"/>
      <c r="SRJ46" s="179"/>
      <c r="SRK46" s="179"/>
      <c r="SRL46" s="179"/>
      <c r="SRM46" s="179"/>
      <c r="SRN46" s="179"/>
      <c r="SRO46" s="179"/>
      <c r="SRP46" s="179"/>
      <c r="SRQ46" s="179"/>
      <c r="SRR46" s="179"/>
      <c r="SRS46" s="179"/>
      <c r="SRT46" s="179"/>
      <c r="SRU46" s="179"/>
      <c r="SRV46" s="179"/>
      <c r="SRW46" s="179"/>
      <c r="SRX46" s="179"/>
      <c r="SRY46" s="179"/>
      <c r="SRZ46" s="179"/>
      <c r="SSA46" s="179"/>
      <c r="SSB46" s="179"/>
      <c r="SSC46" s="179"/>
      <c r="SSD46" s="179"/>
      <c r="SSE46" s="179"/>
      <c r="SSF46" s="179"/>
      <c r="SSG46" s="179"/>
      <c r="SSH46" s="179"/>
      <c r="SSI46" s="179"/>
      <c r="SSJ46" s="179"/>
      <c r="SSK46" s="179"/>
      <c r="SSL46" s="179"/>
      <c r="SSM46" s="179"/>
      <c r="SSN46" s="179"/>
      <c r="SSO46" s="179"/>
      <c r="SSP46" s="179"/>
      <c r="SSQ46" s="179"/>
      <c r="SSR46" s="179"/>
      <c r="SSS46" s="179"/>
      <c r="SST46" s="179"/>
      <c r="SSU46" s="179"/>
      <c r="SSV46" s="179"/>
      <c r="SSW46" s="179"/>
      <c r="SSX46" s="179"/>
      <c r="SSY46" s="179"/>
      <c r="SSZ46" s="179"/>
      <c r="STA46" s="179"/>
      <c r="STB46" s="179"/>
      <c r="STC46" s="179"/>
      <c r="STD46" s="179"/>
      <c r="STE46" s="179"/>
      <c r="STF46" s="179"/>
      <c r="STG46" s="179"/>
      <c r="STH46" s="179"/>
      <c r="STI46" s="179"/>
      <c r="STJ46" s="179"/>
      <c r="STK46" s="179"/>
      <c r="STL46" s="179"/>
      <c r="STM46" s="179"/>
      <c r="STN46" s="179"/>
      <c r="STO46" s="179"/>
      <c r="STP46" s="179"/>
      <c r="STQ46" s="179"/>
      <c r="STR46" s="179"/>
      <c r="STS46" s="179"/>
      <c r="STT46" s="179"/>
      <c r="STU46" s="179"/>
      <c r="STV46" s="179"/>
      <c r="STW46" s="179"/>
      <c r="STX46" s="179"/>
      <c r="STY46" s="179"/>
      <c r="STZ46" s="179"/>
      <c r="SUA46" s="179"/>
      <c r="SUB46" s="179"/>
      <c r="SUC46" s="179"/>
      <c r="SUD46" s="179"/>
      <c r="SUE46" s="179"/>
      <c r="SUF46" s="179"/>
      <c r="SUG46" s="179"/>
      <c r="SUH46" s="179"/>
      <c r="SUI46" s="179"/>
      <c r="SUJ46" s="179"/>
      <c r="SUK46" s="179"/>
      <c r="SUL46" s="179"/>
      <c r="SUM46" s="179"/>
      <c r="SUN46" s="179"/>
      <c r="SUO46" s="179"/>
      <c r="SUP46" s="179"/>
      <c r="SUQ46" s="179"/>
      <c r="SUR46" s="179"/>
      <c r="SUS46" s="179"/>
      <c r="SUT46" s="179"/>
      <c r="SUU46" s="179"/>
      <c r="SUV46" s="179"/>
      <c r="SUW46" s="179"/>
      <c r="SUX46" s="179"/>
      <c r="SUY46" s="179"/>
      <c r="SUZ46" s="179"/>
      <c r="SVA46" s="179"/>
      <c r="SVB46" s="179"/>
      <c r="SVC46" s="179"/>
      <c r="SVD46" s="179"/>
      <c r="SVE46" s="179"/>
      <c r="SVF46" s="179"/>
      <c r="SVG46" s="179"/>
      <c r="SVH46" s="179"/>
      <c r="SVI46" s="179"/>
      <c r="SVJ46" s="179"/>
      <c r="SVK46" s="179"/>
      <c r="SVL46" s="179"/>
      <c r="SVM46" s="179"/>
      <c r="SVN46" s="179"/>
      <c r="SVO46" s="179"/>
      <c r="SVP46" s="179"/>
      <c r="SVQ46" s="179"/>
      <c r="SVR46" s="179"/>
      <c r="SVS46" s="179"/>
      <c r="SVT46" s="179"/>
      <c r="SVU46" s="179"/>
      <c r="SVV46" s="179"/>
      <c r="SVW46" s="179"/>
      <c r="SVX46" s="179"/>
      <c r="SVY46" s="179"/>
      <c r="SVZ46" s="179"/>
      <c r="SWA46" s="179"/>
      <c r="SWB46" s="179"/>
      <c r="SWC46" s="179"/>
      <c r="SWD46" s="179"/>
      <c r="SWE46" s="179"/>
      <c r="SWF46" s="179"/>
      <c r="SWG46" s="179"/>
      <c r="SWH46" s="179"/>
      <c r="SWI46" s="179"/>
      <c r="SWJ46" s="179"/>
      <c r="SWK46" s="179"/>
      <c r="SWL46" s="179"/>
      <c r="SWM46" s="179"/>
      <c r="SWN46" s="179"/>
      <c r="SWO46" s="179"/>
      <c r="SWP46" s="179"/>
      <c r="SWQ46" s="179"/>
      <c r="SWR46" s="179"/>
      <c r="SWS46" s="179"/>
      <c r="SWT46" s="179"/>
      <c r="SWU46" s="179"/>
      <c r="SWV46" s="179"/>
      <c r="SWW46" s="179"/>
      <c r="SWX46" s="179"/>
      <c r="SWY46" s="179"/>
      <c r="SWZ46" s="179"/>
      <c r="SXA46" s="179"/>
      <c r="SXB46" s="179"/>
      <c r="SXC46" s="179"/>
      <c r="SXD46" s="179"/>
      <c r="SXE46" s="179"/>
      <c r="SXF46" s="179"/>
      <c r="SXG46" s="179"/>
      <c r="SXH46" s="179"/>
      <c r="SXI46" s="179"/>
      <c r="SXJ46" s="179"/>
      <c r="SXK46" s="179"/>
      <c r="SXL46" s="179"/>
      <c r="SXM46" s="179"/>
      <c r="SXN46" s="179"/>
      <c r="SXO46" s="179"/>
      <c r="SXP46" s="179"/>
      <c r="SXQ46" s="179"/>
      <c r="SXR46" s="179"/>
      <c r="SXS46" s="179"/>
      <c r="SXT46" s="179"/>
      <c r="SXU46" s="179"/>
      <c r="SXV46" s="179"/>
      <c r="SXW46" s="179"/>
      <c r="SXX46" s="179"/>
      <c r="SXY46" s="179"/>
      <c r="SXZ46" s="179"/>
      <c r="SYA46" s="179"/>
      <c r="SYB46" s="179"/>
      <c r="SYC46" s="179"/>
      <c r="SYD46" s="179"/>
      <c r="SYE46" s="179"/>
      <c r="SYF46" s="179"/>
      <c r="SYG46" s="179"/>
      <c r="SYH46" s="179"/>
      <c r="SYI46" s="179"/>
      <c r="SYJ46" s="179"/>
      <c r="SYK46" s="179"/>
      <c r="SYL46" s="179"/>
      <c r="SYM46" s="179"/>
      <c r="SYN46" s="179"/>
      <c r="SYO46" s="179"/>
      <c r="SYP46" s="179"/>
      <c r="SYQ46" s="179"/>
      <c r="SYR46" s="179"/>
      <c r="SYS46" s="179"/>
      <c r="SYT46" s="179"/>
      <c r="SYU46" s="179"/>
      <c r="SYV46" s="179"/>
      <c r="SYW46" s="179"/>
      <c r="SYX46" s="179"/>
      <c r="SYY46" s="179"/>
      <c r="SYZ46" s="179"/>
      <c r="SZA46" s="179"/>
      <c r="SZB46" s="179"/>
      <c r="SZC46" s="179"/>
      <c r="SZD46" s="179"/>
      <c r="SZE46" s="179"/>
      <c r="SZF46" s="179"/>
      <c r="SZG46" s="179"/>
      <c r="SZH46" s="179"/>
      <c r="SZI46" s="179"/>
      <c r="SZJ46" s="179"/>
      <c r="SZK46" s="179"/>
      <c r="SZL46" s="179"/>
      <c r="SZM46" s="179"/>
      <c r="SZN46" s="179"/>
      <c r="SZO46" s="179"/>
      <c r="SZP46" s="179"/>
      <c r="SZQ46" s="179"/>
      <c r="SZR46" s="179"/>
      <c r="SZS46" s="179"/>
      <c r="SZT46" s="179"/>
      <c r="SZU46" s="179"/>
      <c r="SZV46" s="179"/>
      <c r="SZW46" s="179"/>
      <c r="SZX46" s="179"/>
      <c r="SZY46" s="179"/>
      <c r="SZZ46" s="179"/>
      <c r="TAA46" s="179"/>
      <c r="TAB46" s="179"/>
      <c r="TAC46" s="179"/>
      <c r="TAD46" s="179"/>
      <c r="TAE46" s="179"/>
      <c r="TAF46" s="179"/>
      <c r="TAG46" s="179"/>
      <c r="TAH46" s="179"/>
      <c r="TAI46" s="179"/>
      <c r="TAJ46" s="179"/>
      <c r="TAK46" s="179"/>
      <c r="TAL46" s="179"/>
      <c r="TAM46" s="179"/>
      <c r="TAN46" s="179"/>
      <c r="TAO46" s="179"/>
      <c r="TAP46" s="179"/>
      <c r="TAQ46" s="179"/>
      <c r="TAR46" s="179"/>
      <c r="TAS46" s="179"/>
      <c r="TAT46" s="179"/>
      <c r="TAU46" s="179"/>
      <c r="TAV46" s="179"/>
      <c r="TAW46" s="179"/>
      <c r="TAX46" s="179"/>
      <c r="TAY46" s="179"/>
      <c r="TAZ46" s="179"/>
      <c r="TBA46" s="179"/>
      <c r="TBB46" s="179"/>
      <c r="TBC46" s="179"/>
      <c r="TBD46" s="179"/>
      <c r="TBE46" s="179"/>
      <c r="TBF46" s="179"/>
      <c r="TBG46" s="179"/>
      <c r="TBH46" s="179"/>
      <c r="TBI46" s="179"/>
      <c r="TBJ46" s="179"/>
      <c r="TBK46" s="179"/>
      <c r="TBL46" s="179"/>
      <c r="TBM46" s="179"/>
      <c r="TBN46" s="179"/>
      <c r="TBO46" s="179"/>
      <c r="TBP46" s="179"/>
      <c r="TBQ46" s="179"/>
      <c r="TBR46" s="179"/>
      <c r="TBS46" s="179"/>
      <c r="TBT46" s="179"/>
      <c r="TBU46" s="179"/>
      <c r="TBV46" s="179"/>
      <c r="TBW46" s="179"/>
      <c r="TBX46" s="179"/>
      <c r="TBY46" s="179"/>
      <c r="TBZ46" s="179"/>
      <c r="TCA46" s="179"/>
      <c r="TCB46" s="179"/>
      <c r="TCC46" s="179"/>
      <c r="TCD46" s="179"/>
      <c r="TCE46" s="179"/>
      <c r="TCF46" s="179"/>
      <c r="TCG46" s="179"/>
      <c r="TCH46" s="179"/>
      <c r="TCI46" s="179"/>
      <c r="TCJ46" s="179"/>
      <c r="TCK46" s="179"/>
      <c r="TCL46" s="179"/>
      <c r="TCM46" s="179"/>
      <c r="TCN46" s="179"/>
      <c r="TCO46" s="179"/>
      <c r="TCP46" s="179"/>
      <c r="TCQ46" s="179"/>
      <c r="TCR46" s="179"/>
      <c r="TCS46" s="179"/>
      <c r="TCT46" s="179"/>
      <c r="TCU46" s="179"/>
      <c r="TCV46" s="179"/>
      <c r="TCW46" s="179"/>
      <c r="TCX46" s="179"/>
      <c r="TCY46" s="179"/>
      <c r="TCZ46" s="179"/>
      <c r="TDA46" s="179"/>
      <c r="TDB46" s="179"/>
      <c r="TDC46" s="179"/>
      <c r="TDD46" s="179"/>
      <c r="TDE46" s="179"/>
      <c r="TDF46" s="179"/>
      <c r="TDG46" s="179"/>
      <c r="TDH46" s="179"/>
      <c r="TDI46" s="179"/>
      <c r="TDJ46" s="179"/>
      <c r="TDK46" s="179"/>
      <c r="TDL46" s="179"/>
      <c r="TDM46" s="179"/>
      <c r="TDN46" s="179"/>
      <c r="TDO46" s="179"/>
      <c r="TDP46" s="179"/>
      <c r="TDQ46" s="179"/>
      <c r="TDR46" s="179"/>
      <c r="TDS46" s="179"/>
      <c r="TDT46" s="179"/>
      <c r="TDU46" s="179"/>
      <c r="TDV46" s="179"/>
      <c r="TDW46" s="179"/>
      <c r="TDX46" s="179"/>
      <c r="TDY46" s="179"/>
      <c r="TDZ46" s="179"/>
      <c r="TEA46" s="179"/>
      <c r="TEB46" s="179"/>
      <c r="TEC46" s="179"/>
      <c r="TED46" s="179"/>
      <c r="TEE46" s="179"/>
      <c r="TEF46" s="179"/>
      <c r="TEG46" s="179"/>
      <c r="TEH46" s="179"/>
      <c r="TEI46" s="179"/>
      <c r="TEJ46" s="179"/>
      <c r="TEK46" s="179"/>
      <c r="TEL46" s="179"/>
      <c r="TEM46" s="179"/>
      <c r="TEN46" s="179"/>
      <c r="TEO46" s="179"/>
      <c r="TEP46" s="179"/>
      <c r="TEQ46" s="179"/>
      <c r="TER46" s="179"/>
      <c r="TES46" s="179"/>
      <c r="TET46" s="179"/>
      <c r="TEU46" s="179"/>
      <c r="TEV46" s="179"/>
      <c r="TEW46" s="179"/>
      <c r="TEX46" s="179"/>
      <c r="TEY46" s="179"/>
      <c r="TEZ46" s="179"/>
      <c r="TFA46" s="179"/>
      <c r="TFB46" s="179"/>
      <c r="TFC46" s="179"/>
      <c r="TFD46" s="179"/>
      <c r="TFE46" s="179"/>
      <c r="TFF46" s="179"/>
      <c r="TFG46" s="179"/>
      <c r="TFH46" s="179"/>
      <c r="TFI46" s="179"/>
      <c r="TFJ46" s="179"/>
      <c r="TFK46" s="179"/>
      <c r="TFL46" s="179"/>
      <c r="TFM46" s="179"/>
      <c r="TFN46" s="179"/>
      <c r="TFO46" s="179"/>
      <c r="TFP46" s="179"/>
      <c r="TFQ46" s="179"/>
      <c r="TFR46" s="179"/>
      <c r="TFS46" s="179"/>
      <c r="TFT46" s="179"/>
      <c r="TFU46" s="179"/>
      <c r="TFV46" s="179"/>
      <c r="TFW46" s="179"/>
      <c r="TFX46" s="179"/>
      <c r="TFY46" s="179"/>
      <c r="TFZ46" s="179"/>
      <c r="TGA46" s="179"/>
      <c r="TGB46" s="179"/>
      <c r="TGC46" s="179"/>
      <c r="TGD46" s="179"/>
      <c r="TGE46" s="179"/>
      <c r="TGF46" s="179"/>
      <c r="TGG46" s="179"/>
      <c r="TGH46" s="179"/>
      <c r="TGI46" s="179"/>
      <c r="TGJ46" s="179"/>
      <c r="TGK46" s="179"/>
      <c r="TGL46" s="179"/>
      <c r="TGM46" s="179"/>
      <c r="TGN46" s="179"/>
      <c r="TGO46" s="179"/>
      <c r="TGP46" s="179"/>
      <c r="TGQ46" s="179"/>
      <c r="TGR46" s="179"/>
      <c r="TGS46" s="179"/>
      <c r="TGT46" s="179"/>
      <c r="TGU46" s="179"/>
      <c r="TGV46" s="179"/>
      <c r="TGW46" s="179"/>
      <c r="TGX46" s="179"/>
      <c r="TGY46" s="179"/>
      <c r="TGZ46" s="179"/>
      <c r="THA46" s="179"/>
      <c r="THB46" s="179"/>
      <c r="THC46" s="179"/>
      <c r="THD46" s="179"/>
      <c r="THE46" s="179"/>
      <c r="THF46" s="179"/>
      <c r="THG46" s="179"/>
      <c r="THH46" s="179"/>
      <c r="THI46" s="179"/>
      <c r="THJ46" s="179"/>
      <c r="THK46" s="179"/>
      <c r="THL46" s="179"/>
      <c r="THM46" s="179"/>
      <c r="THN46" s="179"/>
      <c r="THO46" s="179"/>
      <c r="THP46" s="179"/>
      <c r="THQ46" s="179"/>
      <c r="THR46" s="179"/>
      <c r="THS46" s="179"/>
      <c r="THT46" s="179"/>
      <c r="THU46" s="179"/>
      <c r="THV46" s="179"/>
      <c r="THW46" s="179"/>
      <c r="THX46" s="179"/>
      <c r="THY46" s="179"/>
      <c r="THZ46" s="179"/>
      <c r="TIA46" s="179"/>
      <c r="TIB46" s="179"/>
      <c r="TIC46" s="179"/>
      <c r="TID46" s="179"/>
      <c r="TIE46" s="179"/>
      <c r="TIF46" s="179"/>
      <c r="TIG46" s="179"/>
      <c r="TIH46" s="179"/>
      <c r="TII46" s="179"/>
      <c r="TIJ46" s="179"/>
      <c r="TIK46" s="179"/>
      <c r="TIL46" s="179"/>
      <c r="TIM46" s="179"/>
      <c r="TIN46" s="179"/>
      <c r="TIO46" s="179"/>
      <c r="TIP46" s="179"/>
      <c r="TIQ46" s="179"/>
      <c r="TIR46" s="179"/>
      <c r="TIS46" s="179"/>
      <c r="TIT46" s="179"/>
      <c r="TIU46" s="179"/>
      <c r="TIV46" s="179"/>
      <c r="TIW46" s="179"/>
      <c r="TIX46" s="179"/>
      <c r="TIY46" s="179"/>
      <c r="TIZ46" s="179"/>
      <c r="TJA46" s="179"/>
      <c r="TJB46" s="179"/>
      <c r="TJC46" s="179"/>
      <c r="TJD46" s="179"/>
      <c r="TJE46" s="179"/>
      <c r="TJF46" s="179"/>
      <c r="TJG46" s="179"/>
      <c r="TJH46" s="179"/>
      <c r="TJI46" s="179"/>
      <c r="TJJ46" s="179"/>
      <c r="TJK46" s="179"/>
      <c r="TJL46" s="179"/>
      <c r="TJM46" s="179"/>
      <c r="TJN46" s="179"/>
      <c r="TJO46" s="179"/>
      <c r="TJP46" s="179"/>
      <c r="TJQ46" s="179"/>
      <c r="TJR46" s="179"/>
      <c r="TJS46" s="179"/>
      <c r="TJT46" s="179"/>
      <c r="TJU46" s="179"/>
      <c r="TJV46" s="179"/>
      <c r="TJW46" s="179"/>
      <c r="TJX46" s="179"/>
      <c r="TJY46" s="179"/>
      <c r="TJZ46" s="179"/>
      <c r="TKA46" s="179"/>
      <c r="TKB46" s="179"/>
      <c r="TKC46" s="179"/>
      <c r="TKD46" s="179"/>
      <c r="TKE46" s="179"/>
      <c r="TKF46" s="179"/>
      <c r="TKG46" s="179"/>
      <c r="TKH46" s="179"/>
      <c r="TKI46" s="179"/>
      <c r="TKJ46" s="179"/>
      <c r="TKK46" s="179"/>
      <c r="TKL46" s="179"/>
      <c r="TKM46" s="179"/>
      <c r="TKN46" s="179"/>
      <c r="TKO46" s="179"/>
      <c r="TKP46" s="179"/>
      <c r="TKQ46" s="179"/>
      <c r="TKR46" s="179"/>
      <c r="TKS46" s="179"/>
      <c r="TKT46" s="179"/>
      <c r="TKU46" s="179"/>
      <c r="TKV46" s="179"/>
      <c r="TKW46" s="179"/>
      <c r="TKX46" s="179"/>
      <c r="TKY46" s="179"/>
      <c r="TKZ46" s="179"/>
      <c r="TLA46" s="179"/>
      <c r="TLB46" s="179"/>
      <c r="TLC46" s="179"/>
      <c r="TLD46" s="179"/>
      <c r="TLE46" s="179"/>
      <c r="TLF46" s="179"/>
      <c r="TLG46" s="179"/>
      <c r="TLH46" s="179"/>
      <c r="TLI46" s="179"/>
      <c r="TLJ46" s="179"/>
      <c r="TLK46" s="179"/>
      <c r="TLL46" s="179"/>
      <c r="TLM46" s="179"/>
      <c r="TLN46" s="179"/>
      <c r="TLO46" s="179"/>
      <c r="TLP46" s="179"/>
      <c r="TLQ46" s="179"/>
      <c r="TLR46" s="179"/>
      <c r="TLS46" s="179"/>
      <c r="TLT46" s="179"/>
      <c r="TLU46" s="179"/>
      <c r="TLV46" s="179"/>
      <c r="TLW46" s="179"/>
      <c r="TLX46" s="179"/>
      <c r="TLY46" s="179"/>
      <c r="TLZ46" s="179"/>
      <c r="TMA46" s="179"/>
      <c r="TMB46" s="179"/>
      <c r="TMC46" s="179"/>
      <c r="TMD46" s="179"/>
      <c r="TME46" s="179"/>
      <c r="TMF46" s="179"/>
      <c r="TMG46" s="179"/>
      <c r="TMH46" s="179"/>
      <c r="TMI46" s="179"/>
      <c r="TMJ46" s="179"/>
      <c r="TMK46" s="179"/>
      <c r="TML46" s="179"/>
      <c r="TMM46" s="179"/>
      <c r="TMN46" s="179"/>
      <c r="TMO46" s="179"/>
      <c r="TMP46" s="179"/>
      <c r="TMQ46" s="179"/>
      <c r="TMR46" s="179"/>
      <c r="TMS46" s="179"/>
      <c r="TMT46" s="179"/>
      <c r="TMU46" s="179"/>
      <c r="TMV46" s="179"/>
      <c r="TMW46" s="179"/>
      <c r="TMX46" s="179"/>
      <c r="TMY46" s="179"/>
      <c r="TMZ46" s="179"/>
      <c r="TNA46" s="179"/>
      <c r="TNB46" s="179"/>
      <c r="TNC46" s="179"/>
      <c r="TND46" s="179"/>
      <c r="TNE46" s="179"/>
      <c r="TNF46" s="179"/>
      <c r="TNG46" s="179"/>
      <c r="TNH46" s="179"/>
      <c r="TNI46" s="179"/>
      <c r="TNJ46" s="179"/>
      <c r="TNK46" s="179"/>
      <c r="TNL46" s="179"/>
      <c r="TNM46" s="179"/>
      <c r="TNN46" s="179"/>
      <c r="TNO46" s="179"/>
      <c r="TNP46" s="179"/>
      <c r="TNQ46" s="179"/>
      <c r="TNR46" s="179"/>
      <c r="TNS46" s="179"/>
      <c r="TNT46" s="179"/>
      <c r="TNU46" s="179"/>
      <c r="TNV46" s="179"/>
      <c r="TNW46" s="179"/>
      <c r="TNX46" s="179"/>
      <c r="TNY46" s="179"/>
      <c r="TNZ46" s="179"/>
      <c r="TOA46" s="179"/>
      <c r="TOB46" s="179"/>
      <c r="TOC46" s="179"/>
      <c r="TOD46" s="179"/>
      <c r="TOE46" s="179"/>
      <c r="TOF46" s="179"/>
      <c r="TOG46" s="179"/>
      <c r="TOH46" s="179"/>
      <c r="TOI46" s="179"/>
      <c r="TOJ46" s="179"/>
      <c r="TOK46" s="179"/>
      <c r="TOL46" s="179"/>
      <c r="TOM46" s="179"/>
      <c r="TON46" s="179"/>
      <c r="TOO46" s="179"/>
      <c r="TOP46" s="179"/>
      <c r="TOQ46" s="179"/>
      <c r="TOR46" s="179"/>
      <c r="TOS46" s="179"/>
      <c r="TOT46" s="179"/>
      <c r="TOU46" s="179"/>
      <c r="TOV46" s="179"/>
      <c r="TOW46" s="179"/>
      <c r="TOX46" s="179"/>
      <c r="TOY46" s="179"/>
      <c r="TOZ46" s="179"/>
      <c r="TPA46" s="179"/>
      <c r="TPB46" s="179"/>
      <c r="TPC46" s="179"/>
      <c r="TPD46" s="179"/>
      <c r="TPE46" s="179"/>
      <c r="TPF46" s="179"/>
      <c r="TPG46" s="179"/>
      <c r="TPH46" s="179"/>
      <c r="TPI46" s="179"/>
      <c r="TPJ46" s="179"/>
      <c r="TPK46" s="179"/>
      <c r="TPL46" s="179"/>
      <c r="TPM46" s="179"/>
      <c r="TPN46" s="179"/>
      <c r="TPO46" s="179"/>
      <c r="TPP46" s="179"/>
      <c r="TPQ46" s="179"/>
      <c r="TPR46" s="179"/>
      <c r="TPS46" s="179"/>
      <c r="TPT46" s="179"/>
      <c r="TPU46" s="179"/>
      <c r="TPV46" s="179"/>
      <c r="TPW46" s="179"/>
      <c r="TPX46" s="179"/>
      <c r="TPY46" s="179"/>
      <c r="TPZ46" s="179"/>
      <c r="TQA46" s="179"/>
      <c r="TQB46" s="179"/>
      <c r="TQC46" s="179"/>
      <c r="TQD46" s="179"/>
      <c r="TQE46" s="179"/>
      <c r="TQF46" s="179"/>
      <c r="TQG46" s="179"/>
      <c r="TQH46" s="179"/>
      <c r="TQI46" s="179"/>
      <c r="TQJ46" s="179"/>
      <c r="TQK46" s="179"/>
      <c r="TQL46" s="179"/>
      <c r="TQM46" s="179"/>
      <c r="TQN46" s="179"/>
      <c r="TQO46" s="179"/>
      <c r="TQP46" s="179"/>
      <c r="TQQ46" s="179"/>
      <c r="TQR46" s="179"/>
      <c r="TQS46" s="179"/>
      <c r="TQT46" s="179"/>
      <c r="TQU46" s="179"/>
      <c r="TQV46" s="179"/>
      <c r="TQW46" s="179"/>
      <c r="TQX46" s="179"/>
      <c r="TQY46" s="179"/>
      <c r="TQZ46" s="179"/>
      <c r="TRA46" s="179"/>
      <c r="TRB46" s="179"/>
      <c r="TRC46" s="179"/>
      <c r="TRD46" s="179"/>
      <c r="TRE46" s="179"/>
      <c r="TRF46" s="179"/>
      <c r="TRG46" s="179"/>
      <c r="TRH46" s="179"/>
      <c r="TRI46" s="179"/>
      <c r="TRJ46" s="179"/>
      <c r="TRK46" s="179"/>
      <c r="TRL46" s="179"/>
      <c r="TRM46" s="179"/>
      <c r="TRN46" s="179"/>
      <c r="TRO46" s="179"/>
      <c r="TRP46" s="179"/>
      <c r="TRQ46" s="179"/>
      <c r="TRR46" s="179"/>
      <c r="TRS46" s="179"/>
      <c r="TRT46" s="179"/>
      <c r="TRU46" s="179"/>
      <c r="TRV46" s="179"/>
      <c r="TRW46" s="179"/>
      <c r="TRX46" s="179"/>
      <c r="TRY46" s="179"/>
      <c r="TRZ46" s="179"/>
      <c r="TSA46" s="179"/>
      <c r="TSB46" s="179"/>
      <c r="TSC46" s="179"/>
      <c r="TSD46" s="179"/>
      <c r="TSE46" s="179"/>
      <c r="TSF46" s="179"/>
      <c r="TSG46" s="179"/>
      <c r="TSH46" s="179"/>
      <c r="TSI46" s="179"/>
      <c r="TSJ46" s="179"/>
      <c r="TSK46" s="179"/>
      <c r="TSL46" s="179"/>
      <c r="TSM46" s="179"/>
      <c r="TSN46" s="179"/>
      <c r="TSO46" s="179"/>
      <c r="TSP46" s="179"/>
      <c r="TSQ46" s="179"/>
      <c r="TSR46" s="179"/>
      <c r="TSS46" s="179"/>
      <c r="TST46" s="179"/>
      <c r="TSU46" s="179"/>
      <c r="TSV46" s="179"/>
      <c r="TSW46" s="179"/>
      <c r="TSX46" s="179"/>
      <c r="TSY46" s="179"/>
      <c r="TSZ46" s="179"/>
      <c r="TTA46" s="179"/>
      <c r="TTB46" s="179"/>
      <c r="TTC46" s="179"/>
      <c r="TTD46" s="179"/>
      <c r="TTE46" s="179"/>
      <c r="TTF46" s="179"/>
      <c r="TTG46" s="179"/>
      <c r="TTH46" s="179"/>
      <c r="TTI46" s="179"/>
      <c r="TTJ46" s="179"/>
      <c r="TTK46" s="179"/>
      <c r="TTL46" s="179"/>
      <c r="TTM46" s="179"/>
      <c r="TTN46" s="179"/>
      <c r="TTO46" s="179"/>
      <c r="TTP46" s="179"/>
      <c r="TTQ46" s="179"/>
      <c r="TTR46" s="179"/>
      <c r="TTS46" s="179"/>
      <c r="TTT46" s="179"/>
      <c r="TTU46" s="179"/>
      <c r="TTV46" s="179"/>
      <c r="TTW46" s="179"/>
      <c r="TTX46" s="179"/>
      <c r="TTY46" s="179"/>
      <c r="TTZ46" s="179"/>
      <c r="TUA46" s="179"/>
      <c r="TUB46" s="179"/>
      <c r="TUC46" s="179"/>
      <c r="TUD46" s="179"/>
      <c r="TUE46" s="179"/>
      <c r="TUF46" s="179"/>
      <c r="TUG46" s="179"/>
      <c r="TUH46" s="179"/>
      <c r="TUI46" s="179"/>
      <c r="TUJ46" s="179"/>
      <c r="TUK46" s="179"/>
      <c r="TUL46" s="179"/>
      <c r="TUM46" s="179"/>
      <c r="TUN46" s="179"/>
      <c r="TUO46" s="179"/>
      <c r="TUP46" s="179"/>
      <c r="TUQ46" s="179"/>
      <c r="TUR46" s="179"/>
      <c r="TUS46" s="179"/>
      <c r="TUT46" s="179"/>
      <c r="TUU46" s="179"/>
      <c r="TUV46" s="179"/>
      <c r="TUW46" s="179"/>
      <c r="TUX46" s="179"/>
      <c r="TUY46" s="179"/>
      <c r="TUZ46" s="179"/>
      <c r="TVA46" s="179"/>
      <c r="TVB46" s="179"/>
      <c r="TVC46" s="179"/>
      <c r="TVD46" s="179"/>
      <c r="TVE46" s="179"/>
      <c r="TVF46" s="179"/>
      <c r="TVG46" s="179"/>
      <c r="TVH46" s="179"/>
      <c r="TVI46" s="179"/>
      <c r="TVJ46" s="179"/>
      <c r="TVK46" s="179"/>
      <c r="TVL46" s="179"/>
      <c r="TVM46" s="179"/>
      <c r="TVN46" s="179"/>
      <c r="TVO46" s="179"/>
      <c r="TVP46" s="179"/>
      <c r="TVQ46" s="179"/>
      <c r="TVR46" s="179"/>
      <c r="TVS46" s="179"/>
      <c r="TVT46" s="179"/>
      <c r="TVU46" s="179"/>
      <c r="TVV46" s="179"/>
      <c r="TVW46" s="179"/>
      <c r="TVX46" s="179"/>
      <c r="TVY46" s="179"/>
      <c r="TVZ46" s="179"/>
      <c r="TWA46" s="179"/>
      <c r="TWB46" s="179"/>
      <c r="TWC46" s="179"/>
      <c r="TWD46" s="179"/>
      <c r="TWE46" s="179"/>
      <c r="TWF46" s="179"/>
      <c r="TWG46" s="179"/>
      <c r="TWH46" s="179"/>
      <c r="TWI46" s="179"/>
      <c r="TWJ46" s="179"/>
      <c r="TWK46" s="179"/>
      <c r="TWL46" s="179"/>
      <c r="TWM46" s="179"/>
      <c r="TWN46" s="179"/>
      <c r="TWO46" s="179"/>
      <c r="TWP46" s="179"/>
      <c r="TWQ46" s="179"/>
      <c r="TWR46" s="179"/>
      <c r="TWS46" s="179"/>
      <c r="TWT46" s="179"/>
      <c r="TWU46" s="179"/>
      <c r="TWV46" s="179"/>
      <c r="TWW46" s="179"/>
      <c r="TWX46" s="179"/>
      <c r="TWY46" s="179"/>
      <c r="TWZ46" s="179"/>
      <c r="TXA46" s="179"/>
      <c r="TXB46" s="179"/>
      <c r="TXC46" s="179"/>
      <c r="TXD46" s="179"/>
      <c r="TXE46" s="179"/>
      <c r="TXF46" s="179"/>
      <c r="TXG46" s="179"/>
      <c r="TXH46" s="179"/>
      <c r="TXI46" s="179"/>
      <c r="TXJ46" s="179"/>
      <c r="TXK46" s="179"/>
      <c r="TXL46" s="179"/>
      <c r="TXM46" s="179"/>
      <c r="TXN46" s="179"/>
      <c r="TXO46" s="179"/>
      <c r="TXP46" s="179"/>
      <c r="TXQ46" s="179"/>
      <c r="TXR46" s="179"/>
      <c r="TXS46" s="179"/>
      <c r="TXT46" s="179"/>
      <c r="TXU46" s="179"/>
      <c r="TXV46" s="179"/>
      <c r="TXW46" s="179"/>
      <c r="TXX46" s="179"/>
      <c r="TXY46" s="179"/>
      <c r="TXZ46" s="179"/>
      <c r="TYA46" s="179"/>
      <c r="TYB46" s="179"/>
      <c r="TYC46" s="179"/>
      <c r="TYD46" s="179"/>
      <c r="TYE46" s="179"/>
      <c r="TYF46" s="179"/>
      <c r="TYG46" s="179"/>
      <c r="TYH46" s="179"/>
      <c r="TYI46" s="179"/>
      <c r="TYJ46" s="179"/>
      <c r="TYK46" s="179"/>
      <c r="TYL46" s="179"/>
      <c r="TYM46" s="179"/>
      <c r="TYN46" s="179"/>
      <c r="TYO46" s="179"/>
      <c r="TYP46" s="179"/>
      <c r="TYQ46" s="179"/>
      <c r="TYR46" s="179"/>
      <c r="TYS46" s="179"/>
      <c r="TYT46" s="179"/>
      <c r="TYU46" s="179"/>
      <c r="TYV46" s="179"/>
      <c r="TYW46" s="179"/>
      <c r="TYX46" s="179"/>
      <c r="TYY46" s="179"/>
      <c r="TYZ46" s="179"/>
      <c r="TZA46" s="179"/>
      <c r="TZB46" s="179"/>
      <c r="TZC46" s="179"/>
      <c r="TZD46" s="179"/>
      <c r="TZE46" s="179"/>
      <c r="TZF46" s="179"/>
      <c r="TZG46" s="179"/>
      <c r="TZH46" s="179"/>
      <c r="TZI46" s="179"/>
      <c r="TZJ46" s="179"/>
      <c r="TZK46" s="179"/>
      <c r="TZL46" s="179"/>
      <c r="TZM46" s="179"/>
      <c r="TZN46" s="179"/>
      <c r="TZO46" s="179"/>
      <c r="TZP46" s="179"/>
      <c r="TZQ46" s="179"/>
      <c r="TZR46" s="179"/>
      <c r="TZS46" s="179"/>
      <c r="TZT46" s="179"/>
      <c r="TZU46" s="179"/>
      <c r="TZV46" s="179"/>
      <c r="TZW46" s="179"/>
      <c r="TZX46" s="179"/>
      <c r="TZY46" s="179"/>
      <c r="TZZ46" s="179"/>
      <c r="UAA46" s="179"/>
      <c r="UAB46" s="179"/>
      <c r="UAC46" s="179"/>
      <c r="UAD46" s="179"/>
      <c r="UAE46" s="179"/>
      <c r="UAF46" s="179"/>
      <c r="UAG46" s="179"/>
      <c r="UAH46" s="179"/>
      <c r="UAI46" s="179"/>
      <c r="UAJ46" s="179"/>
      <c r="UAK46" s="179"/>
      <c r="UAL46" s="179"/>
      <c r="UAM46" s="179"/>
      <c r="UAN46" s="179"/>
      <c r="UAO46" s="179"/>
      <c r="UAP46" s="179"/>
      <c r="UAQ46" s="179"/>
      <c r="UAR46" s="179"/>
      <c r="UAS46" s="179"/>
      <c r="UAT46" s="179"/>
      <c r="UAU46" s="179"/>
      <c r="UAV46" s="179"/>
      <c r="UAW46" s="179"/>
      <c r="UAX46" s="179"/>
      <c r="UAY46" s="179"/>
      <c r="UAZ46" s="179"/>
      <c r="UBA46" s="179"/>
      <c r="UBB46" s="179"/>
      <c r="UBC46" s="179"/>
      <c r="UBD46" s="179"/>
      <c r="UBE46" s="179"/>
      <c r="UBF46" s="179"/>
      <c r="UBG46" s="179"/>
      <c r="UBH46" s="179"/>
      <c r="UBI46" s="179"/>
      <c r="UBJ46" s="179"/>
      <c r="UBK46" s="179"/>
      <c r="UBL46" s="179"/>
      <c r="UBM46" s="179"/>
      <c r="UBN46" s="179"/>
      <c r="UBO46" s="179"/>
      <c r="UBP46" s="179"/>
      <c r="UBQ46" s="179"/>
      <c r="UBR46" s="179"/>
      <c r="UBS46" s="179"/>
      <c r="UBT46" s="179"/>
      <c r="UBU46" s="179"/>
      <c r="UBV46" s="179"/>
      <c r="UBW46" s="179"/>
      <c r="UBX46" s="179"/>
      <c r="UBY46" s="179"/>
      <c r="UBZ46" s="179"/>
      <c r="UCA46" s="179"/>
      <c r="UCB46" s="179"/>
      <c r="UCC46" s="179"/>
      <c r="UCD46" s="179"/>
      <c r="UCE46" s="179"/>
      <c r="UCF46" s="179"/>
      <c r="UCG46" s="179"/>
      <c r="UCH46" s="179"/>
      <c r="UCI46" s="179"/>
      <c r="UCJ46" s="179"/>
      <c r="UCK46" s="179"/>
      <c r="UCL46" s="179"/>
      <c r="UCM46" s="179"/>
      <c r="UCN46" s="179"/>
      <c r="UCO46" s="179"/>
      <c r="UCP46" s="179"/>
      <c r="UCQ46" s="179"/>
      <c r="UCR46" s="179"/>
      <c r="UCS46" s="179"/>
      <c r="UCT46" s="179"/>
      <c r="UCU46" s="179"/>
      <c r="UCV46" s="179"/>
      <c r="UCW46" s="179"/>
      <c r="UCX46" s="179"/>
      <c r="UCY46" s="179"/>
      <c r="UCZ46" s="179"/>
      <c r="UDA46" s="179"/>
      <c r="UDB46" s="179"/>
      <c r="UDC46" s="179"/>
      <c r="UDD46" s="179"/>
      <c r="UDE46" s="179"/>
      <c r="UDF46" s="179"/>
      <c r="UDG46" s="179"/>
      <c r="UDH46" s="179"/>
      <c r="UDI46" s="179"/>
      <c r="UDJ46" s="179"/>
      <c r="UDK46" s="179"/>
      <c r="UDL46" s="179"/>
      <c r="UDM46" s="179"/>
      <c r="UDN46" s="179"/>
      <c r="UDO46" s="179"/>
      <c r="UDP46" s="179"/>
      <c r="UDQ46" s="179"/>
      <c r="UDR46" s="179"/>
      <c r="UDS46" s="179"/>
      <c r="UDT46" s="179"/>
      <c r="UDU46" s="179"/>
      <c r="UDV46" s="179"/>
      <c r="UDW46" s="179"/>
      <c r="UDX46" s="179"/>
      <c r="UDY46" s="179"/>
      <c r="UDZ46" s="179"/>
      <c r="UEA46" s="179"/>
      <c r="UEB46" s="179"/>
      <c r="UEC46" s="179"/>
      <c r="UED46" s="179"/>
      <c r="UEE46" s="179"/>
      <c r="UEF46" s="179"/>
      <c r="UEG46" s="179"/>
      <c r="UEH46" s="179"/>
      <c r="UEI46" s="179"/>
      <c r="UEJ46" s="179"/>
      <c r="UEK46" s="179"/>
      <c r="UEL46" s="179"/>
      <c r="UEM46" s="179"/>
      <c r="UEN46" s="179"/>
      <c r="UEO46" s="179"/>
      <c r="UEP46" s="179"/>
      <c r="UEQ46" s="179"/>
      <c r="UER46" s="179"/>
      <c r="UES46" s="179"/>
      <c r="UET46" s="179"/>
      <c r="UEU46" s="179"/>
      <c r="UEV46" s="179"/>
      <c r="UEW46" s="179"/>
      <c r="UEX46" s="179"/>
      <c r="UEY46" s="179"/>
      <c r="UEZ46" s="179"/>
      <c r="UFA46" s="179"/>
      <c r="UFB46" s="179"/>
      <c r="UFC46" s="179"/>
      <c r="UFD46" s="179"/>
      <c r="UFE46" s="179"/>
      <c r="UFF46" s="179"/>
      <c r="UFG46" s="179"/>
      <c r="UFH46" s="179"/>
      <c r="UFI46" s="179"/>
      <c r="UFJ46" s="179"/>
      <c r="UFK46" s="179"/>
      <c r="UFL46" s="179"/>
      <c r="UFM46" s="179"/>
      <c r="UFN46" s="179"/>
      <c r="UFO46" s="179"/>
      <c r="UFP46" s="179"/>
      <c r="UFQ46" s="179"/>
      <c r="UFR46" s="179"/>
      <c r="UFS46" s="179"/>
      <c r="UFT46" s="179"/>
      <c r="UFU46" s="179"/>
      <c r="UFV46" s="179"/>
      <c r="UFW46" s="179"/>
      <c r="UFX46" s="179"/>
      <c r="UFY46" s="179"/>
      <c r="UFZ46" s="179"/>
      <c r="UGA46" s="179"/>
      <c r="UGB46" s="179"/>
      <c r="UGC46" s="179"/>
      <c r="UGD46" s="179"/>
      <c r="UGE46" s="179"/>
      <c r="UGF46" s="179"/>
      <c r="UGG46" s="179"/>
      <c r="UGH46" s="179"/>
      <c r="UGI46" s="179"/>
      <c r="UGJ46" s="179"/>
      <c r="UGK46" s="179"/>
      <c r="UGL46" s="179"/>
      <c r="UGM46" s="179"/>
      <c r="UGN46" s="179"/>
      <c r="UGO46" s="179"/>
      <c r="UGP46" s="179"/>
      <c r="UGQ46" s="179"/>
      <c r="UGR46" s="179"/>
      <c r="UGS46" s="179"/>
      <c r="UGT46" s="179"/>
      <c r="UGU46" s="179"/>
      <c r="UGV46" s="179"/>
      <c r="UGW46" s="179"/>
      <c r="UGX46" s="179"/>
      <c r="UGY46" s="179"/>
      <c r="UGZ46" s="179"/>
      <c r="UHA46" s="179"/>
      <c r="UHB46" s="179"/>
      <c r="UHC46" s="179"/>
      <c r="UHD46" s="179"/>
      <c r="UHE46" s="179"/>
      <c r="UHF46" s="179"/>
      <c r="UHG46" s="179"/>
      <c r="UHH46" s="179"/>
      <c r="UHI46" s="179"/>
      <c r="UHJ46" s="179"/>
      <c r="UHK46" s="179"/>
      <c r="UHL46" s="179"/>
      <c r="UHM46" s="179"/>
      <c r="UHN46" s="179"/>
      <c r="UHO46" s="179"/>
      <c r="UHP46" s="179"/>
      <c r="UHQ46" s="179"/>
      <c r="UHR46" s="179"/>
      <c r="UHS46" s="179"/>
      <c r="UHT46" s="179"/>
      <c r="UHU46" s="179"/>
      <c r="UHV46" s="179"/>
      <c r="UHW46" s="179"/>
      <c r="UHX46" s="179"/>
      <c r="UHY46" s="179"/>
      <c r="UHZ46" s="179"/>
      <c r="UIA46" s="179"/>
      <c r="UIB46" s="179"/>
      <c r="UIC46" s="179"/>
      <c r="UID46" s="179"/>
      <c r="UIE46" s="179"/>
      <c r="UIF46" s="179"/>
      <c r="UIG46" s="179"/>
      <c r="UIH46" s="179"/>
      <c r="UII46" s="179"/>
      <c r="UIJ46" s="179"/>
      <c r="UIK46" s="179"/>
      <c r="UIL46" s="179"/>
      <c r="UIM46" s="179"/>
      <c r="UIN46" s="179"/>
      <c r="UIO46" s="179"/>
      <c r="UIP46" s="179"/>
      <c r="UIQ46" s="179"/>
      <c r="UIR46" s="179"/>
      <c r="UIS46" s="179"/>
      <c r="UIT46" s="179"/>
      <c r="UIU46" s="179"/>
      <c r="UIV46" s="179"/>
      <c r="UIW46" s="179"/>
      <c r="UIX46" s="179"/>
      <c r="UIY46" s="179"/>
      <c r="UIZ46" s="179"/>
      <c r="UJA46" s="179"/>
      <c r="UJB46" s="179"/>
      <c r="UJC46" s="179"/>
      <c r="UJD46" s="179"/>
      <c r="UJE46" s="179"/>
      <c r="UJF46" s="179"/>
      <c r="UJG46" s="179"/>
      <c r="UJH46" s="179"/>
      <c r="UJI46" s="179"/>
      <c r="UJJ46" s="179"/>
      <c r="UJK46" s="179"/>
      <c r="UJL46" s="179"/>
      <c r="UJM46" s="179"/>
      <c r="UJN46" s="179"/>
      <c r="UJO46" s="179"/>
      <c r="UJP46" s="179"/>
      <c r="UJQ46" s="179"/>
      <c r="UJR46" s="179"/>
      <c r="UJS46" s="179"/>
      <c r="UJT46" s="179"/>
      <c r="UJU46" s="179"/>
      <c r="UJV46" s="179"/>
      <c r="UJW46" s="179"/>
      <c r="UJX46" s="179"/>
      <c r="UJY46" s="179"/>
      <c r="UJZ46" s="179"/>
      <c r="UKA46" s="179"/>
      <c r="UKB46" s="179"/>
      <c r="UKC46" s="179"/>
      <c r="UKD46" s="179"/>
      <c r="UKE46" s="179"/>
      <c r="UKF46" s="179"/>
      <c r="UKG46" s="179"/>
      <c r="UKH46" s="179"/>
      <c r="UKI46" s="179"/>
      <c r="UKJ46" s="179"/>
      <c r="UKK46" s="179"/>
      <c r="UKL46" s="179"/>
      <c r="UKM46" s="179"/>
      <c r="UKN46" s="179"/>
      <c r="UKO46" s="179"/>
      <c r="UKP46" s="179"/>
      <c r="UKQ46" s="179"/>
      <c r="UKR46" s="179"/>
      <c r="UKS46" s="179"/>
      <c r="UKT46" s="179"/>
      <c r="UKU46" s="179"/>
      <c r="UKV46" s="179"/>
      <c r="UKW46" s="179"/>
      <c r="UKX46" s="179"/>
      <c r="UKY46" s="179"/>
      <c r="UKZ46" s="179"/>
      <c r="ULA46" s="179"/>
      <c r="ULB46" s="179"/>
      <c r="ULC46" s="179"/>
      <c r="ULD46" s="179"/>
      <c r="ULE46" s="179"/>
      <c r="ULF46" s="179"/>
      <c r="ULG46" s="179"/>
      <c r="ULH46" s="179"/>
      <c r="ULI46" s="179"/>
      <c r="ULJ46" s="179"/>
      <c r="ULK46" s="179"/>
      <c r="ULL46" s="179"/>
      <c r="ULM46" s="179"/>
      <c r="ULN46" s="179"/>
      <c r="ULO46" s="179"/>
      <c r="ULP46" s="179"/>
      <c r="ULQ46" s="179"/>
      <c r="ULR46" s="179"/>
      <c r="ULS46" s="179"/>
      <c r="ULT46" s="179"/>
      <c r="ULU46" s="179"/>
      <c r="ULV46" s="179"/>
      <c r="ULW46" s="179"/>
      <c r="ULX46" s="179"/>
      <c r="ULY46" s="179"/>
      <c r="ULZ46" s="179"/>
      <c r="UMA46" s="179"/>
      <c r="UMB46" s="179"/>
      <c r="UMC46" s="179"/>
      <c r="UMD46" s="179"/>
      <c r="UME46" s="179"/>
      <c r="UMF46" s="179"/>
      <c r="UMG46" s="179"/>
      <c r="UMH46" s="179"/>
      <c r="UMI46" s="179"/>
      <c r="UMJ46" s="179"/>
      <c r="UMK46" s="179"/>
      <c r="UML46" s="179"/>
      <c r="UMM46" s="179"/>
      <c r="UMN46" s="179"/>
      <c r="UMO46" s="179"/>
      <c r="UMP46" s="179"/>
      <c r="UMQ46" s="179"/>
      <c r="UMR46" s="179"/>
      <c r="UMS46" s="179"/>
      <c r="UMT46" s="179"/>
      <c r="UMU46" s="179"/>
      <c r="UMV46" s="179"/>
      <c r="UMW46" s="179"/>
      <c r="UMX46" s="179"/>
      <c r="UMY46" s="179"/>
      <c r="UMZ46" s="179"/>
      <c r="UNA46" s="179"/>
      <c r="UNB46" s="179"/>
      <c r="UNC46" s="179"/>
      <c r="UND46" s="179"/>
      <c r="UNE46" s="179"/>
      <c r="UNF46" s="179"/>
      <c r="UNG46" s="179"/>
      <c r="UNH46" s="179"/>
      <c r="UNI46" s="179"/>
      <c r="UNJ46" s="179"/>
      <c r="UNK46" s="179"/>
      <c r="UNL46" s="179"/>
      <c r="UNM46" s="179"/>
      <c r="UNN46" s="179"/>
      <c r="UNO46" s="179"/>
      <c r="UNP46" s="179"/>
      <c r="UNQ46" s="179"/>
      <c r="UNR46" s="179"/>
      <c r="UNS46" s="179"/>
      <c r="UNT46" s="179"/>
      <c r="UNU46" s="179"/>
      <c r="UNV46" s="179"/>
      <c r="UNW46" s="179"/>
      <c r="UNX46" s="179"/>
      <c r="UNY46" s="179"/>
      <c r="UNZ46" s="179"/>
      <c r="UOA46" s="179"/>
      <c r="UOB46" s="179"/>
      <c r="UOC46" s="179"/>
      <c r="UOD46" s="179"/>
      <c r="UOE46" s="179"/>
      <c r="UOF46" s="179"/>
      <c r="UOG46" s="179"/>
      <c r="UOH46" s="179"/>
      <c r="UOI46" s="179"/>
      <c r="UOJ46" s="179"/>
      <c r="UOK46" s="179"/>
      <c r="UOL46" s="179"/>
      <c r="UOM46" s="179"/>
      <c r="UON46" s="179"/>
      <c r="UOO46" s="179"/>
      <c r="UOP46" s="179"/>
      <c r="UOQ46" s="179"/>
      <c r="UOR46" s="179"/>
      <c r="UOS46" s="179"/>
      <c r="UOT46" s="179"/>
      <c r="UOU46" s="179"/>
      <c r="UOV46" s="179"/>
      <c r="UOW46" s="179"/>
      <c r="UOX46" s="179"/>
      <c r="UOY46" s="179"/>
      <c r="UOZ46" s="179"/>
      <c r="UPA46" s="179"/>
      <c r="UPB46" s="179"/>
      <c r="UPC46" s="179"/>
      <c r="UPD46" s="179"/>
      <c r="UPE46" s="179"/>
      <c r="UPF46" s="179"/>
      <c r="UPG46" s="179"/>
      <c r="UPH46" s="179"/>
      <c r="UPI46" s="179"/>
      <c r="UPJ46" s="179"/>
      <c r="UPK46" s="179"/>
      <c r="UPL46" s="179"/>
      <c r="UPM46" s="179"/>
      <c r="UPN46" s="179"/>
      <c r="UPO46" s="179"/>
      <c r="UPP46" s="179"/>
      <c r="UPQ46" s="179"/>
      <c r="UPR46" s="179"/>
      <c r="UPS46" s="179"/>
      <c r="UPT46" s="179"/>
      <c r="UPU46" s="179"/>
      <c r="UPV46" s="179"/>
      <c r="UPW46" s="179"/>
      <c r="UPX46" s="179"/>
      <c r="UPY46" s="179"/>
      <c r="UPZ46" s="179"/>
      <c r="UQA46" s="179"/>
      <c r="UQB46" s="179"/>
      <c r="UQC46" s="179"/>
      <c r="UQD46" s="179"/>
      <c r="UQE46" s="179"/>
      <c r="UQF46" s="179"/>
      <c r="UQG46" s="179"/>
      <c r="UQH46" s="179"/>
      <c r="UQI46" s="179"/>
      <c r="UQJ46" s="179"/>
      <c r="UQK46" s="179"/>
      <c r="UQL46" s="179"/>
      <c r="UQM46" s="179"/>
      <c r="UQN46" s="179"/>
      <c r="UQO46" s="179"/>
      <c r="UQP46" s="179"/>
      <c r="UQQ46" s="179"/>
      <c r="UQR46" s="179"/>
      <c r="UQS46" s="179"/>
      <c r="UQT46" s="179"/>
      <c r="UQU46" s="179"/>
      <c r="UQV46" s="179"/>
      <c r="UQW46" s="179"/>
      <c r="UQX46" s="179"/>
      <c r="UQY46" s="179"/>
      <c r="UQZ46" s="179"/>
      <c r="URA46" s="179"/>
      <c r="URB46" s="179"/>
      <c r="URC46" s="179"/>
      <c r="URD46" s="179"/>
      <c r="URE46" s="179"/>
      <c r="URF46" s="179"/>
      <c r="URG46" s="179"/>
      <c r="URH46" s="179"/>
      <c r="URI46" s="179"/>
      <c r="URJ46" s="179"/>
      <c r="URK46" s="179"/>
      <c r="URL46" s="179"/>
      <c r="URM46" s="179"/>
      <c r="URN46" s="179"/>
      <c r="URO46" s="179"/>
      <c r="URP46" s="179"/>
      <c r="URQ46" s="179"/>
      <c r="URR46" s="179"/>
      <c r="URS46" s="179"/>
      <c r="URT46" s="179"/>
      <c r="URU46" s="179"/>
      <c r="URV46" s="179"/>
      <c r="URW46" s="179"/>
      <c r="URX46" s="179"/>
      <c r="URY46" s="179"/>
      <c r="URZ46" s="179"/>
      <c r="USA46" s="179"/>
      <c r="USB46" s="179"/>
      <c r="USC46" s="179"/>
      <c r="USD46" s="179"/>
      <c r="USE46" s="179"/>
      <c r="USF46" s="179"/>
      <c r="USG46" s="179"/>
      <c r="USH46" s="179"/>
      <c r="USI46" s="179"/>
      <c r="USJ46" s="179"/>
      <c r="USK46" s="179"/>
      <c r="USL46" s="179"/>
      <c r="USM46" s="179"/>
      <c r="USN46" s="179"/>
      <c r="USO46" s="179"/>
      <c r="USP46" s="179"/>
      <c r="USQ46" s="179"/>
      <c r="USR46" s="179"/>
      <c r="USS46" s="179"/>
      <c r="UST46" s="179"/>
      <c r="USU46" s="179"/>
      <c r="USV46" s="179"/>
      <c r="USW46" s="179"/>
      <c r="USX46" s="179"/>
      <c r="USY46" s="179"/>
      <c r="USZ46" s="179"/>
      <c r="UTA46" s="179"/>
      <c r="UTB46" s="179"/>
      <c r="UTC46" s="179"/>
      <c r="UTD46" s="179"/>
      <c r="UTE46" s="179"/>
      <c r="UTF46" s="179"/>
      <c r="UTG46" s="179"/>
      <c r="UTH46" s="179"/>
      <c r="UTI46" s="179"/>
      <c r="UTJ46" s="179"/>
      <c r="UTK46" s="179"/>
      <c r="UTL46" s="179"/>
      <c r="UTM46" s="179"/>
      <c r="UTN46" s="179"/>
      <c r="UTO46" s="179"/>
      <c r="UTP46" s="179"/>
      <c r="UTQ46" s="179"/>
      <c r="UTR46" s="179"/>
      <c r="UTS46" s="179"/>
      <c r="UTT46" s="179"/>
      <c r="UTU46" s="179"/>
      <c r="UTV46" s="179"/>
      <c r="UTW46" s="179"/>
      <c r="UTX46" s="179"/>
      <c r="UTY46" s="179"/>
      <c r="UTZ46" s="179"/>
      <c r="UUA46" s="179"/>
      <c r="UUB46" s="179"/>
      <c r="UUC46" s="179"/>
      <c r="UUD46" s="179"/>
      <c r="UUE46" s="179"/>
      <c r="UUF46" s="179"/>
      <c r="UUG46" s="179"/>
      <c r="UUH46" s="179"/>
      <c r="UUI46" s="179"/>
      <c r="UUJ46" s="179"/>
      <c r="UUK46" s="179"/>
      <c r="UUL46" s="179"/>
      <c r="UUM46" s="179"/>
      <c r="UUN46" s="179"/>
      <c r="UUO46" s="179"/>
      <c r="UUP46" s="179"/>
      <c r="UUQ46" s="179"/>
      <c r="UUR46" s="179"/>
      <c r="UUS46" s="179"/>
      <c r="UUT46" s="179"/>
      <c r="UUU46" s="179"/>
      <c r="UUV46" s="179"/>
      <c r="UUW46" s="179"/>
      <c r="UUX46" s="179"/>
      <c r="UUY46" s="179"/>
      <c r="UUZ46" s="179"/>
      <c r="UVA46" s="179"/>
      <c r="UVB46" s="179"/>
      <c r="UVC46" s="179"/>
      <c r="UVD46" s="179"/>
      <c r="UVE46" s="179"/>
      <c r="UVF46" s="179"/>
      <c r="UVG46" s="179"/>
      <c r="UVH46" s="179"/>
      <c r="UVI46" s="179"/>
      <c r="UVJ46" s="179"/>
      <c r="UVK46" s="179"/>
      <c r="UVL46" s="179"/>
      <c r="UVM46" s="179"/>
      <c r="UVN46" s="179"/>
      <c r="UVO46" s="179"/>
      <c r="UVP46" s="179"/>
      <c r="UVQ46" s="179"/>
      <c r="UVR46" s="179"/>
      <c r="UVS46" s="179"/>
      <c r="UVT46" s="179"/>
      <c r="UVU46" s="179"/>
      <c r="UVV46" s="179"/>
      <c r="UVW46" s="179"/>
      <c r="UVX46" s="179"/>
      <c r="UVY46" s="179"/>
      <c r="UVZ46" s="179"/>
      <c r="UWA46" s="179"/>
      <c r="UWB46" s="179"/>
      <c r="UWC46" s="179"/>
      <c r="UWD46" s="179"/>
      <c r="UWE46" s="179"/>
      <c r="UWF46" s="179"/>
      <c r="UWG46" s="179"/>
      <c r="UWH46" s="179"/>
      <c r="UWI46" s="179"/>
      <c r="UWJ46" s="179"/>
      <c r="UWK46" s="179"/>
      <c r="UWL46" s="179"/>
      <c r="UWM46" s="179"/>
      <c r="UWN46" s="179"/>
      <c r="UWO46" s="179"/>
      <c r="UWP46" s="179"/>
      <c r="UWQ46" s="179"/>
      <c r="UWR46" s="179"/>
      <c r="UWS46" s="179"/>
      <c r="UWT46" s="179"/>
      <c r="UWU46" s="179"/>
      <c r="UWV46" s="179"/>
      <c r="UWW46" s="179"/>
      <c r="UWX46" s="179"/>
      <c r="UWY46" s="179"/>
      <c r="UWZ46" s="179"/>
      <c r="UXA46" s="179"/>
      <c r="UXB46" s="179"/>
      <c r="UXC46" s="179"/>
      <c r="UXD46" s="179"/>
      <c r="UXE46" s="179"/>
      <c r="UXF46" s="179"/>
      <c r="UXG46" s="179"/>
      <c r="UXH46" s="179"/>
      <c r="UXI46" s="179"/>
      <c r="UXJ46" s="179"/>
      <c r="UXK46" s="179"/>
      <c r="UXL46" s="179"/>
      <c r="UXM46" s="179"/>
      <c r="UXN46" s="179"/>
      <c r="UXO46" s="179"/>
      <c r="UXP46" s="179"/>
      <c r="UXQ46" s="179"/>
      <c r="UXR46" s="179"/>
      <c r="UXS46" s="179"/>
      <c r="UXT46" s="179"/>
      <c r="UXU46" s="179"/>
      <c r="UXV46" s="179"/>
      <c r="UXW46" s="179"/>
      <c r="UXX46" s="179"/>
      <c r="UXY46" s="179"/>
      <c r="UXZ46" s="179"/>
      <c r="UYA46" s="179"/>
      <c r="UYB46" s="179"/>
      <c r="UYC46" s="179"/>
      <c r="UYD46" s="179"/>
      <c r="UYE46" s="179"/>
      <c r="UYF46" s="179"/>
      <c r="UYG46" s="179"/>
      <c r="UYH46" s="179"/>
      <c r="UYI46" s="179"/>
      <c r="UYJ46" s="179"/>
      <c r="UYK46" s="179"/>
      <c r="UYL46" s="179"/>
      <c r="UYM46" s="179"/>
      <c r="UYN46" s="179"/>
      <c r="UYO46" s="179"/>
      <c r="UYP46" s="179"/>
      <c r="UYQ46" s="179"/>
      <c r="UYR46" s="179"/>
      <c r="UYS46" s="179"/>
      <c r="UYT46" s="179"/>
      <c r="UYU46" s="179"/>
      <c r="UYV46" s="179"/>
      <c r="UYW46" s="179"/>
      <c r="UYX46" s="179"/>
      <c r="UYY46" s="179"/>
      <c r="UYZ46" s="179"/>
      <c r="UZA46" s="179"/>
      <c r="UZB46" s="179"/>
      <c r="UZC46" s="179"/>
      <c r="UZD46" s="179"/>
      <c r="UZE46" s="179"/>
      <c r="UZF46" s="179"/>
      <c r="UZG46" s="179"/>
      <c r="UZH46" s="179"/>
      <c r="UZI46" s="179"/>
      <c r="UZJ46" s="179"/>
      <c r="UZK46" s="179"/>
      <c r="UZL46" s="179"/>
      <c r="UZM46" s="179"/>
      <c r="UZN46" s="179"/>
      <c r="UZO46" s="179"/>
      <c r="UZP46" s="179"/>
      <c r="UZQ46" s="179"/>
      <c r="UZR46" s="179"/>
      <c r="UZS46" s="179"/>
      <c r="UZT46" s="179"/>
      <c r="UZU46" s="179"/>
      <c r="UZV46" s="179"/>
      <c r="UZW46" s="179"/>
      <c r="UZX46" s="179"/>
      <c r="UZY46" s="179"/>
      <c r="UZZ46" s="179"/>
      <c r="VAA46" s="179"/>
      <c r="VAB46" s="179"/>
      <c r="VAC46" s="179"/>
      <c r="VAD46" s="179"/>
      <c r="VAE46" s="179"/>
      <c r="VAF46" s="179"/>
      <c r="VAG46" s="179"/>
      <c r="VAH46" s="179"/>
      <c r="VAI46" s="179"/>
      <c r="VAJ46" s="179"/>
      <c r="VAK46" s="179"/>
      <c r="VAL46" s="179"/>
      <c r="VAM46" s="179"/>
      <c r="VAN46" s="179"/>
      <c r="VAO46" s="179"/>
      <c r="VAP46" s="179"/>
      <c r="VAQ46" s="179"/>
      <c r="VAR46" s="179"/>
      <c r="VAS46" s="179"/>
      <c r="VAT46" s="179"/>
      <c r="VAU46" s="179"/>
      <c r="VAV46" s="179"/>
      <c r="VAW46" s="179"/>
      <c r="VAX46" s="179"/>
      <c r="VAY46" s="179"/>
      <c r="VAZ46" s="179"/>
      <c r="VBA46" s="179"/>
      <c r="VBB46" s="179"/>
      <c r="VBC46" s="179"/>
      <c r="VBD46" s="179"/>
      <c r="VBE46" s="179"/>
      <c r="VBF46" s="179"/>
      <c r="VBG46" s="179"/>
      <c r="VBH46" s="179"/>
      <c r="VBI46" s="179"/>
      <c r="VBJ46" s="179"/>
      <c r="VBK46" s="179"/>
      <c r="VBL46" s="179"/>
      <c r="VBM46" s="179"/>
      <c r="VBN46" s="179"/>
      <c r="VBO46" s="179"/>
      <c r="VBP46" s="179"/>
      <c r="VBQ46" s="179"/>
      <c r="VBR46" s="179"/>
      <c r="VBS46" s="179"/>
      <c r="VBT46" s="179"/>
      <c r="VBU46" s="179"/>
      <c r="VBV46" s="179"/>
      <c r="VBW46" s="179"/>
      <c r="VBX46" s="179"/>
      <c r="VBY46" s="179"/>
      <c r="VBZ46" s="179"/>
      <c r="VCA46" s="179"/>
      <c r="VCB46" s="179"/>
      <c r="VCC46" s="179"/>
      <c r="VCD46" s="179"/>
      <c r="VCE46" s="179"/>
      <c r="VCF46" s="179"/>
      <c r="VCG46" s="179"/>
      <c r="VCH46" s="179"/>
      <c r="VCI46" s="179"/>
      <c r="VCJ46" s="179"/>
      <c r="VCK46" s="179"/>
      <c r="VCL46" s="179"/>
      <c r="VCM46" s="179"/>
      <c r="VCN46" s="179"/>
      <c r="VCO46" s="179"/>
      <c r="VCP46" s="179"/>
      <c r="VCQ46" s="179"/>
      <c r="VCR46" s="179"/>
      <c r="VCS46" s="179"/>
      <c r="VCT46" s="179"/>
      <c r="VCU46" s="179"/>
      <c r="VCV46" s="179"/>
      <c r="VCW46" s="179"/>
      <c r="VCX46" s="179"/>
      <c r="VCY46" s="179"/>
      <c r="VCZ46" s="179"/>
      <c r="VDA46" s="179"/>
      <c r="VDB46" s="179"/>
      <c r="VDC46" s="179"/>
      <c r="VDD46" s="179"/>
      <c r="VDE46" s="179"/>
      <c r="VDF46" s="179"/>
      <c r="VDG46" s="179"/>
      <c r="VDH46" s="179"/>
      <c r="VDI46" s="179"/>
      <c r="VDJ46" s="179"/>
      <c r="VDK46" s="179"/>
      <c r="VDL46" s="179"/>
      <c r="VDM46" s="179"/>
      <c r="VDN46" s="179"/>
      <c r="VDO46" s="179"/>
      <c r="VDP46" s="179"/>
      <c r="VDQ46" s="179"/>
      <c r="VDR46" s="179"/>
      <c r="VDS46" s="179"/>
      <c r="VDT46" s="179"/>
      <c r="VDU46" s="179"/>
      <c r="VDV46" s="179"/>
      <c r="VDW46" s="179"/>
      <c r="VDX46" s="179"/>
      <c r="VDY46" s="179"/>
      <c r="VDZ46" s="179"/>
      <c r="VEA46" s="179"/>
      <c r="VEB46" s="179"/>
      <c r="VEC46" s="179"/>
      <c r="VED46" s="179"/>
      <c r="VEE46" s="179"/>
      <c r="VEF46" s="179"/>
      <c r="VEG46" s="179"/>
      <c r="VEH46" s="179"/>
      <c r="VEI46" s="179"/>
      <c r="VEJ46" s="179"/>
      <c r="VEK46" s="179"/>
      <c r="VEL46" s="179"/>
      <c r="VEM46" s="179"/>
      <c r="VEN46" s="179"/>
      <c r="VEO46" s="179"/>
      <c r="VEP46" s="179"/>
      <c r="VEQ46" s="179"/>
      <c r="VER46" s="179"/>
      <c r="VES46" s="179"/>
      <c r="VET46" s="179"/>
      <c r="VEU46" s="179"/>
      <c r="VEV46" s="179"/>
      <c r="VEW46" s="179"/>
      <c r="VEX46" s="179"/>
      <c r="VEY46" s="179"/>
      <c r="VEZ46" s="179"/>
      <c r="VFA46" s="179"/>
      <c r="VFB46" s="179"/>
      <c r="VFC46" s="179"/>
      <c r="VFD46" s="179"/>
      <c r="VFE46" s="179"/>
      <c r="VFF46" s="179"/>
      <c r="VFG46" s="179"/>
      <c r="VFH46" s="179"/>
      <c r="VFI46" s="179"/>
      <c r="VFJ46" s="179"/>
      <c r="VFK46" s="179"/>
      <c r="VFL46" s="179"/>
      <c r="VFM46" s="179"/>
      <c r="VFN46" s="179"/>
      <c r="VFO46" s="179"/>
      <c r="VFP46" s="179"/>
      <c r="VFQ46" s="179"/>
      <c r="VFR46" s="179"/>
      <c r="VFS46" s="179"/>
      <c r="VFT46" s="179"/>
      <c r="VFU46" s="179"/>
      <c r="VFV46" s="179"/>
      <c r="VFW46" s="179"/>
      <c r="VFX46" s="179"/>
      <c r="VFY46" s="179"/>
      <c r="VFZ46" s="179"/>
      <c r="VGA46" s="179"/>
      <c r="VGB46" s="179"/>
      <c r="VGC46" s="179"/>
      <c r="VGD46" s="179"/>
      <c r="VGE46" s="179"/>
      <c r="VGF46" s="179"/>
      <c r="VGG46" s="179"/>
      <c r="VGH46" s="179"/>
      <c r="VGI46" s="179"/>
      <c r="VGJ46" s="179"/>
      <c r="VGK46" s="179"/>
      <c r="VGL46" s="179"/>
      <c r="VGM46" s="179"/>
      <c r="VGN46" s="179"/>
      <c r="VGO46" s="179"/>
      <c r="VGP46" s="179"/>
      <c r="VGQ46" s="179"/>
      <c r="VGR46" s="179"/>
      <c r="VGS46" s="179"/>
      <c r="VGT46" s="179"/>
      <c r="VGU46" s="179"/>
      <c r="VGV46" s="179"/>
      <c r="VGW46" s="179"/>
      <c r="VGX46" s="179"/>
      <c r="VGY46" s="179"/>
      <c r="VGZ46" s="179"/>
      <c r="VHA46" s="179"/>
      <c r="VHB46" s="179"/>
      <c r="VHC46" s="179"/>
      <c r="VHD46" s="179"/>
      <c r="VHE46" s="179"/>
      <c r="VHF46" s="179"/>
      <c r="VHG46" s="179"/>
      <c r="VHH46" s="179"/>
      <c r="VHI46" s="179"/>
      <c r="VHJ46" s="179"/>
      <c r="VHK46" s="179"/>
      <c r="VHL46" s="179"/>
      <c r="VHM46" s="179"/>
      <c r="VHN46" s="179"/>
      <c r="VHO46" s="179"/>
      <c r="VHP46" s="179"/>
      <c r="VHQ46" s="179"/>
      <c r="VHR46" s="179"/>
      <c r="VHS46" s="179"/>
      <c r="VHT46" s="179"/>
      <c r="VHU46" s="179"/>
      <c r="VHV46" s="179"/>
      <c r="VHW46" s="179"/>
      <c r="VHX46" s="179"/>
      <c r="VHY46" s="179"/>
      <c r="VHZ46" s="179"/>
      <c r="VIA46" s="179"/>
      <c r="VIB46" s="179"/>
      <c r="VIC46" s="179"/>
      <c r="VID46" s="179"/>
      <c r="VIE46" s="179"/>
      <c r="VIF46" s="179"/>
      <c r="VIG46" s="179"/>
      <c r="VIH46" s="179"/>
      <c r="VII46" s="179"/>
      <c r="VIJ46" s="179"/>
      <c r="VIK46" s="179"/>
      <c r="VIL46" s="179"/>
      <c r="VIM46" s="179"/>
      <c r="VIN46" s="179"/>
      <c r="VIO46" s="179"/>
      <c r="VIP46" s="179"/>
      <c r="VIQ46" s="179"/>
      <c r="VIR46" s="179"/>
      <c r="VIS46" s="179"/>
      <c r="VIT46" s="179"/>
      <c r="VIU46" s="179"/>
      <c r="VIV46" s="179"/>
      <c r="VIW46" s="179"/>
      <c r="VIX46" s="179"/>
      <c r="VIY46" s="179"/>
      <c r="VIZ46" s="179"/>
      <c r="VJA46" s="179"/>
      <c r="VJB46" s="179"/>
      <c r="VJC46" s="179"/>
      <c r="VJD46" s="179"/>
      <c r="VJE46" s="179"/>
      <c r="VJF46" s="179"/>
      <c r="VJG46" s="179"/>
      <c r="VJH46" s="179"/>
      <c r="VJI46" s="179"/>
      <c r="VJJ46" s="179"/>
      <c r="VJK46" s="179"/>
      <c r="VJL46" s="179"/>
      <c r="VJM46" s="179"/>
      <c r="VJN46" s="179"/>
      <c r="VJO46" s="179"/>
      <c r="VJP46" s="179"/>
      <c r="VJQ46" s="179"/>
      <c r="VJR46" s="179"/>
      <c r="VJS46" s="179"/>
      <c r="VJT46" s="179"/>
      <c r="VJU46" s="179"/>
      <c r="VJV46" s="179"/>
      <c r="VJW46" s="179"/>
      <c r="VJX46" s="179"/>
      <c r="VJY46" s="179"/>
      <c r="VJZ46" s="179"/>
      <c r="VKA46" s="179"/>
      <c r="VKB46" s="179"/>
      <c r="VKC46" s="179"/>
      <c r="VKD46" s="179"/>
      <c r="VKE46" s="179"/>
      <c r="VKF46" s="179"/>
      <c r="VKG46" s="179"/>
      <c r="VKH46" s="179"/>
      <c r="VKI46" s="179"/>
      <c r="VKJ46" s="179"/>
      <c r="VKK46" s="179"/>
      <c r="VKL46" s="179"/>
      <c r="VKM46" s="179"/>
      <c r="VKN46" s="179"/>
      <c r="VKO46" s="179"/>
      <c r="VKP46" s="179"/>
      <c r="VKQ46" s="179"/>
      <c r="VKR46" s="179"/>
      <c r="VKS46" s="179"/>
      <c r="VKT46" s="179"/>
      <c r="VKU46" s="179"/>
      <c r="VKV46" s="179"/>
      <c r="VKW46" s="179"/>
      <c r="VKX46" s="179"/>
      <c r="VKY46" s="179"/>
      <c r="VKZ46" s="179"/>
      <c r="VLA46" s="179"/>
      <c r="VLB46" s="179"/>
      <c r="VLC46" s="179"/>
      <c r="VLD46" s="179"/>
      <c r="VLE46" s="179"/>
      <c r="VLF46" s="179"/>
      <c r="VLG46" s="179"/>
      <c r="VLH46" s="179"/>
      <c r="VLI46" s="179"/>
      <c r="VLJ46" s="179"/>
      <c r="VLK46" s="179"/>
      <c r="VLL46" s="179"/>
      <c r="VLM46" s="179"/>
      <c r="VLN46" s="179"/>
      <c r="VLO46" s="179"/>
      <c r="VLP46" s="179"/>
      <c r="VLQ46" s="179"/>
      <c r="VLR46" s="179"/>
      <c r="VLS46" s="179"/>
      <c r="VLT46" s="179"/>
      <c r="VLU46" s="179"/>
      <c r="VLV46" s="179"/>
      <c r="VLW46" s="179"/>
      <c r="VLX46" s="179"/>
      <c r="VLY46" s="179"/>
      <c r="VLZ46" s="179"/>
      <c r="VMA46" s="179"/>
      <c r="VMB46" s="179"/>
      <c r="VMC46" s="179"/>
      <c r="VMD46" s="179"/>
      <c r="VME46" s="179"/>
      <c r="VMF46" s="179"/>
      <c r="VMG46" s="179"/>
      <c r="VMH46" s="179"/>
      <c r="VMI46" s="179"/>
      <c r="VMJ46" s="179"/>
      <c r="VMK46" s="179"/>
      <c r="VML46" s="179"/>
      <c r="VMM46" s="179"/>
      <c r="VMN46" s="179"/>
      <c r="VMO46" s="179"/>
      <c r="VMP46" s="179"/>
      <c r="VMQ46" s="179"/>
      <c r="VMR46" s="179"/>
      <c r="VMS46" s="179"/>
      <c r="VMT46" s="179"/>
      <c r="VMU46" s="179"/>
      <c r="VMV46" s="179"/>
      <c r="VMW46" s="179"/>
      <c r="VMX46" s="179"/>
      <c r="VMY46" s="179"/>
      <c r="VMZ46" s="179"/>
      <c r="VNA46" s="179"/>
      <c r="VNB46" s="179"/>
      <c r="VNC46" s="179"/>
      <c r="VND46" s="179"/>
      <c r="VNE46" s="179"/>
      <c r="VNF46" s="179"/>
      <c r="VNG46" s="179"/>
      <c r="VNH46" s="179"/>
      <c r="VNI46" s="179"/>
      <c r="VNJ46" s="179"/>
      <c r="VNK46" s="179"/>
      <c r="VNL46" s="179"/>
      <c r="VNM46" s="179"/>
      <c r="VNN46" s="179"/>
      <c r="VNO46" s="179"/>
      <c r="VNP46" s="179"/>
      <c r="VNQ46" s="179"/>
      <c r="VNR46" s="179"/>
      <c r="VNS46" s="179"/>
      <c r="VNT46" s="179"/>
      <c r="VNU46" s="179"/>
      <c r="VNV46" s="179"/>
      <c r="VNW46" s="179"/>
      <c r="VNX46" s="179"/>
      <c r="VNY46" s="179"/>
      <c r="VNZ46" s="179"/>
      <c r="VOA46" s="179"/>
      <c r="VOB46" s="179"/>
      <c r="VOC46" s="179"/>
      <c r="VOD46" s="179"/>
      <c r="VOE46" s="179"/>
      <c r="VOF46" s="179"/>
      <c r="VOG46" s="179"/>
      <c r="VOH46" s="179"/>
      <c r="VOI46" s="179"/>
      <c r="VOJ46" s="179"/>
      <c r="VOK46" s="179"/>
      <c r="VOL46" s="179"/>
      <c r="VOM46" s="179"/>
      <c r="VON46" s="179"/>
      <c r="VOO46" s="179"/>
      <c r="VOP46" s="179"/>
      <c r="VOQ46" s="179"/>
      <c r="VOR46" s="179"/>
      <c r="VOS46" s="179"/>
      <c r="VOT46" s="179"/>
      <c r="VOU46" s="179"/>
      <c r="VOV46" s="179"/>
      <c r="VOW46" s="179"/>
      <c r="VOX46" s="179"/>
      <c r="VOY46" s="179"/>
      <c r="VOZ46" s="179"/>
      <c r="VPA46" s="179"/>
      <c r="VPB46" s="179"/>
      <c r="VPC46" s="179"/>
      <c r="VPD46" s="179"/>
      <c r="VPE46" s="179"/>
      <c r="VPF46" s="179"/>
      <c r="VPG46" s="179"/>
      <c r="VPH46" s="179"/>
      <c r="VPI46" s="179"/>
      <c r="VPJ46" s="179"/>
      <c r="VPK46" s="179"/>
      <c r="VPL46" s="179"/>
      <c r="VPM46" s="179"/>
      <c r="VPN46" s="179"/>
      <c r="VPO46" s="179"/>
      <c r="VPP46" s="179"/>
      <c r="VPQ46" s="179"/>
      <c r="VPR46" s="179"/>
      <c r="VPS46" s="179"/>
      <c r="VPT46" s="179"/>
      <c r="VPU46" s="179"/>
      <c r="VPV46" s="179"/>
      <c r="VPW46" s="179"/>
      <c r="VPX46" s="179"/>
      <c r="VPY46" s="179"/>
      <c r="VPZ46" s="179"/>
      <c r="VQA46" s="179"/>
      <c r="VQB46" s="179"/>
      <c r="VQC46" s="179"/>
      <c r="VQD46" s="179"/>
      <c r="VQE46" s="179"/>
      <c r="VQF46" s="179"/>
      <c r="VQG46" s="179"/>
      <c r="VQH46" s="179"/>
      <c r="VQI46" s="179"/>
      <c r="VQJ46" s="179"/>
      <c r="VQK46" s="179"/>
      <c r="VQL46" s="179"/>
      <c r="VQM46" s="179"/>
      <c r="VQN46" s="179"/>
      <c r="VQO46" s="179"/>
      <c r="VQP46" s="179"/>
      <c r="VQQ46" s="179"/>
      <c r="VQR46" s="179"/>
      <c r="VQS46" s="179"/>
      <c r="VQT46" s="179"/>
      <c r="VQU46" s="179"/>
      <c r="VQV46" s="179"/>
      <c r="VQW46" s="179"/>
      <c r="VQX46" s="179"/>
      <c r="VQY46" s="179"/>
      <c r="VQZ46" s="179"/>
      <c r="VRA46" s="179"/>
      <c r="VRB46" s="179"/>
      <c r="VRC46" s="179"/>
      <c r="VRD46" s="179"/>
      <c r="VRE46" s="179"/>
      <c r="VRF46" s="179"/>
      <c r="VRG46" s="179"/>
      <c r="VRH46" s="179"/>
      <c r="VRI46" s="179"/>
      <c r="VRJ46" s="179"/>
      <c r="VRK46" s="179"/>
      <c r="VRL46" s="179"/>
      <c r="VRM46" s="179"/>
      <c r="VRN46" s="179"/>
      <c r="VRO46" s="179"/>
      <c r="VRP46" s="179"/>
      <c r="VRQ46" s="179"/>
      <c r="VRR46" s="179"/>
      <c r="VRS46" s="179"/>
      <c r="VRT46" s="179"/>
      <c r="VRU46" s="179"/>
      <c r="VRV46" s="179"/>
      <c r="VRW46" s="179"/>
      <c r="VRX46" s="179"/>
      <c r="VRY46" s="179"/>
      <c r="VRZ46" s="179"/>
      <c r="VSA46" s="179"/>
      <c r="VSB46" s="179"/>
      <c r="VSC46" s="179"/>
      <c r="VSD46" s="179"/>
      <c r="VSE46" s="179"/>
      <c r="VSF46" s="179"/>
      <c r="VSG46" s="179"/>
      <c r="VSH46" s="179"/>
      <c r="VSI46" s="179"/>
      <c r="VSJ46" s="179"/>
      <c r="VSK46" s="179"/>
      <c r="VSL46" s="179"/>
      <c r="VSM46" s="179"/>
      <c r="VSN46" s="179"/>
      <c r="VSO46" s="179"/>
      <c r="VSP46" s="179"/>
      <c r="VSQ46" s="179"/>
      <c r="VSR46" s="179"/>
      <c r="VSS46" s="179"/>
      <c r="VST46" s="179"/>
      <c r="VSU46" s="179"/>
      <c r="VSV46" s="179"/>
      <c r="VSW46" s="179"/>
      <c r="VSX46" s="179"/>
      <c r="VSY46" s="179"/>
      <c r="VSZ46" s="179"/>
      <c r="VTA46" s="179"/>
      <c r="VTB46" s="179"/>
      <c r="VTC46" s="179"/>
      <c r="VTD46" s="179"/>
      <c r="VTE46" s="179"/>
      <c r="VTF46" s="179"/>
      <c r="VTG46" s="179"/>
      <c r="VTH46" s="179"/>
      <c r="VTI46" s="179"/>
      <c r="VTJ46" s="179"/>
      <c r="VTK46" s="179"/>
      <c r="VTL46" s="179"/>
      <c r="VTM46" s="179"/>
      <c r="VTN46" s="179"/>
      <c r="VTO46" s="179"/>
      <c r="VTP46" s="179"/>
      <c r="VTQ46" s="179"/>
      <c r="VTR46" s="179"/>
      <c r="VTS46" s="179"/>
      <c r="VTT46" s="179"/>
      <c r="VTU46" s="179"/>
      <c r="VTV46" s="179"/>
      <c r="VTW46" s="179"/>
      <c r="VTX46" s="179"/>
      <c r="VTY46" s="179"/>
      <c r="VTZ46" s="179"/>
      <c r="VUA46" s="179"/>
      <c r="VUB46" s="179"/>
      <c r="VUC46" s="179"/>
      <c r="VUD46" s="179"/>
      <c r="VUE46" s="179"/>
      <c r="VUF46" s="179"/>
      <c r="VUG46" s="179"/>
      <c r="VUH46" s="179"/>
      <c r="VUI46" s="179"/>
      <c r="VUJ46" s="179"/>
      <c r="VUK46" s="179"/>
      <c r="VUL46" s="179"/>
      <c r="VUM46" s="179"/>
      <c r="VUN46" s="179"/>
      <c r="VUO46" s="179"/>
      <c r="VUP46" s="179"/>
      <c r="VUQ46" s="179"/>
      <c r="VUR46" s="179"/>
      <c r="VUS46" s="179"/>
      <c r="VUT46" s="179"/>
      <c r="VUU46" s="179"/>
      <c r="VUV46" s="179"/>
      <c r="VUW46" s="179"/>
      <c r="VUX46" s="179"/>
      <c r="VUY46" s="179"/>
      <c r="VUZ46" s="179"/>
      <c r="VVA46" s="179"/>
      <c r="VVB46" s="179"/>
      <c r="VVC46" s="179"/>
      <c r="VVD46" s="179"/>
      <c r="VVE46" s="179"/>
      <c r="VVF46" s="179"/>
      <c r="VVG46" s="179"/>
      <c r="VVH46" s="179"/>
      <c r="VVI46" s="179"/>
      <c r="VVJ46" s="179"/>
      <c r="VVK46" s="179"/>
      <c r="VVL46" s="179"/>
      <c r="VVM46" s="179"/>
      <c r="VVN46" s="179"/>
      <c r="VVO46" s="179"/>
      <c r="VVP46" s="179"/>
      <c r="VVQ46" s="179"/>
      <c r="VVR46" s="179"/>
      <c r="VVS46" s="179"/>
      <c r="VVT46" s="179"/>
      <c r="VVU46" s="179"/>
      <c r="VVV46" s="179"/>
      <c r="VVW46" s="179"/>
      <c r="VVX46" s="179"/>
      <c r="VVY46" s="179"/>
      <c r="VVZ46" s="179"/>
      <c r="VWA46" s="179"/>
      <c r="VWB46" s="179"/>
      <c r="VWC46" s="179"/>
      <c r="VWD46" s="179"/>
      <c r="VWE46" s="179"/>
      <c r="VWF46" s="179"/>
      <c r="VWG46" s="179"/>
      <c r="VWH46" s="179"/>
      <c r="VWI46" s="179"/>
      <c r="VWJ46" s="179"/>
      <c r="VWK46" s="179"/>
      <c r="VWL46" s="179"/>
      <c r="VWM46" s="179"/>
      <c r="VWN46" s="179"/>
      <c r="VWO46" s="179"/>
      <c r="VWP46" s="179"/>
      <c r="VWQ46" s="179"/>
      <c r="VWR46" s="179"/>
      <c r="VWS46" s="179"/>
      <c r="VWT46" s="179"/>
      <c r="VWU46" s="179"/>
      <c r="VWV46" s="179"/>
      <c r="VWW46" s="179"/>
      <c r="VWX46" s="179"/>
      <c r="VWY46" s="179"/>
      <c r="VWZ46" s="179"/>
      <c r="VXA46" s="179"/>
      <c r="VXB46" s="179"/>
      <c r="VXC46" s="179"/>
      <c r="VXD46" s="179"/>
      <c r="VXE46" s="179"/>
      <c r="VXF46" s="179"/>
      <c r="VXG46" s="179"/>
      <c r="VXH46" s="179"/>
      <c r="VXI46" s="179"/>
      <c r="VXJ46" s="179"/>
      <c r="VXK46" s="179"/>
      <c r="VXL46" s="179"/>
      <c r="VXM46" s="179"/>
      <c r="VXN46" s="179"/>
      <c r="VXO46" s="179"/>
      <c r="VXP46" s="179"/>
      <c r="VXQ46" s="179"/>
      <c r="VXR46" s="179"/>
      <c r="VXS46" s="179"/>
      <c r="VXT46" s="179"/>
      <c r="VXU46" s="179"/>
      <c r="VXV46" s="179"/>
      <c r="VXW46" s="179"/>
      <c r="VXX46" s="179"/>
      <c r="VXY46" s="179"/>
      <c r="VXZ46" s="179"/>
      <c r="VYA46" s="179"/>
      <c r="VYB46" s="179"/>
      <c r="VYC46" s="179"/>
      <c r="VYD46" s="179"/>
      <c r="VYE46" s="179"/>
      <c r="VYF46" s="179"/>
      <c r="VYG46" s="179"/>
      <c r="VYH46" s="179"/>
      <c r="VYI46" s="179"/>
      <c r="VYJ46" s="179"/>
      <c r="VYK46" s="179"/>
      <c r="VYL46" s="179"/>
      <c r="VYM46" s="179"/>
      <c r="VYN46" s="179"/>
      <c r="VYO46" s="179"/>
      <c r="VYP46" s="179"/>
      <c r="VYQ46" s="179"/>
      <c r="VYR46" s="179"/>
      <c r="VYS46" s="179"/>
      <c r="VYT46" s="179"/>
      <c r="VYU46" s="179"/>
      <c r="VYV46" s="179"/>
      <c r="VYW46" s="179"/>
      <c r="VYX46" s="179"/>
      <c r="VYY46" s="179"/>
      <c r="VYZ46" s="179"/>
      <c r="VZA46" s="179"/>
      <c r="VZB46" s="179"/>
      <c r="VZC46" s="179"/>
      <c r="VZD46" s="179"/>
      <c r="VZE46" s="179"/>
      <c r="VZF46" s="179"/>
      <c r="VZG46" s="179"/>
      <c r="VZH46" s="179"/>
      <c r="VZI46" s="179"/>
      <c r="VZJ46" s="179"/>
      <c r="VZK46" s="179"/>
      <c r="VZL46" s="179"/>
      <c r="VZM46" s="179"/>
      <c r="VZN46" s="179"/>
      <c r="VZO46" s="179"/>
      <c r="VZP46" s="179"/>
      <c r="VZQ46" s="179"/>
      <c r="VZR46" s="179"/>
      <c r="VZS46" s="179"/>
      <c r="VZT46" s="179"/>
      <c r="VZU46" s="179"/>
      <c r="VZV46" s="179"/>
      <c r="VZW46" s="179"/>
      <c r="VZX46" s="179"/>
      <c r="VZY46" s="179"/>
      <c r="VZZ46" s="179"/>
      <c r="WAA46" s="179"/>
      <c r="WAB46" s="179"/>
      <c r="WAC46" s="179"/>
      <c r="WAD46" s="179"/>
      <c r="WAE46" s="179"/>
      <c r="WAF46" s="179"/>
      <c r="WAG46" s="179"/>
      <c r="WAH46" s="179"/>
      <c r="WAI46" s="179"/>
      <c r="WAJ46" s="179"/>
      <c r="WAK46" s="179"/>
      <c r="WAL46" s="179"/>
      <c r="WAM46" s="179"/>
      <c r="WAN46" s="179"/>
      <c r="WAO46" s="179"/>
      <c r="WAP46" s="179"/>
      <c r="WAQ46" s="179"/>
      <c r="WAR46" s="179"/>
      <c r="WAS46" s="179"/>
      <c r="WAT46" s="179"/>
      <c r="WAU46" s="179"/>
      <c r="WAV46" s="179"/>
      <c r="WAW46" s="179"/>
      <c r="WAX46" s="179"/>
      <c r="WAY46" s="179"/>
      <c r="WAZ46" s="179"/>
      <c r="WBA46" s="179"/>
      <c r="WBB46" s="179"/>
      <c r="WBC46" s="179"/>
      <c r="WBD46" s="179"/>
      <c r="WBE46" s="179"/>
      <c r="WBF46" s="179"/>
      <c r="WBG46" s="179"/>
      <c r="WBH46" s="179"/>
      <c r="WBI46" s="179"/>
      <c r="WBJ46" s="179"/>
      <c r="WBK46" s="179"/>
      <c r="WBL46" s="179"/>
      <c r="WBM46" s="179"/>
      <c r="WBN46" s="179"/>
      <c r="WBO46" s="179"/>
      <c r="WBP46" s="179"/>
      <c r="WBQ46" s="179"/>
      <c r="WBR46" s="179"/>
      <c r="WBS46" s="179"/>
      <c r="WBT46" s="179"/>
      <c r="WBU46" s="179"/>
      <c r="WBV46" s="179"/>
      <c r="WBW46" s="179"/>
      <c r="WBX46" s="179"/>
      <c r="WBY46" s="179"/>
      <c r="WBZ46" s="179"/>
      <c r="WCA46" s="179"/>
      <c r="WCB46" s="179"/>
      <c r="WCC46" s="179"/>
      <c r="WCD46" s="179"/>
      <c r="WCE46" s="179"/>
      <c r="WCF46" s="179"/>
      <c r="WCG46" s="179"/>
      <c r="WCH46" s="179"/>
      <c r="WCI46" s="179"/>
      <c r="WCJ46" s="179"/>
      <c r="WCK46" s="179"/>
      <c r="WCL46" s="179"/>
      <c r="WCM46" s="179"/>
      <c r="WCN46" s="179"/>
      <c r="WCO46" s="179"/>
      <c r="WCP46" s="179"/>
      <c r="WCQ46" s="179"/>
      <c r="WCR46" s="179"/>
      <c r="WCS46" s="179"/>
      <c r="WCT46" s="179"/>
      <c r="WCU46" s="179"/>
      <c r="WCV46" s="179"/>
      <c r="WCW46" s="179"/>
      <c r="WCX46" s="179"/>
      <c r="WCY46" s="179"/>
      <c r="WCZ46" s="179"/>
      <c r="WDA46" s="179"/>
      <c r="WDB46" s="179"/>
      <c r="WDC46" s="179"/>
      <c r="WDD46" s="179"/>
      <c r="WDE46" s="179"/>
      <c r="WDF46" s="179"/>
      <c r="WDG46" s="179"/>
      <c r="WDH46" s="179"/>
      <c r="WDI46" s="179"/>
      <c r="WDJ46" s="179"/>
      <c r="WDK46" s="179"/>
      <c r="WDL46" s="179"/>
      <c r="WDM46" s="179"/>
      <c r="WDN46" s="179"/>
      <c r="WDO46" s="179"/>
      <c r="WDP46" s="179"/>
      <c r="WDQ46" s="179"/>
      <c r="WDR46" s="179"/>
      <c r="WDS46" s="179"/>
      <c r="WDT46" s="179"/>
      <c r="WDU46" s="179"/>
      <c r="WDV46" s="179"/>
      <c r="WDW46" s="179"/>
      <c r="WDX46" s="179"/>
      <c r="WDY46" s="179"/>
      <c r="WDZ46" s="179"/>
      <c r="WEA46" s="179"/>
      <c r="WEB46" s="179"/>
      <c r="WEC46" s="179"/>
      <c r="WED46" s="179"/>
      <c r="WEE46" s="179"/>
      <c r="WEF46" s="179"/>
      <c r="WEG46" s="179"/>
      <c r="WEH46" s="179"/>
      <c r="WEI46" s="179"/>
      <c r="WEJ46" s="179"/>
      <c r="WEK46" s="179"/>
      <c r="WEL46" s="179"/>
      <c r="WEM46" s="179"/>
      <c r="WEN46" s="179"/>
      <c r="WEO46" s="179"/>
      <c r="WEP46" s="179"/>
      <c r="WEQ46" s="179"/>
      <c r="WER46" s="179"/>
      <c r="WES46" s="179"/>
      <c r="WET46" s="179"/>
      <c r="WEU46" s="179"/>
      <c r="WEV46" s="179"/>
      <c r="WEW46" s="179"/>
      <c r="WEX46" s="179"/>
      <c r="WEY46" s="179"/>
      <c r="WEZ46" s="179"/>
      <c r="WFA46" s="179"/>
      <c r="WFB46" s="179"/>
      <c r="WFC46" s="179"/>
      <c r="WFD46" s="179"/>
      <c r="WFE46" s="179"/>
      <c r="WFF46" s="179"/>
      <c r="WFG46" s="179"/>
      <c r="WFH46" s="179"/>
      <c r="WFI46" s="179"/>
      <c r="WFJ46" s="179"/>
      <c r="WFK46" s="179"/>
      <c r="WFL46" s="179"/>
      <c r="WFM46" s="179"/>
      <c r="WFN46" s="179"/>
      <c r="WFO46" s="179"/>
      <c r="WFP46" s="179"/>
      <c r="WFQ46" s="179"/>
      <c r="WFR46" s="179"/>
      <c r="WFS46" s="179"/>
      <c r="WFT46" s="179"/>
      <c r="WFU46" s="179"/>
      <c r="WFV46" s="179"/>
      <c r="WFW46" s="179"/>
      <c r="WFX46" s="179"/>
      <c r="WFY46" s="179"/>
      <c r="WFZ46" s="179"/>
      <c r="WGA46" s="179"/>
      <c r="WGB46" s="179"/>
      <c r="WGC46" s="179"/>
      <c r="WGD46" s="179"/>
      <c r="WGE46" s="179"/>
      <c r="WGF46" s="179"/>
      <c r="WGG46" s="179"/>
      <c r="WGH46" s="179"/>
      <c r="WGI46" s="179"/>
      <c r="WGJ46" s="179"/>
      <c r="WGK46" s="179"/>
      <c r="WGL46" s="179"/>
      <c r="WGM46" s="179"/>
      <c r="WGN46" s="179"/>
      <c r="WGO46" s="179"/>
      <c r="WGP46" s="179"/>
      <c r="WGQ46" s="179"/>
      <c r="WGR46" s="179"/>
      <c r="WGS46" s="179"/>
      <c r="WGT46" s="179"/>
      <c r="WGU46" s="179"/>
      <c r="WGV46" s="179"/>
      <c r="WGW46" s="179"/>
      <c r="WGX46" s="179"/>
      <c r="WGY46" s="179"/>
      <c r="WGZ46" s="179"/>
      <c r="WHA46" s="179"/>
      <c r="WHB46" s="179"/>
      <c r="WHC46" s="179"/>
      <c r="WHD46" s="179"/>
      <c r="WHE46" s="179"/>
      <c r="WHF46" s="179"/>
      <c r="WHG46" s="179"/>
      <c r="WHH46" s="179"/>
      <c r="WHI46" s="179"/>
      <c r="WHJ46" s="179"/>
      <c r="WHK46" s="179"/>
      <c r="WHL46" s="179"/>
      <c r="WHM46" s="179"/>
      <c r="WHN46" s="179"/>
      <c r="WHO46" s="179"/>
      <c r="WHP46" s="179"/>
      <c r="WHQ46" s="179"/>
      <c r="WHR46" s="179"/>
      <c r="WHS46" s="179"/>
      <c r="WHT46" s="179"/>
      <c r="WHU46" s="179"/>
      <c r="WHV46" s="179"/>
      <c r="WHW46" s="179"/>
      <c r="WHX46" s="179"/>
      <c r="WHY46" s="179"/>
      <c r="WHZ46" s="179"/>
      <c r="WIA46" s="179"/>
      <c r="WIB46" s="179"/>
      <c r="WIC46" s="179"/>
      <c r="WID46" s="179"/>
      <c r="WIE46" s="179"/>
      <c r="WIF46" s="179"/>
      <c r="WIG46" s="179"/>
      <c r="WIH46" s="179"/>
      <c r="WII46" s="179"/>
      <c r="WIJ46" s="179"/>
      <c r="WIK46" s="179"/>
      <c r="WIL46" s="179"/>
      <c r="WIM46" s="179"/>
      <c r="WIN46" s="179"/>
      <c r="WIO46" s="179"/>
      <c r="WIP46" s="179"/>
      <c r="WIQ46" s="179"/>
      <c r="WIR46" s="179"/>
      <c r="WIS46" s="179"/>
      <c r="WIT46" s="179"/>
      <c r="WIU46" s="179"/>
      <c r="WIV46" s="179"/>
      <c r="WIW46" s="179"/>
      <c r="WIX46" s="179"/>
      <c r="WIY46" s="179"/>
      <c r="WIZ46" s="179"/>
      <c r="WJA46" s="179"/>
      <c r="WJB46" s="179"/>
      <c r="WJC46" s="179"/>
      <c r="WJD46" s="179"/>
      <c r="WJE46" s="179"/>
      <c r="WJF46" s="179"/>
      <c r="WJG46" s="179"/>
      <c r="WJH46" s="179"/>
      <c r="WJI46" s="179"/>
      <c r="WJJ46" s="179"/>
      <c r="WJK46" s="179"/>
      <c r="WJL46" s="179"/>
      <c r="WJM46" s="179"/>
      <c r="WJN46" s="179"/>
      <c r="WJO46" s="179"/>
      <c r="WJP46" s="179"/>
      <c r="WJQ46" s="179"/>
      <c r="WJR46" s="179"/>
      <c r="WJS46" s="179"/>
      <c r="WJT46" s="179"/>
      <c r="WJU46" s="179"/>
      <c r="WJV46" s="179"/>
      <c r="WJW46" s="179"/>
      <c r="WJX46" s="179"/>
      <c r="WJY46" s="179"/>
      <c r="WJZ46" s="179"/>
      <c r="WKA46" s="179"/>
      <c r="WKB46" s="179"/>
      <c r="WKC46" s="179"/>
      <c r="WKD46" s="179"/>
      <c r="WKE46" s="179"/>
      <c r="WKF46" s="179"/>
      <c r="WKG46" s="179"/>
      <c r="WKH46" s="179"/>
      <c r="WKI46" s="179"/>
      <c r="WKJ46" s="179"/>
      <c r="WKK46" s="179"/>
      <c r="WKL46" s="179"/>
      <c r="WKM46" s="179"/>
      <c r="WKN46" s="179"/>
      <c r="WKO46" s="179"/>
      <c r="WKP46" s="179"/>
      <c r="WKQ46" s="179"/>
      <c r="WKR46" s="179"/>
      <c r="WKS46" s="179"/>
      <c r="WKT46" s="179"/>
      <c r="WKU46" s="179"/>
      <c r="WKV46" s="179"/>
      <c r="WKW46" s="179"/>
      <c r="WKX46" s="179"/>
      <c r="WKY46" s="179"/>
      <c r="WKZ46" s="179"/>
      <c r="WLA46" s="179"/>
      <c r="WLB46" s="179"/>
      <c r="WLC46" s="179"/>
      <c r="WLD46" s="179"/>
      <c r="WLE46" s="179"/>
      <c r="WLF46" s="179"/>
      <c r="WLG46" s="179"/>
      <c r="WLH46" s="179"/>
      <c r="WLI46" s="179"/>
      <c r="WLJ46" s="179"/>
      <c r="WLK46" s="179"/>
      <c r="WLL46" s="179"/>
      <c r="WLM46" s="179"/>
      <c r="WLN46" s="179"/>
      <c r="WLO46" s="179"/>
      <c r="WLP46" s="179"/>
      <c r="WLQ46" s="179"/>
      <c r="WLR46" s="179"/>
      <c r="WLS46" s="179"/>
      <c r="WLT46" s="179"/>
      <c r="WLU46" s="179"/>
      <c r="WLV46" s="179"/>
      <c r="WLW46" s="179"/>
      <c r="WLX46" s="179"/>
      <c r="WLY46" s="179"/>
      <c r="WLZ46" s="179"/>
      <c r="WMA46" s="179"/>
      <c r="WMB46" s="179"/>
      <c r="WMC46" s="179"/>
      <c r="WMD46" s="179"/>
      <c r="WME46" s="179"/>
      <c r="WMF46" s="179"/>
      <c r="WMG46" s="179"/>
      <c r="WMH46" s="179"/>
      <c r="WMI46" s="179"/>
      <c r="WMJ46" s="179"/>
      <c r="WMK46" s="179"/>
      <c r="WML46" s="179"/>
      <c r="WMM46" s="179"/>
      <c r="WMN46" s="179"/>
      <c r="WMO46" s="179"/>
      <c r="WMP46" s="179"/>
      <c r="WMQ46" s="179"/>
      <c r="WMR46" s="179"/>
      <c r="WMS46" s="179"/>
      <c r="WMT46" s="179"/>
      <c r="WMU46" s="179"/>
      <c r="WMV46" s="179"/>
      <c r="WMW46" s="179"/>
      <c r="WMX46" s="179"/>
      <c r="WMY46" s="179"/>
      <c r="WMZ46" s="179"/>
      <c r="WNA46" s="179"/>
      <c r="WNB46" s="179"/>
      <c r="WNC46" s="179"/>
      <c r="WND46" s="179"/>
      <c r="WNE46" s="179"/>
      <c r="WNF46" s="179"/>
      <c r="WNG46" s="179"/>
      <c r="WNH46" s="179"/>
      <c r="WNI46" s="179"/>
      <c r="WNJ46" s="179"/>
      <c r="WNK46" s="179"/>
      <c r="WNL46" s="179"/>
      <c r="WNM46" s="179"/>
      <c r="WNN46" s="179"/>
      <c r="WNO46" s="179"/>
      <c r="WNP46" s="179"/>
      <c r="WNQ46" s="179"/>
      <c r="WNR46" s="179"/>
      <c r="WNS46" s="179"/>
      <c r="WNT46" s="179"/>
      <c r="WNU46" s="179"/>
      <c r="WNV46" s="179"/>
      <c r="WNW46" s="179"/>
      <c r="WNX46" s="179"/>
      <c r="WNY46" s="179"/>
      <c r="WNZ46" s="179"/>
      <c r="WOA46" s="179"/>
      <c r="WOB46" s="179"/>
      <c r="WOC46" s="179"/>
      <c r="WOD46" s="179"/>
      <c r="WOE46" s="179"/>
      <c r="WOF46" s="179"/>
      <c r="WOG46" s="179"/>
      <c r="WOH46" s="179"/>
      <c r="WOI46" s="179"/>
      <c r="WOJ46" s="179"/>
      <c r="WOK46" s="179"/>
      <c r="WOL46" s="179"/>
      <c r="WOM46" s="179"/>
      <c r="WON46" s="179"/>
      <c r="WOO46" s="179"/>
      <c r="WOP46" s="179"/>
      <c r="WOQ46" s="179"/>
      <c r="WOR46" s="179"/>
      <c r="WOS46" s="179"/>
      <c r="WOT46" s="179"/>
      <c r="WOU46" s="179"/>
      <c r="WOV46" s="179"/>
      <c r="WOW46" s="179"/>
      <c r="WOX46" s="179"/>
      <c r="WOY46" s="179"/>
      <c r="WOZ46" s="179"/>
      <c r="WPA46" s="179"/>
      <c r="WPB46" s="179"/>
      <c r="WPC46" s="179"/>
      <c r="WPD46" s="179"/>
      <c r="WPE46" s="179"/>
      <c r="WPF46" s="179"/>
      <c r="WPG46" s="179"/>
      <c r="WPH46" s="179"/>
      <c r="WPI46" s="179"/>
      <c r="WPJ46" s="179"/>
      <c r="WPK46" s="179"/>
      <c r="WPL46" s="179"/>
      <c r="WPM46" s="179"/>
      <c r="WPN46" s="179"/>
      <c r="WPO46" s="179"/>
      <c r="WPP46" s="179"/>
      <c r="WPQ46" s="179"/>
      <c r="WPR46" s="179"/>
      <c r="WPS46" s="179"/>
      <c r="WPT46" s="179"/>
      <c r="WPU46" s="179"/>
      <c r="WPV46" s="179"/>
      <c r="WPW46" s="179"/>
      <c r="WPX46" s="179"/>
      <c r="WPY46" s="179"/>
      <c r="WPZ46" s="179"/>
      <c r="WQA46" s="179"/>
      <c r="WQB46" s="179"/>
      <c r="WQC46" s="179"/>
      <c r="WQD46" s="179"/>
      <c r="WQE46" s="179"/>
      <c r="WQF46" s="179"/>
      <c r="WQG46" s="179"/>
      <c r="WQH46" s="179"/>
      <c r="WQI46" s="179"/>
      <c r="WQJ46" s="179"/>
      <c r="WQK46" s="179"/>
      <c r="WQL46" s="179"/>
      <c r="WQM46" s="179"/>
      <c r="WQN46" s="179"/>
      <c r="WQO46" s="179"/>
      <c r="WQP46" s="179"/>
      <c r="WQQ46" s="179"/>
      <c r="WQR46" s="179"/>
      <c r="WQS46" s="179"/>
      <c r="WQT46" s="179"/>
      <c r="WQU46" s="179"/>
      <c r="WQV46" s="179"/>
      <c r="WQW46" s="179"/>
      <c r="WQX46" s="179"/>
      <c r="WQY46" s="179"/>
      <c r="WQZ46" s="179"/>
      <c r="WRA46" s="179"/>
      <c r="WRB46" s="179"/>
      <c r="WRC46" s="179"/>
      <c r="WRD46" s="179"/>
      <c r="WRE46" s="179"/>
      <c r="WRF46" s="179"/>
      <c r="WRG46" s="179"/>
      <c r="WRH46" s="179"/>
      <c r="WRI46" s="179"/>
      <c r="WRJ46" s="179"/>
      <c r="WRK46" s="179"/>
      <c r="WRL46" s="179"/>
      <c r="WRM46" s="179"/>
      <c r="WRN46" s="179"/>
      <c r="WRO46" s="179"/>
      <c r="WRP46" s="179"/>
      <c r="WRQ46" s="179"/>
      <c r="WRR46" s="179"/>
      <c r="WRS46" s="179"/>
      <c r="WRT46" s="179"/>
      <c r="WRU46" s="179"/>
      <c r="WRV46" s="179"/>
      <c r="WRW46" s="179"/>
      <c r="WRX46" s="179"/>
      <c r="WRY46" s="179"/>
      <c r="WRZ46" s="179"/>
      <c r="WSA46" s="179"/>
      <c r="WSB46" s="179"/>
      <c r="WSC46" s="179"/>
      <c r="WSD46" s="179"/>
      <c r="WSE46" s="179"/>
      <c r="WSF46" s="179"/>
      <c r="WSG46" s="179"/>
      <c r="WSH46" s="179"/>
      <c r="WSI46" s="179"/>
      <c r="WSJ46" s="179"/>
      <c r="WSK46" s="179"/>
      <c r="WSL46" s="179"/>
      <c r="WSM46" s="179"/>
      <c r="WSN46" s="179"/>
      <c r="WSO46" s="179"/>
      <c r="WSP46" s="179"/>
      <c r="WSQ46" s="179"/>
      <c r="WSR46" s="179"/>
      <c r="WSS46" s="179"/>
      <c r="WST46" s="179"/>
      <c r="WSU46" s="179"/>
      <c r="WSV46" s="179"/>
      <c r="WSW46" s="179"/>
      <c r="WSX46" s="179"/>
      <c r="WSY46" s="179"/>
      <c r="WSZ46" s="179"/>
      <c r="WTA46" s="179"/>
      <c r="WTB46" s="179"/>
      <c r="WTC46" s="179"/>
      <c r="WTD46" s="179"/>
      <c r="WTE46" s="179"/>
      <c r="WTF46" s="179"/>
      <c r="WTG46" s="179"/>
      <c r="WTH46" s="179"/>
      <c r="WTI46" s="179"/>
      <c r="WTJ46" s="179"/>
      <c r="WTK46" s="179"/>
      <c r="WTL46" s="179"/>
      <c r="WTM46" s="179"/>
      <c r="WTN46" s="179"/>
      <c r="WTO46" s="179"/>
      <c r="WTP46" s="179"/>
      <c r="WTQ46" s="179"/>
      <c r="WTR46" s="179"/>
      <c r="WTS46" s="179"/>
      <c r="WTT46" s="179"/>
      <c r="WTU46" s="179"/>
      <c r="WTV46" s="179"/>
      <c r="WTW46" s="179"/>
      <c r="WTX46" s="179"/>
      <c r="WTY46" s="179"/>
      <c r="WTZ46" s="179"/>
      <c r="WUA46" s="179"/>
      <c r="WUB46" s="179"/>
      <c r="WUC46" s="179"/>
      <c r="WUD46" s="179"/>
      <c r="WUE46" s="179"/>
      <c r="WUF46" s="179"/>
      <c r="WUG46" s="179"/>
      <c r="WUH46" s="179"/>
      <c r="WUI46" s="179"/>
      <c r="WUJ46" s="179"/>
      <c r="WUK46" s="179"/>
      <c r="WUL46" s="179"/>
      <c r="WUM46" s="179"/>
      <c r="WUN46" s="179"/>
      <c r="WUO46" s="179"/>
      <c r="WUP46" s="179"/>
      <c r="WUQ46" s="179"/>
      <c r="WUR46" s="179"/>
      <c r="WUS46" s="179"/>
      <c r="WUT46" s="179"/>
      <c r="WUU46" s="179"/>
      <c r="WUV46" s="179"/>
      <c r="WUW46" s="179"/>
      <c r="WUX46" s="179"/>
      <c r="WUY46" s="179"/>
      <c r="WUZ46" s="179"/>
      <c r="WVA46" s="179"/>
      <c r="WVB46" s="179"/>
      <c r="WVC46" s="179"/>
      <c r="WVD46" s="179"/>
      <c r="WVE46" s="179"/>
      <c r="WVF46" s="179"/>
      <c r="WVG46" s="179"/>
      <c r="WVH46" s="179"/>
      <c r="WVI46" s="179"/>
      <c r="WVJ46" s="179"/>
      <c r="WVK46" s="179"/>
      <c r="WVL46" s="179"/>
      <c r="WVM46" s="179"/>
      <c r="WVN46" s="179"/>
      <c r="WVO46" s="179"/>
      <c r="WVP46" s="179"/>
      <c r="WVQ46" s="179"/>
      <c r="WVR46" s="179"/>
      <c r="WVS46" s="179"/>
      <c r="WVT46" s="179"/>
      <c r="WVU46" s="179"/>
      <c r="WVV46" s="179"/>
      <c r="WVW46" s="179"/>
      <c r="WVX46" s="179"/>
      <c r="WVY46" s="179"/>
      <c r="WVZ46" s="179"/>
      <c r="WWA46" s="179"/>
      <c r="WWB46" s="179"/>
      <c r="WWC46" s="179"/>
      <c r="WWD46" s="179"/>
      <c r="WWE46" s="179"/>
      <c r="WWF46" s="179"/>
      <c r="WWG46" s="179"/>
      <c r="WWH46" s="179"/>
      <c r="WWI46" s="179"/>
      <c r="WWJ46" s="179"/>
      <c r="WWK46" s="179"/>
      <c r="WWL46" s="179"/>
      <c r="WWM46" s="179"/>
      <c r="WWN46" s="179"/>
      <c r="WWO46" s="179"/>
      <c r="WWP46" s="179"/>
      <c r="WWQ46" s="179"/>
      <c r="WWR46" s="179"/>
      <c r="WWS46" s="179"/>
      <c r="WWT46" s="179"/>
      <c r="WWU46" s="179"/>
      <c r="WWV46" s="179"/>
      <c r="WWW46" s="179"/>
      <c r="WWX46" s="179"/>
      <c r="WWY46" s="179"/>
      <c r="WWZ46" s="179"/>
      <c r="WXA46" s="179"/>
      <c r="WXB46" s="179"/>
      <c r="WXC46" s="179"/>
      <c r="WXD46" s="179"/>
      <c r="WXE46" s="179"/>
      <c r="WXF46" s="179"/>
      <c r="WXG46" s="179"/>
      <c r="WXH46" s="179"/>
      <c r="WXI46" s="179"/>
      <c r="WXJ46" s="179"/>
      <c r="WXK46" s="179"/>
      <c r="WXL46" s="179"/>
      <c r="WXM46" s="179"/>
      <c r="WXN46" s="179"/>
      <c r="WXO46" s="179"/>
      <c r="WXP46" s="179"/>
      <c r="WXQ46" s="179"/>
      <c r="WXR46" s="179"/>
      <c r="WXS46" s="179"/>
      <c r="WXT46" s="179"/>
      <c r="WXU46" s="179"/>
      <c r="WXV46" s="179"/>
      <c r="WXW46" s="179"/>
      <c r="WXX46" s="179"/>
      <c r="WXY46" s="179"/>
      <c r="WXZ46" s="179"/>
      <c r="WYA46" s="179"/>
      <c r="WYB46" s="179"/>
      <c r="WYC46" s="179"/>
      <c r="WYD46" s="179"/>
      <c r="WYE46" s="179"/>
      <c r="WYF46" s="179"/>
      <c r="WYG46" s="179"/>
      <c r="WYH46" s="179"/>
      <c r="WYI46" s="179"/>
      <c r="WYJ46" s="179"/>
      <c r="WYK46" s="179"/>
      <c r="WYL46" s="179"/>
      <c r="WYM46" s="179"/>
      <c r="WYN46" s="179"/>
      <c r="WYO46" s="179"/>
      <c r="WYP46" s="179"/>
      <c r="WYQ46" s="179"/>
      <c r="WYR46" s="179"/>
      <c r="WYS46" s="179"/>
      <c r="WYT46" s="179"/>
      <c r="WYU46" s="179"/>
      <c r="WYV46" s="179"/>
      <c r="WYW46" s="179"/>
      <c r="WYX46" s="179"/>
      <c r="WYY46" s="179"/>
      <c r="WYZ46" s="179"/>
      <c r="WZA46" s="179"/>
      <c r="WZB46" s="179"/>
      <c r="WZC46" s="179"/>
      <c r="WZD46" s="179"/>
      <c r="WZE46" s="179"/>
      <c r="WZF46" s="179"/>
      <c r="WZG46" s="179"/>
      <c r="WZH46" s="179"/>
      <c r="WZI46" s="179"/>
      <c r="WZJ46" s="179"/>
      <c r="WZK46" s="179"/>
      <c r="WZL46" s="179"/>
      <c r="WZM46" s="179"/>
      <c r="WZN46" s="179"/>
      <c r="WZO46" s="179"/>
      <c r="WZP46" s="179"/>
      <c r="WZQ46" s="179"/>
      <c r="WZR46" s="179"/>
      <c r="WZS46" s="179"/>
      <c r="WZT46" s="179"/>
      <c r="WZU46" s="179"/>
      <c r="WZV46" s="179"/>
      <c r="WZW46" s="179"/>
      <c r="WZX46" s="179"/>
      <c r="WZY46" s="179"/>
      <c r="WZZ46" s="179"/>
      <c r="XAA46" s="179"/>
      <c r="XAB46" s="179"/>
      <c r="XAC46" s="179"/>
      <c r="XAD46" s="179"/>
      <c r="XAE46" s="179"/>
      <c r="XAF46" s="179"/>
      <c r="XAG46" s="179"/>
      <c r="XAH46" s="179"/>
      <c r="XAI46" s="179"/>
      <c r="XAJ46" s="179"/>
      <c r="XAK46" s="179"/>
      <c r="XAL46" s="179"/>
      <c r="XAM46" s="179"/>
      <c r="XAN46" s="179"/>
      <c r="XAO46" s="179"/>
      <c r="XAP46" s="179"/>
      <c r="XAQ46" s="179"/>
      <c r="XAR46" s="179"/>
      <c r="XAS46" s="179"/>
      <c r="XAT46" s="179"/>
      <c r="XAU46" s="179"/>
      <c r="XAV46" s="179"/>
      <c r="XAW46" s="179"/>
      <c r="XAX46" s="179"/>
      <c r="XAY46" s="179"/>
      <c r="XAZ46" s="179"/>
      <c r="XBA46" s="179"/>
      <c r="XBB46" s="179"/>
      <c r="XBC46" s="179"/>
      <c r="XBD46" s="179"/>
      <c r="XBE46" s="179"/>
      <c r="XBF46" s="179"/>
      <c r="XBG46" s="179"/>
      <c r="XBH46" s="179"/>
      <c r="XBI46" s="179"/>
      <c r="XBJ46" s="179"/>
      <c r="XBK46" s="179"/>
      <c r="XBL46" s="179"/>
      <c r="XBM46" s="179"/>
      <c r="XBN46" s="179"/>
      <c r="XBO46" s="179"/>
      <c r="XBP46" s="179"/>
      <c r="XBQ46" s="179"/>
      <c r="XBR46" s="179"/>
      <c r="XBS46" s="179"/>
      <c r="XBT46" s="179"/>
      <c r="XBU46" s="179"/>
      <c r="XBV46" s="179"/>
      <c r="XBW46" s="179"/>
      <c r="XBX46" s="179"/>
      <c r="XBY46" s="179"/>
      <c r="XBZ46" s="179"/>
      <c r="XCA46" s="179"/>
      <c r="XCB46" s="179"/>
      <c r="XCC46" s="179"/>
      <c r="XCD46" s="179"/>
      <c r="XCE46" s="179"/>
      <c r="XCF46" s="179"/>
      <c r="XCG46" s="179"/>
      <c r="XCH46" s="179"/>
      <c r="XCI46" s="179"/>
      <c r="XCJ46" s="179"/>
      <c r="XCK46" s="179"/>
      <c r="XCL46" s="179"/>
      <c r="XCM46" s="179"/>
      <c r="XCN46" s="179"/>
      <c r="XCO46" s="179"/>
      <c r="XCP46" s="179"/>
      <c r="XCQ46" s="179"/>
      <c r="XCR46" s="179"/>
      <c r="XCS46" s="179"/>
      <c r="XCT46" s="179"/>
      <c r="XCU46" s="179"/>
      <c r="XCV46" s="179"/>
      <c r="XCW46" s="179"/>
      <c r="XCX46" s="179"/>
      <c r="XCY46" s="179"/>
      <c r="XCZ46" s="179"/>
      <c r="XDA46" s="179"/>
      <c r="XDB46" s="179"/>
      <c r="XDC46" s="179"/>
      <c r="XDD46" s="179"/>
      <c r="XDE46" s="179"/>
      <c r="XDF46" s="179"/>
      <c r="XDG46" s="179"/>
      <c r="XDH46" s="179"/>
      <c r="XDI46" s="179"/>
      <c r="XDJ46" s="179"/>
      <c r="XDK46" s="179"/>
      <c r="XDL46" s="179"/>
      <c r="XDM46" s="179"/>
      <c r="XDN46" s="179"/>
      <c r="XDO46" s="179"/>
      <c r="XDP46" s="179"/>
      <c r="XDQ46" s="179"/>
      <c r="XDR46" s="179"/>
      <c r="XDS46" s="179"/>
      <c r="XDT46" s="179"/>
      <c r="XDU46" s="179"/>
      <c r="XDV46" s="179"/>
      <c r="XDW46" s="179"/>
      <c r="XDX46" s="179"/>
      <c r="XDY46" s="179"/>
      <c r="XDZ46" s="179"/>
      <c r="XEA46" s="179"/>
      <c r="XEB46" s="179"/>
      <c r="XEC46" s="179"/>
      <c r="XED46" s="179"/>
      <c r="XEE46" s="179"/>
      <c r="XEF46" s="179"/>
      <c r="XEG46" s="179"/>
      <c r="XEH46" s="179"/>
      <c r="XEI46" s="179"/>
      <c r="XEJ46" s="179"/>
      <c r="XEK46" s="179"/>
      <c r="XEL46" s="179"/>
      <c r="XEM46" s="179"/>
      <c r="XEN46" s="179"/>
      <c r="XEO46" s="179"/>
      <c r="XEP46" s="179"/>
      <c r="XEQ46" s="179"/>
      <c r="XER46" s="179"/>
      <c r="XES46" s="179"/>
      <c r="XET46" s="179"/>
      <c r="XEU46" s="179"/>
      <c r="XEV46" s="179"/>
      <c r="XEW46" s="179"/>
      <c r="XEX46" s="179"/>
      <c r="XEY46" s="179"/>
      <c r="XEZ46" s="179"/>
      <c r="XFA46" s="179"/>
      <c r="XFB46" s="179"/>
      <c r="XFC46" s="179"/>
      <c r="XFD46" s="179"/>
    </row>
    <row r="47" spans="1:16384" s="164" customFormat="1" ht="39" customHeight="1" x14ac:dyDescent="0.25">
      <c r="A47" s="185" t="s">
        <v>308</v>
      </c>
      <c r="B47" s="87" t="s">
        <v>22</v>
      </c>
      <c r="C47" s="177" t="s">
        <v>25</v>
      </c>
      <c r="D47" s="180">
        <v>18</v>
      </c>
      <c r="E47" s="180" t="s">
        <v>26</v>
      </c>
      <c r="F47" s="180" t="s">
        <v>22</v>
      </c>
      <c r="G47" s="180"/>
      <c r="H47" s="179"/>
      <c r="I47" s="145"/>
      <c r="J47" s="145">
        <f>J48</f>
        <v>135</v>
      </c>
      <c r="K47" s="145">
        <f>K48</f>
        <v>89</v>
      </c>
      <c r="L47" s="145">
        <f>L48</f>
        <v>89</v>
      </c>
      <c r="M47" s="106"/>
      <c r="O47" s="285"/>
      <c r="P47" s="285"/>
      <c r="Q47" s="285"/>
      <c r="R47" s="285"/>
      <c r="S47" s="285"/>
      <c r="T47" s="285"/>
      <c r="U47" s="285"/>
      <c r="V47" s="285"/>
      <c r="W47" s="285"/>
      <c r="X47" s="285"/>
      <c r="Y47" s="285"/>
      <c r="Z47" s="285"/>
      <c r="AA47" s="285"/>
      <c r="AB47" s="285"/>
      <c r="AC47" s="285"/>
      <c r="AD47" s="285"/>
      <c r="AE47" s="285"/>
      <c r="AF47" s="285"/>
      <c r="AG47" s="285"/>
      <c r="AH47" s="285"/>
      <c r="AI47" s="285"/>
      <c r="AJ47" s="285"/>
      <c r="AK47" s="285"/>
      <c r="AL47" s="285"/>
      <c r="AM47" s="285"/>
      <c r="AN47" s="285"/>
      <c r="AO47" s="285"/>
      <c r="AP47" s="285"/>
      <c r="AQ47" s="285"/>
      <c r="AR47" s="285"/>
      <c r="AS47" s="285"/>
      <c r="AT47" s="285"/>
      <c r="AU47" s="285"/>
      <c r="AV47" s="285"/>
      <c r="AW47" s="285"/>
      <c r="AX47" s="285"/>
      <c r="AY47" s="285"/>
      <c r="AZ47" s="285"/>
      <c r="BA47" s="285"/>
      <c r="BB47" s="285"/>
      <c r="BC47" s="285"/>
      <c r="BD47" s="285"/>
      <c r="BE47" s="285"/>
      <c r="BF47" s="285"/>
      <c r="BG47" s="285"/>
      <c r="BH47" s="285"/>
      <c r="BI47" s="285"/>
      <c r="BJ47" s="285"/>
      <c r="BK47" s="285"/>
      <c r="BL47" s="285"/>
      <c r="BM47" s="285"/>
      <c r="BN47" s="285"/>
      <c r="BO47" s="285"/>
      <c r="BP47" s="285"/>
      <c r="BQ47" s="285"/>
      <c r="BR47" s="285"/>
      <c r="BS47" s="285"/>
      <c r="BT47" s="285"/>
      <c r="BU47" s="285"/>
      <c r="BV47" s="285"/>
      <c r="BW47" s="285"/>
      <c r="BX47" s="285"/>
      <c r="BY47" s="285"/>
      <c r="BZ47" s="285"/>
      <c r="CA47" s="285"/>
      <c r="CB47" s="285"/>
      <c r="CC47" s="285"/>
      <c r="CD47" s="285"/>
      <c r="CE47" s="285"/>
      <c r="CF47" s="285"/>
      <c r="CG47" s="285"/>
      <c r="CH47" s="285"/>
      <c r="CI47" s="285"/>
      <c r="CJ47" s="285"/>
      <c r="CK47" s="285"/>
      <c r="CL47" s="285"/>
      <c r="CM47" s="285"/>
      <c r="CN47" s="285"/>
      <c r="CO47" s="285"/>
      <c r="CP47" s="285"/>
      <c r="CQ47" s="285"/>
      <c r="CR47" s="285"/>
      <c r="CS47" s="285"/>
      <c r="CT47" s="285"/>
      <c r="CU47" s="285"/>
      <c r="CV47" s="285"/>
      <c r="CW47" s="285"/>
      <c r="CX47" s="285"/>
      <c r="CY47" s="285"/>
      <c r="CZ47" s="285"/>
      <c r="DA47" s="285"/>
      <c r="DB47" s="285"/>
      <c r="DC47" s="285"/>
      <c r="DD47" s="285"/>
      <c r="DE47" s="285"/>
      <c r="DF47" s="285"/>
      <c r="DG47" s="285"/>
      <c r="DH47" s="285"/>
      <c r="DI47" s="285"/>
      <c r="DJ47" s="285"/>
      <c r="DK47" s="285"/>
      <c r="DL47" s="285"/>
      <c r="DM47" s="285"/>
      <c r="DN47" s="285"/>
      <c r="DO47" s="285"/>
      <c r="DP47" s="285"/>
      <c r="DQ47" s="285"/>
      <c r="DR47" s="285"/>
      <c r="DS47" s="285"/>
      <c r="DT47" s="285"/>
      <c r="DU47" s="285"/>
      <c r="DV47" s="285"/>
      <c r="DW47" s="285"/>
      <c r="DX47" s="285"/>
      <c r="DY47" s="285"/>
      <c r="DZ47" s="285"/>
      <c r="EA47" s="285"/>
      <c r="EB47" s="285"/>
      <c r="EC47" s="285"/>
      <c r="ED47" s="285"/>
      <c r="EE47" s="285"/>
      <c r="EF47" s="285"/>
      <c r="EG47" s="285"/>
      <c r="EH47" s="285"/>
      <c r="EI47" s="285"/>
      <c r="EJ47" s="285"/>
      <c r="EK47" s="285"/>
      <c r="EL47" s="285"/>
      <c r="EM47" s="285"/>
      <c r="EN47" s="285"/>
      <c r="EO47" s="285"/>
      <c r="EP47" s="285"/>
      <c r="EQ47" s="285"/>
      <c r="ER47" s="285"/>
      <c r="ES47" s="285"/>
      <c r="ET47" s="285"/>
      <c r="EU47" s="285"/>
      <c r="EV47" s="285"/>
      <c r="EW47" s="285"/>
      <c r="EX47" s="285"/>
      <c r="EY47" s="285"/>
      <c r="EZ47" s="285"/>
      <c r="FA47" s="285"/>
      <c r="FB47" s="285"/>
      <c r="FC47" s="285"/>
      <c r="FD47" s="285"/>
      <c r="FE47" s="285"/>
      <c r="FF47" s="285"/>
      <c r="FG47" s="285"/>
      <c r="FH47" s="285"/>
      <c r="FI47" s="285"/>
      <c r="FJ47" s="285"/>
      <c r="FK47" s="285"/>
      <c r="FL47" s="285"/>
      <c r="FM47" s="285"/>
      <c r="FN47" s="285"/>
      <c r="FO47" s="285"/>
      <c r="FP47" s="285"/>
      <c r="FQ47" s="285"/>
      <c r="FR47" s="285"/>
      <c r="FS47" s="285"/>
      <c r="FT47" s="285"/>
      <c r="FU47" s="285"/>
      <c r="FV47" s="285"/>
      <c r="FW47" s="285"/>
      <c r="FX47" s="285"/>
      <c r="FY47" s="285"/>
      <c r="FZ47" s="285"/>
      <c r="GA47" s="285"/>
      <c r="GB47" s="285"/>
      <c r="GC47" s="285"/>
      <c r="GD47" s="285"/>
      <c r="GE47" s="285"/>
      <c r="GF47" s="285"/>
      <c r="GG47" s="285"/>
      <c r="GH47" s="285"/>
      <c r="GI47" s="285"/>
      <c r="GJ47" s="285"/>
      <c r="GK47" s="285"/>
      <c r="GL47" s="285"/>
      <c r="GM47" s="285"/>
      <c r="GN47" s="285"/>
      <c r="GO47" s="285"/>
      <c r="GP47" s="285"/>
      <c r="GQ47" s="285"/>
      <c r="GR47" s="285"/>
      <c r="GS47" s="285"/>
      <c r="GT47" s="285"/>
      <c r="GU47" s="285"/>
      <c r="GV47" s="285"/>
      <c r="GW47" s="285"/>
      <c r="GX47" s="285"/>
      <c r="GY47" s="285"/>
      <c r="GZ47" s="285"/>
      <c r="HA47" s="285"/>
      <c r="HB47" s="285"/>
      <c r="HC47" s="285"/>
      <c r="HD47" s="285"/>
      <c r="HE47" s="285"/>
      <c r="HF47" s="285"/>
      <c r="HG47" s="285"/>
      <c r="HH47" s="285"/>
      <c r="HI47" s="285"/>
      <c r="HJ47" s="285"/>
      <c r="HK47" s="285"/>
      <c r="HL47" s="285"/>
      <c r="HM47" s="285"/>
      <c r="HN47" s="285"/>
      <c r="HO47" s="285"/>
      <c r="HP47" s="285"/>
      <c r="HQ47" s="285"/>
      <c r="HR47" s="285"/>
      <c r="HS47" s="285"/>
      <c r="HT47" s="285"/>
      <c r="HU47" s="285"/>
      <c r="HV47" s="285"/>
      <c r="HW47" s="285"/>
      <c r="HX47" s="285"/>
      <c r="HY47" s="285"/>
      <c r="HZ47" s="285"/>
      <c r="IA47" s="285"/>
      <c r="IB47" s="285"/>
      <c r="IC47" s="285"/>
      <c r="ID47" s="285"/>
      <c r="IE47" s="285"/>
      <c r="IF47" s="285"/>
      <c r="IG47" s="285"/>
      <c r="IH47" s="285"/>
      <c r="II47" s="285"/>
      <c r="IJ47" s="285"/>
      <c r="IK47" s="285"/>
      <c r="IL47" s="285"/>
      <c r="IM47" s="285"/>
      <c r="IN47" s="285"/>
      <c r="IO47" s="285"/>
      <c r="IP47" s="285"/>
      <c r="IQ47" s="285"/>
      <c r="IR47" s="285"/>
      <c r="IS47" s="285"/>
      <c r="IT47" s="285"/>
      <c r="IU47" s="285"/>
      <c r="IV47" s="285"/>
      <c r="IW47" s="285"/>
      <c r="IX47" s="285"/>
      <c r="IY47" s="285"/>
      <c r="IZ47" s="285"/>
      <c r="JA47" s="285"/>
      <c r="JB47" s="285"/>
      <c r="JC47" s="285"/>
      <c r="JD47" s="285"/>
      <c r="JE47" s="285"/>
      <c r="JF47" s="285"/>
      <c r="JG47" s="285"/>
      <c r="JH47" s="285"/>
      <c r="JI47" s="285"/>
      <c r="JJ47" s="285"/>
      <c r="JK47" s="285"/>
      <c r="JL47" s="285"/>
      <c r="JM47" s="285"/>
      <c r="JN47" s="285"/>
      <c r="JO47" s="285"/>
      <c r="JP47" s="285"/>
      <c r="JQ47" s="285"/>
      <c r="JR47" s="285"/>
      <c r="JS47" s="285"/>
      <c r="JT47" s="285"/>
      <c r="JU47" s="285"/>
      <c r="JV47" s="285"/>
      <c r="JW47" s="285"/>
      <c r="JX47" s="285"/>
      <c r="JY47" s="285"/>
      <c r="JZ47" s="285"/>
      <c r="KA47" s="285"/>
      <c r="KB47" s="285"/>
      <c r="KC47" s="285"/>
      <c r="KD47" s="285"/>
      <c r="KE47" s="285"/>
      <c r="KF47" s="285"/>
      <c r="KG47" s="285"/>
      <c r="KH47" s="285"/>
      <c r="KI47" s="285"/>
      <c r="KJ47" s="285"/>
      <c r="KK47" s="285"/>
      <c r="KL47" s="285"/>
      <c r="KM47" s="285"/>
      <c r="KN47" s="285"/>
      <c r="KO47" s="285"/>
      <c r="KP47" s="285"/>
      <c r="KQ47" s="285"/>
      <c r="KR47" s="285"/>
      <c r="KS47" s="285"/>
      <c r="KT47" s="285"/>
      <c r="KU47" s="285"/>
      <c r="KV47" s="285"/>
      <c r="KW47" s="285"/>
      <c r="KX47" s="285"/>
      <c r="KY47" s="285"/>
      <c r="KZ47" s="285"/>
      <c r="LA47" s="285"/>
      <c r="LB47" s="285"/>
      <c r="LC47" s="285"/>
      <c r="LD47" s="285"/>
      <c r="LE47" s="285"/>
      <c r="LF47" s="285"/>
      <c r="LG47" s="285"/>
      <c r="LH47" s="285"/>
      <c r="LI47" s="285"/>
      <c r="LJ47" s="285"/>
      <c r="LK47" s="285"/>
      <c r="LL47" s="285"/>
      <c r="LM47" s="285"/>
      <c r="LN47" s="285"/>
      <c r="LO47" s="285"/>
      <c r="LP47" s="285"/>
      <c r="LQ47" s="285"/>
      <c r="LR47" s="285"/>
      <c r="LS47" s="285"/>
      <c r="LT47" s="285"/>
      <c r="LU47" s="285"/>
      <c r="LV47" s="285"/>
      <c r="LW47" s="285"/>
      <c r="LX47" s="285"/>
      <c r="LY47" s="285"/>
      <c r="LZ47" s="285"/>
      <c r="MA47" s="285"/>
      <c r="MB47" s="285"/>
      <c r="MC47" s="285"/>
      <c r="MD47" s="285"/>
      <c r="ME47" s="285"/>
      <c r="MF47" s="285"/>
      <c r="MG47" s="285"/>
      <c r="MH47" s="285"/>
      <c r="MI47" s="285"/>
      <c r="MJ47" s="285"/>
      <c r="MK47" s="285"/>
      <c r="ML47" s="285"/>
      <c r="MM47" s="285"/>
      <c r="MN47" s="285"/>
      <c r="MO47" s="285"/>
      <c r="MP47" s="285"/>
      <c r="MQ47" s="285"/>
      <c r="MR47" s="285"/>
      <c r="MS47" s="285"/>
      <c r="MT47" s="285"/>
      <c r="MU47" s="285"/>
      <c r="MV47" s="285"/>
      <c r="MW47" s="285"/>
      <c r="MX47" s="285"/>
      <c r="MY47" s="285"/>
      <c r="MZ47" s="285"/>
      <c r="NA47" s="285"/>
      <c r="NB47" s="285"/>
      <c r="NC47" s="285"/>
      <c r="ND47" s="285"/>
      <c r="NE47" s="285"/>
      <c r="NF47" s="285"/>
      <c r="NG47" s="285"/>
      <c r="NH47" s="285"/>
      <c r="NI47" s="285"/>
      <c r="NJ47" s="285"/>
      <c r="NK47" s="285"/>
      <c r="NL47" s="285"/>
      <c r="NM47" s="285"/>
      <c r="NN47" s="285"/>
      <c r="NO47" s="285"/>
      <c r="NP47" s="285"/>
      <c r="NQ47" s="285"/>
      <c r="NR47" s="285"/>
      <c r="NS47" s="285"/>
      <c r="NT47" s="285"/>
      <c r="NU47" s="285"/>
      <c r="NV47" s="285"/>
      <c r="NW47" s="285"/>
      <c r="NX47" s="285"/>
      <c r="NY47" s="285"/>
      <c r="NZ47" s="285"/>
      <c r="OA47" s="285"/>
      <c r="OB47" s="285"/>
      <c r="OC47" s="285"/>
      <c r="OD47" s="285"/>
      <c r="OE47" s="285"/>
      <c r="OF47" s="285"/>
      <c r="OG47" s="285"/>
      <c r="OH47" s="285"/>
      <c r="OI47" s="285"/>
      <c r="OJ47" s="285"/>
      <c r="OK47" s="285"/>
      <c r="OL47" s="285"/>
      <c r="OM47" s="285"/>
      <c r="ON47" s="285"/>
      <c r="OO47" s="285"/>
      <c r="OP47" s="285"/>
      <c r="OQ47" s="285"/>
      <c r="OR47" s="285"/>
      <c r="OS47" s="285"/>
      <c r="OT47" s="285"/>
      <c r="OU47" s="285"/>
      <c r="OV47" s="285"/>
      <c r="OW47" s="285"/>
      <c r="OX47" s="285"/>
      <c r="OY47" s="285"/>
      <c r="OZ47" s="285"/>
      <c r="PA47" s="285"/>
      <c r="PB47" s="285"/>
      <c r="PC47" s="285"/>
      <c r="PD47" s="285"/>
      <c r="PE47" s="285"/>
      <c r="PF47" s="285"/>
      <c r="PG47" s="285"/>
      <c r="PH47" s="285"/>
      <c r="PI47" s="285"/>
      <c r="PJ47" s="285"/>
      <c r="PK47" s="285"/>
      <c r="PL47" s="285"/>
      <c r="PM47" s="285"/>
      <c r="PN47" s="285"/>
      <c r="PO47" s="285"/>
      <c r="PP47" s="285"/>
      <c r="PQ47" s="285"/>
      <c r="PR47" s="285"/>
      <c r="PS47" s="285"/>
      <c r="PT47" s="285"/>
      <c r="PU47" s="285"/>
      <c r="PV47" s="285"/>
      <c r="PW47" s="285"/>
      <c r="PX47" s="285"/>
      <c r="PY47" s="285"/>
      <c r="PZ47" s="285"/>
      <c r="QA47" s="285"/>
      <c r="QB47" s="285"/>
      <c r="QC47" s="285"/>
      <c r="QD47" s="285"/>
      <c r="QE47" s="285"/>
      <c r="QF47" s="285"/>
      <c r="QG47" s="285"/>
      <c r="QH47" s="285"/>
      <c r="QI47" s="285"/>
      <c r="QJ47" s="285"/>
      <c r="QK47" s="285"/>
      <c r="QL47" s="285"/>
      <c r="QM47" s="285"/>
      <c r="QN47" s="285"/>
      <c r="QO47" s="285"/>
      <c r="QP47" s="285"/>
      <c r="QQ47" s="285"/>
      <c r="QR47" s="285"/>
      <c r="QS47" s="285"/>
      <c r="QT47" s="285"/>
      <c r="QU47" s="285"/>
      <c r="QV47" s="285"/>
      <c r="QW47" s="285"/>
      <c r="QX47" s="285"/>
      <c r="QY47" s="285"/>
      <c r="QZ47" s="285"/>
      <c r="RA47" s="285"/>
      <c r="RB47" s="285"/>
      <c r="RC47" s="285"/>
      <c r="RD47" s="285"/>
      <c r="RE47" s="285"/>
      <c r="RF47" s="285"/>
      <c r="RG47" s="285"/>
      <c r="RH47" s="285"/>
      <c r="RI47" s="285"/>
      <c r="RJ47" s="285"/>
      <c r="RK47" s="285"/>
      <c r="RL47" s="285"/>
      <c r="RM47" s="285"/>
      <c r="RN47" s="285"/>
      <c r="RO47" s="285"/>
      <c r="RP47" s="285"/>
      <c r="RQ47" s="285"/>
      <c r="RR47" s="285"/>
      <c r="RS47" s="285"/>
      <c r="RT47" s="285"/>
      <c r="RU47" s="285"/>
      <c r="RV47" s="285"/>
      <c r="RW47" s="285"/>
      <c r="RX47" s="285"/>
      <c r="RY47" s="285"/>
      <c r="RZ47" s="285"/>
      <c r="SA47" s="285"/>
      <c r="SB47" s="285"/>
      <c r="SC47" s="285"/>
      <c r="SD47" s="285"/>
      <c r="SE47" s="285"/>
      <c r="SF47" s="285"/>
      <c r="SG47" s="285"/>
      <c r="SH47" s="285"/>
      <c r="SI47" s="285"/>
      <c r="SJ47" s="285"/>
      <c r="SK47" s="285"/>
      <c r="SL47" s="285"/>
      <c r="SM47" s="285"/>
      <c r="SN47" s="285"/>
      <c r="SO47" s="285"/>
      <c r="SP47" s="285"/>
      <c r="SQ47" s="285"/>
      <c r="SR47" s="285"/>
      <c r="SS47" s="285"/>
      <c r="ST47" s="285"/>
      <c r="SU47" s="285"/>
      <c r="SV47" s="285"/>
      <c r="SW47" s="285"/>
      <c r="SX47" s="285"/>
      <c r="SY47" s="285"/>
      <c r="SZ47" s="285"/>
      <c r="TA47" s="285"/>
      <c r="TB47" s="285"/>
      <c r="TC47" s="285"/>
      <c r="TD47" s="285"/>
      <c r="TE47" s="285"/>
      <c r="TF47" s="285"/>
      <c r="TG47" s="285"/>
      <c r="TH47" s="285"/>
      <c r="TI47" s="285"/>
      <c r="TJ47" s="285"/>
      <c r="TK47" s="285"/>
      <c r="TL47" s="285"/>
      <c r="TM47" s="285"/>
      <c r="TN47" s="285"/>
      <c r="TO47" s="285"/>
      <c r="TP47" s="285"/>
      <c r="TQ47" s="285"/>
      <c r="TR47" s="285"/>
      <c r="TS47" s="285"/>
      <c r="TT47" s="285"/>
      <c r="TU47" s="285"/>
      <c r="TV47" s="285"/>
      <c r="TW47" s="285"/>
      <c r="TX47" s="285"/>
      <c r="TY47" s="285"/>
      <c r="TZ47" s="285"/>
      <c r="UA47" s="285"/>
      <c r="UB47" s="285"/>
      <c r="UC47" s="285"/>
      <c r="UD47" s="285"/>
      <c r="UE47" s="285"/>
      <c r="UF47" s="285"/>
      <c r="UG47" s="285"/>
      <c r="UH47" s="285"/>
      <c r="UI47" s="285"/>
      <c r="UJ47" s="285"/>
      <c r="UK47" s="285"/>
      <c r="UL47" s="285"/>
      <c r="UM47" s="285"/>
      <c r="UN47" s="285"/>
      <c r="UO47" s="285"/>
      <c r="UP47" s="285"/>
      <c r="UQ47" s="285"/>
      <c r="UR47" s="285"/>
      <c r="US47" s="285"/>
      <c r="UT47" s="285"/>
      <c r="UU47" s="285"/>
      <c r="UV47" s="285"/>
      <c r="UW47" s="285"/>
      <c r="UX47" s="285"/>
      <c r="UY47" s="285"/>
      <c r="UZ47" s="285"/>
      <c r="VA47" s="285"/>
      <c r="VB47" s="285"/>
      <c r="VC47" s="285"/>
      <c r="VD47" s="285"/>
      <c r="VE47" s="285"/>
      <c r="VF47" s="285"/>
      <c r="VG47" s="285"/>
      <c r="VH47" s="285"/>
      <c r="VI47" s="285"/>
      <c r="VJ47" s="285"/>
      <c r="VK47" s="285"/>
      <c r="VL47" s="285"/>
      <c r="VM47" s="285"/>
      <c r="VN47" s="285"/>
      <c r="VO47" s="285"/>
      <c r="VP47" s="285"/>
      <c r="VQ47" s="285"/>
      <c r="VR47" s="285"/>
      <c r="VS47" s="285"/>
      <c r="VT47" s="285"/>
      <c r="VU47" s="285"/>
      <c r="VV47" s="285"/>
      <c r="VW47" s="285"/>
      <c r="VX47" s="285"/>
      <c r="VY47" s="285"/>
      <c r="VZ47" s="285"/>
      <c r="WA47" s="285"/>
      <c r="WB47" s="285"/>
      <c r="WC47" s="285"/>
      <c r="WD47" s="285"/>
      <c r="WE47" s="285"/>
      <c r="WF47" s="285"/>
      <c r="WG47" s="285"/>
      <c r="WH47" s="285"/>
      <c r="WI47" s="285"/>
      <c r="WJ47" s="285"/>
      <c r="WK47" s="285"/>
      <c r="WL47" s="285"/>
      <c r="WM47" s="285"/>
      <c r="WN47" s="285"/>
      <c r="WO47" s="285"/>
      <c r="WP47" s="285"/>
      <c r="WQ47" s="285"/>
      <c r="WR47" s="285"/>
      <c r="WS47" s="285"/>
      <c r="WT47" s="285"/>
      <c r="WU47" s="285"/>
      <c r="WV47" s="285"/>
      <c r="WW47" s="285"/>
      <c r="WX47" s="285"/>
      <c r="WY47" s="285"/>
      <c r="WZ47" s="285"/>
      <c r="XA47" s="285"/>
      <c r="XB47" s="285"/>
      <c r="XC47" s="285"/>
      <c r="XD47" s="285"/>
      <c r="XE47" s="285"/>
      <c r="XF47" s="285"/>
      <c r="XG47" s="285"/>
      <c r="XH47" s="285"/>
      <c r="XI47" s="285"/>
      <c r="XJ47" s="285"/>
      <c r="XK47" s="285"/>
      <c r="XL47" s="285"/>
      <c r="XM47" s="285"/>
      <c r="XN47" s="285"/>
      <c r="XO47" s="285"/>
      <c r="XP47" s="285"/>
      <c r="XQ47" s="285"/>
      <c r="XR47" s="285"/>
      <c r="XS47" s="285"/>
      <c r="XT47" s="285"/>
      <c r="XU47" s="285"/>
      <c r="XV47" s="285"/>
      <c r="XW47" s="285"/>
      <c r="XX47" s="285"/>
      <c r="XY47" s="285"/>
      <c r="XZ47" s="285"/>
      <c r="YA47" s="285"/>
      <c r="YB47" s="285"/>
      <c r="YC47" s="285"/>
      <c r="YD47" s="285"/>
      <c r="YE47" s="285"/>
      <c r="YF47" s="285"/>
      <c r="YG47" s="285"/>
      <c r="YH47" s="285"/>
      <c r="YI47" s="285"/>
      <c r="YJ47" s="285"/>
      <c r="YK47" s="285"/>
      <c r="YL47" s="285"/>
      <c r="YM47" s="285"/>
      <c r="YN47" s="285"/>
      <c r="YO47" s="285"/>
      <c r="YP47" s="285"/>
      <c r="YQ47" s="285"/>
      <c r="YR47" s="285"/>
      <c r="YS47" s="285"/>
      <c r="YT47" s="285"/>
      <c r="YU47" s="285"/>
      <c r="YV47" s="285"/>
      <c r="YW47" s="285"/>
      <c r="YX47" s="285"/>
      <c r="YY47" s="285"/>
      <c r="YZ47" s="285"/>
      <c r="ZA47" s="285"/>
      <c r="ZB47" s="285"/>
      <c r="ZC47" s="285"/>
      <c r="ZD47" s="285"/>
      <c r="ZE47" s="285"/>
      <c r="ZF47" s="285"/>
      <c r="ZG47" s="285"/>
      <c r="ZH47" s="285"/>
      <c r="ZI47" s="285"/>
      <c r="ZJ47" s="285"/>
      <c r="ZK47" s="285"/>
      <c r="ZL47" s="285"/>
      <c r="ZM47" s="285"/>
      <c r="ZN47" s="285"/>
      <c r="ZO47" s="285"/>
      <c r="ZP47" s="285"/>
      <c r="ZQ47" s="285"/>
      <c r="ZR47" s="285"/>
      <c r="ZS47" s="285"/>
      <c r="ZT47" s="285"/>
      <c r="ZU47" s="285"/>
      <c r="ZV47" s="285"/>
      <c r="ZW47" s="285"/>
      <c r="ZX47" s="285"/>
      <c r="ZY47" s="285"/>
      <c r="ZZ47" s="285"/>
      <c r="AAA47" s="285"/>
      <c r="AAB47" s="285"/>
      <c r="AAC47" s="285"/>
      <c r="AAD47" s="285"/>
      <c r="AAE47" s="285"/>
      <c r="AAF47" s="285"/>
      <c r="AAG47" s="285"/>
      <c r="AAH47" s="285"/>
      <c r="AAI47" s="285"/>
      <c r="AAJ47" s="285"/>
      <c r="AAK47" s="285"/>
      <c r="AAL47" s="285"/>
      <c r="AAM47" s="285"/>
      <c r="AAN47" s="285"/>
      <c r="AAO47" s="285"/>
      <c r="AAP47" s="285"/>
      <c r="AAQ47" s="285"/>
      <c r="AAR47" s="285"/>
      <c r="AAS47" s="285"/>
      <c r="AAT47" s="285"/>
      <c r="AAU47" s="285"/>
      <c r="AAV47" s="285"/>
      <c r="AAW47" s="285"/>
      <c r="AAX47" s="285"/>
      <c r="AAY47" s="285"/>
      <c r="AAZ47" s="285"/>
      <c r="ABA47" s="285"/>
      <c r="ABB47" s="285"/>
      <c r="ABC47" s="285"/>
      <c r="ABD47" s="285"/>
      <c r="ABE47" s="285"/>
      <c r="ABF47" s="285"/>
      <c r="ABG47" s="285"/>
      <c r="ABH47" s="285"/>
      <c r="ABI47" s="285"/>
      <c r="ABJ47" s="285"/>
      <c r="ABK47" s="285"/>
      <c r="ABL47" s="285"/>
      <c r="ABM47" s="285"/>
      <c r="ABN47" s="285"/>
      <c r="ABO47" s="285"/>
      <c r="ABP47" s="285"/>
      <c r="ABQ47" s="285"/>
      <c r="ABR47" s="285"/>
      <c r="ABS47" s="285"/>
      <c r="ABT47" s="285"/>
      <c r="ABU47" s="285"/>
      <c r="ABV47" s="285"/>
      <c r="ABW47" s="285"/>
      <c r="ABX47" s="285"/>
      <c r="ABY47" s="285"/>
      <c r="ABZ47" s="285"/>
      <c r="ACA47" s="285"/>
      <c r="ACB47" s="285"/>
      <c r="ACC47" s="285"/>
      <c r="ACD47" s="285"/>
      <c r="ACE47" s="285"/>
      <c r="ACF47" s="285"/>
      <c r="ACG47" s="285"/>
      <c r="ACH47" s="285"/>
      <c r="ACI47" s="285"/>
      <c r="ACJ47" s="285"/>
      <c r="ACK47" s="285"/>
      <c r="ACL47" s="285"/>
      <c r="ACM47" s="285"/>
      <c r="ACN47" s="285"/>
      <c r="ACO47" s="285"/>
      <c r="ACP47" s="285"/>
      <c r="ACQ47" s="285"/>
      <c r="ACR47" s="285"/>
      <c r="ACS47" s="285"/>
      <c r="ACT47" s="285"/>
      <c r="ACU47" s="285"/>
      <c r="ACV47" s="285"/>
      <c r="ACW47" s="285"/>
      <c r="ACX47" s="285"/>
      <c r="ACY47" s="285"/>
      <c r="ACZ47" s="285"/>
      <c r="ADA47" s="285"/>
      <c r="ADB47" s="285"/>
      <c r="ADC47" s="285"/>
      <c r="ADD47" s="285"/>
      <c r="ADE47" s="285"/>
      <c r="ADF47" s="285"/>
      <c r="ADG47" s="285"/>
      <c r="ADH47" s="285"/>
      <c r="ADI47" s="285"/>
      <c r="ADJ47" s="285"/>
      <c r="ADK47" s="285"/>
      <c r="ADL47" s="285"/>
      <c r="ADM47" s="285"/>
      <c r="ADN47" s="285"/>
      <c r="ADO47" s="285"/>
      <c r="ADP47" s="285"/>
      <c r="ADQ47" s="285"/>
      <c r="ADR47" s="285"/>
      <c r="ADS47" s="285"/>
      <c r="ADT47" s="285"/>
      <c r="ADU47" s="285"/>
      <c r="ADV47" s="285"/>
      <c r="ADW47" s="285"/>
      <c r="ADX47" s="285"/>
      <c r="ADY47" s="285"/>
      <c r="ADZ47" s="285"/>
      <c r="AEA47" s="285"/>
      <c r="AEB47" s="285"/>
      <c r="AEC47" s="285"/>
      <c r="AED47" s="285"/>
      <c r="AEE47" s="285"/>
      <c r="AEF47" s="285"/>
      <c r="AEG47" s="285"/>
      <c r="AEH47" s="285"/>
      <c r="AEI47" s="285"/>
      <c r="AEJ47" s="285"/>
      <c r="AEK47" s="285"/>
      <c r="AEL47" s="285"/>
      <c r="AEM47" s="285"/>
      <c r="AEN47" s="285"/>
      <c r="AEO47" s="285"/>
      <c r="AEP47" s="285"/>
      <c r="AEQ47" s="285"/>
      <c r="AER47" s="285"/>
      <c r="AES47" s="285"/>
      <c r="AET47" s="285"/>
      <c r="AEU47" s="285"/>
      <c r="AEV47" s="285"/>
      <c r="AEW47" s="285"/>
      <c r="AEX47" s="285"/>
      <c r="AEY47" s="285"/>
      <c r="AEZ47" s="285"/>
      <c r="AFA47" s="285"/>
      <c r="AFB47" s="285"/>
      <c r="AFC47" s="285"/>
      <c r="AFD47" s="285"/>
      <c r="AFE47" s="285"/>
      <c r="AFF47" s="285"/>
      <c r="AFG47" s="285"/>
      <c r="AFH47" s="285"/>
      <c r="AFI47" s="285"/>
      <c r="AFJ47" s="285"/>
      <c r="AFK47" s="285"/>
      <c r="AFL47" s="285"/>
      <c r="AFM47" s="285"/>
      <c r="AFN47" s="285"/>
      <c r="AFO47" s="285"/>
      <c r="AFP47" s="285"/>
      <c r="AFQ47" s="285"/>
      <c r="AFR47" s="285"/>
      <c r="AFS47" s="285"/>
      <c r="AFT47" s="285"/>
      <c r="AFU47" s="285"/>
      <c r="AFV47" s="285"/>
      <c r="AFW47" s="285"/>
      <c r="AFX47" s="285"/>
      <c r="AFY47" s="285"/>
      <c r="AFZ47" s="285"/>
      <c r="AGA47" s="285"/>
      <c r="AGB47" s="285"/>
      <c r="AGC47" s="285"/>
      <c r="AGD47" s="285"/>
      <c r="AGE47" s="285"/>
      <c r="AGF47" s="285"/>
      <c r="AGG47" s="285"/>
      <c r="AGH47" s="285"/>
      <c r="AGI47" s="285"/>
      <c r="AGJ47" s="285"/>
      <c r="AGK47" s="285"/>
      <c r="AGL47" s="285"/>
      <c r="AGM47" s="285"/>
      <c r="AGN47" s="285"/>
      <c r="AGO47" s="285"/>
      <c r="AGP47" s="285"/>
      <c r="AGQ47" s="285"/>
      <c r="AGR47" s="285"/>
      <c r="AGS47" s="285"/>
      <c r="AGT47" s="285"/>
      <c r="AGU47" s="285"/>
      <c r="AGV47" s="285"/>
      <c r="AGW47" s="285"/>
      <c r="AGX47" s="285"/>
      <c r="AGY47" s="285"/>
      <c r="AGZ47" s="285"/>
      <c r="AHA47" s="285"/>
      <c r="AHB47" s="285"/>
      <c r="AHC47" s="285"/>
      <c r="AHD47" s="285"/>
      <c r="AHE47" s="285"/>
      <c r="AHF47" s="285"/>
      <c r="AHG47" s="285"/>
      <c r="AHH47" s="285"/>
      <c r="AHI47" s="285"/>
      <c r="AHJ47" s="285"/>
      <c r="AHK47" s="285"/>
      <c r="AHL47" s="285"/>
      <c r="AHM47" s="285"/>
      <c r="AHN47" s="285"/>
      <c r="AHO47" s="285"/>
      <c r="AHP47" s="285"/>
      <c r="AHQ47" s="285"/>
      <c r="AHR47" s="285"/>
      <c r="AHS47" s="285"/>
      <c r="AHT47" s="285"/>
      <c r="AHU47" s="285"/>
      <c r="AHV47" s="285"/>
      <c r="AHW47" s="285"/>
      <c r="AHX47" s="285"/>
      <c r="AHY47" s="285"/>
      <c r="AHZ47" s="285"/>
      <c r="AIA47" s="285"/>
      <c r="AIB47" s="285"/>
      <c r="AIC47" s="285"/>
      <c r="AID47" s="285"/>
      <c r="AIE47" s="285"/>
      <c r="AIF47" s="285"/>
      <c r="AIG47" s="285"/>
      <c r="AIH47" s="285"/>
      <c r="AII47" s="285"/>
      <c r="AIJ47" s="285"/>
      <c r="AIK47" s="285"/>
      <c r="AIL47" s="285"/>
      <c r="AIM47" s="285"/>
      <c r="AIN47" s="285"/>
      <c r="AIO47" s="285"/>
      <c r="AIP47" s="285"/>
      <c r="AIQ47" s="285"/>
      <c r="AIR47" s="285"/>
      <c r="AIS47" s="285"/>
      <c r="AIT47" s="285"/>
      <c r="AIU47" s="285"/>
      <c r="AIV47" s="285"/>
      <c r="AIW47" s="285"/>
      <c r="AIX47" s="285"/>
      <c r="AIY47" s="285"/>
      <c r="AIZ47" s="285"/>
      <c r="AJA47" s="285"/>
      <c r="AJB47" s="285"/>
      <c r="AJC47" s="285"/>
      <c r="AJD47" s="285"/>
      <c r="AJE47" s="285"/>
      <c r="AJF47" s="285"/>
      <c r="AJG47" s="285"/>
      <c r="AJH47" s="285"/>
      <c r="AJI47" s="285"/>
      <c r="AJJ47" s="285"/>
      <c r="AJK47" s="285"/>
      <c r="AJL47" s="285"/>
      <c r="AJM47" s="285"/>
      <c r="AJN47" s="285"/>
      <c r="AJO47" s="285"/>
      <c r="AJP47" s="285"/>
      <c r="AJQ47" s="285"/>
      <c r="AJR47" s="285"/>
      <c r="AJS47" s="285"/>
      <c r="AJT47" s="285"/>
      <c r="AJU47" s="285"/>
      <c r="AJV47" s="285"/>
      <c r="AJW47" s="285"/>
      <c r="AJX47" s="285"/>
      <c r="AJY47" s="285"/>
      <c r="AJZ47" s="285"/>
      <c r="AKA47" s="285"/>
      <c r="AKB47" s="285"/>
      <c r="AKC47" s="285"/>
      <c r="AKD47" s="285"/>
      <c r="AKE47" s="285"/>
      <c r="AKF47" s="285"/>
      <c r="AKG47" s="285"/>
      <c r="AKH47" s="285"/>
      <c r="AKI47" s="285"/>
      <c r="AKJ47" s="285"/>
      <c r="AKK47" s="285"/>
      <c r="AKL47" s="285"/>
      <c r="AKM47" s="285"/>
      <c r="AKN47" s="285"/>
      <c r="AKO47" s="285"/>
      <c r="AKP47" s="285"/>
      <c r="AKQ47" s="285"/>
      <c r="AKR47" s="285"/>
      <c r="AKS47" s="285"/>
      <c r="AKT47" s="285"/>
      <c r="AKU47" s="285"/>
      <c r="AKV47" s="285"/>
      <c r="AKW47" s="285"/>
      <c r="AKX47" s="285"/>
      <c r="AKY47" s="285"/>
      <c r="AKZ47" s="285"/>
      <c r="ALA47" s="285"/>
      <c r="ALB47" s="285"/>
      <c r="ALC47" s="285"/>
      <c r="ALD47" s="285"/>
      <c r="ALE47" s="285"/>
      <c r="ALF47" s="285"/>
      <c r="ALG47" s="285"/>
      <c r="ALH47" s="285"/>
      <c r="ALI47" s="285"/>
      <c r="ALJ47" s="285"/>
      <c r="ALK47" s="285"/>
      <c r="ALL47" s="285"/>
      <c r="ALM47" s="285"/>
      <c r="ALN47" s="285"/>
      <c r="ALO47" s="285"/>
      <c r="ALP47" s="285"/>
      <c r="ALQ47" s="285"/>
      <c r="ALR47" s="285"/>
      <c r="ALS47" s="285"/>
      <c r="ALT47" s="285"/>
      <c r="ALU47" s="285"/>
      <c r="ALV47" s="285"/>
      <c r="ALW47" s="285"/>
      <c r="ALX47" s="285"/>
      <c r="ALY47" s="285"/>
      <c r="ALZ47" s="285"/>
      <c r="AMA47" s="285"/>
      <c r="AMB47" s="285"/>
      <c r="AMC47" s="285"/>
      <c r="AMD47" s="285"/>
      <c r="AME47" s="285"/>
      <c r="AMF47" s="285"/>
      <c r="AMG47" s="285"/>
      <c r="AMH47" s="285"/>
      <c r="AMI47" s="285"/>
      <c r="AMJ47" s="285"/>
      <c r="AMK47" s="285"/>
      <c r="AML47" s="285"/>
      <c r="AMM47" s="285"/>
      <c r="AMN47" s="285"/>
      <c r="AMO47" s="285"/>
      <c r="AMP47" s="285"/>
      <c r="AMQ47" s="285"/>
      <c r="AMR47" s="285"/>
      <c r="AMS47" s="285"/>
      <c r="AMT47" s="285"/>
      <c r="AMU47" s="285"/>
      <c r="AMV47" s="285"/>
      <c r="AMW47" s="285"/>
      <c r="AMX47" s="285"/>
      <c r="AMY47" s="285"/>
      <c r="AMZ47" s="285"/>
      <c r="ANA47" s="285"/>
      <c r="ANB47" s="285"/>
      <c r="ANC47" s="285"/>
      <c r="AND47" s="285"/>
      <c r="ANE47" s="285"/>
      <c r="ANF47" s="285"/>
      <c r="ANG47" s="285"/>
      <c r="ANH47" s="285"/>
      <c r="ANI47" s="285"/>
      <c r="ANJ47" s="285"/>
      <c r="ANK47" s="285"/>
      <c r="ANL47" s="285"/>
      <c r="ANM47" s="285"/>
      <c r="ANN47" s="285"/>
      <c r="ANO47" s="285"/>
      <c r="ANP47" s="285"/>
      <c r="ANQ47" s="285"/>
      <c r="ANR47" s="285"/>
      <c r="ANS47" s="285"/>
      <c r="ANT47" s="285"/>
      <c r="ANU47" s="285"/>
      <c r="ANV47" s="285"/>
      <c r="ANW47" s="285"/>
      <c r="ANX47" s="285"/>
      <c r="ANY47" s="285"/>
      <c r="ANZ47" s="285"/>
      <c r="AOA47" s="285"/>
      <c r="AOB47" s="285"/>
      <c r="AOC47" s="285"/>
      <c r="AOD47" s="285"/>
      <c r="AOE47" s="285"/>
      <c r="AOF47" s="285"/>
      <c r="AOG47" s="285"/>
      <c r="AOH47" s="285"/>
      <c r="AOI47" s="285"/>
      <c r="AOJ47" s="285"/>
      <c r="AOK47" s="285"/>
      <c r="AOL47" s="285"/>
      <c r="AOM47" s="285"/>
      <c r="AON47" s="285"/>
      <c r="AOO47" s="285"/>
      <c r="AOP47" s="285"/>
      <c r="AOQ47" s="285"/>
      <c r="AOR47" s="285"/>
      <c r="AOS47" s="285"/>
      <c r="AOT47" s="285"/>
      <c r="AOU47" s="285"/>
      <c r="AOV47" s="285"/>
      <c r="AOW47" s="285"/>
      <c r="AOX47" s="285"/>
      <c r="AOY47" s="285"/>
      <c r="AOZ47" s="285"/>
      <c r="APA47" s="285"/>
      <c r="APB47" s="285"/>
      <c r="APC47" s="285"/>
      <c r="APD47" s="285"/>
      <c r="APE47" s="285"/>
      <c r="APF47" s="285"/>
      <c r="APG47" s="285"/>
      <c r="APH47" s="285"/>
      <c r="API47" s="285"/>
      <c r="APJ47" s="285"/>
      <c r="APK47" s="285"/>
      <c r="APL47" s="285"/>
      <c r="APM47" s="285"/>
      <c r="APN47" s="285"/>
      <c r="APO47" s="285"/>
      <c r="APP47" s="285"/>
      <c r="APQ47" s="285"/>
      <c r="APR47" s="285"/>
      <c r="APS47" s="285"/>
      <c r="APT47" s="285"/>
      <c r="APU47" s="285"/>
      <c r="APV47" s="285"/>
      <c r="APW47" s="285"/>
      <c r="APX47" s="285"/>
      <c r="APY47" s="285"/>
      <c r="APZ47" s="285"/>
      <c r="AQA47" s="285"/>
      <c r="AQB47" s="285"/>
      <c r="AQC47" s="285"/>
      <c r="AQD47" s="285"/>
      <c r="AQE47" s="285"/>
      <c r="AQF47" s="285"/>
      <c r="AQG47" s="285"/>
      <c r="AQH47" s="285"/>
      <c r="AQI47" s="285"/>
      <c r="AQJ47" s="285"/>
      <c r="AQK47" s="285"/>
      <c r="AQL47" s="285"/>
      <c r="AQM47" s="285"/>
      <c r="AQN47" s="285"/>
      <c r="AQO47" s="285"/>
      <c r="AQP47" s="285"/>
      <c r="AQQ47" s="285"/>
      <c r="AQR47" s="285"/>
      <c r="AQS47" s="285"/>
      <c r="AQT47" s="285"/>
      <c r="AQU47" s="285"/>
      <c r="AQV47" s="285"/>
      <c r="AQW47" s="285"/>
      <c r="AQX47" s="285"/>
      <c r="AQY47" s="285"/>
      <c r="AQZ47" s="285"/>
      <c r="ARA47" s="285"/>
      <c r="ARB47" s="285"/>
      <c r="ARC47" s="285"/>
      <c r="ARD47" s="285"/>
      <c r="ARE47" s="285"/>
      <c r="ARF47" s="285"/>
      <c r="ARG47" s="285"/>
      <c r="ARH47" s="285"/>
      <c r="ARI47" s="285"/>
      <c r="ARJ47" s="285"/>
      <c r="ARK47" s="285"/>
      <c r="ARL47" s="285"/>
      <c r="ARM47" s="285"/>
      <c r="ARN47" s="285"/>
      <c r="ARO47" s="285"/>
      <c r="ARP47" s="285"/>
      <c r="ARQ47" s="285"/>
      <c r="ARR47" s="285"/>
      <c r="ARS47" s="285"/>
      <c r="ART47" s="285"/>
      <c r="ARU47" s="285"/>
      <c r="ARV47" s="285"/>
      <c r="ARW47" s="285"/>
      <c r="ARX47" s="285"/>
      <c r="ARY47" s="285"/>
      <c r="ARZ47" s="285"/>
      <c r="ASA47" s="285"/>
      <c r="ASB47" s="285"/>
      <c r="ASC47" s="285"/>
      <c r="ASD47" s="285"/>
      <c r="ASE47" s="285"/>
      <c r="ASF47" s="285"/>
      <c r="ASG47" s="285"/>
      <c r="ASH47" s="285"/>
      <c r="ASI47" s="285"/>
      <c r="ASJ47" s="285"/>
      <c r="ASK47" s="285"/>
      <c r="ASL47" s="285"/>
      <c r="ASM47" s="285"/>
      <c r="ASN47" s="285"/>
      <c r="ASO47" s="285"/>
      <c r="ASP47" s="285"/>
      <c r="ASQ47" s="285"/>
      <c r="ASR47" s="285"/>
      <c r="ASS47" s="285"/>
      <c r="AST47" s="285"/>
      <c r="ASU47" s="285"/>
      <c r="ASV47" s="285"/>
      <c r="ASW47" s="285"/>
      <c r="ASX47" s="285"/>
      <c r="ASY47" s="285"/>
      <c r="ASZ47" s="285"/>
      <c r="ATA47" s="285"/>
      <c r="ATB47" s="285"/>
      <c r="ATC47" s="285"/>
      <c r="ATD47" s="285"/>
      <c r="ATE47" s="285"/>
      <c r="ATF47" s="285"/>
      <c r="ATG47" s="285"/>
      <c r="ATH47" s="285"/>
      <c r="ATI47" s="285"/>
      <c r="ATJ47" s="285"/>
      <c r="ATK47" s="285"/>
      <c r="ATL47" s="285"/>
      <c r="ATM47" s="285"/>
      <c r="ATN47" s="285"/>
      <c r="ATO47" s="285"/>
      <c r="ATP47" s="285"/>
      <c r="ATQ47" s="285"/>
      <c r="ATR47" s="285"/>
      <c r="ATS47" s="285"/>
      <c r="ATT47" s="285"/>
      <c r="ATU47" s="285"/>
      <c r="ATV47" s="285"/>
      <c r="ATW47" s="285"/>
      <c r="ATX47" s="285"/>
      <c r="ATY47" s="285"/>
      <c r="ATZ47" s="285"/>
      <c r="AUA47" s="285"/>
      <c r="AUB47" s="285"/>
      <c r="AUC47" s="285"/>
      <c r="AUD47" s="285"/>
      <c r="AUE47" s="285"/>
      <c r="AUF47" s="285"/>
      <c r="AUG47" s="285"/>
      <c r="AUH47" s="285"/>
      <c r="AUI47" s="285"/>
      <c r="AUJ47" s="285"/>
      <c r="AUK47" s="285"/>
      <c r="AUL47" s="285"/>
      <c r="AUM47" s="285"/>
      <c r="AUN47" s="285"/>
      <c r="AUO47" s="285"/>
      <c r="AUP47" s="285"/>
      <c r="AUQ47" s="285"/>
      <c r="AUR47" s="285"/>
      <c r="AUS47" s="285"/>
      <c r="AUT47" s="285"/>
      <c r="AUU47" s="285"/>
      <c r="AUV47" s="285"/>
      <c r="AUW47" s="285"/>
      <c r="AUX47" s="285"/>
      <c r="AUY47" s="285"/>
      <c r="AUZ47" s="285"/>
      <c r="AVA47" s="285"/>
      <c r="AVB47" s="285"/>
      <c r="AVC47" s="285"/>
      <c r="AVD47" s="285"/>
      <c r="AVE47" s="285"/>
      <c r="AVF47" s="285"/>
      <c r="AVG47" s="285"/>
      <c r="AVH47" s="285"/>
      <c r="AVI47" s="285"/>
      <c r="AVJ47" s="285"/>
      <c r="AVK47" s="285"/>
      <c r="AVL47" s="285"/>
      <c r="AVM47" s="285"/>
      <c r="AVN47" s="285"/>
      <c r="AVO47" s="285"/>
      <c r="AVP47" s="285"/>
      <c r="AVQ47" s="285"/>
      <c r="AVR47" s="285"/>
      <c r="AVS47" s="285"/>
      <c r="AVT47" s="285"/>
      <c r="AVU47" s="285"/>
      <c r="AVV47" s="285"/>
      <c r="AVW47" s="285"/>
      <c r="AVX47" s="285"/>
      <c r="AVY47" s="285"/>
      <c r="AVZ47" s="285"/>
      <c r="AWA47" s="285"/>
      <c r="AWB47" s="285"/>
      <c r="AWC47" s="285"/>
      <c r="AWD47" s="285"/>
      <c r="AWE47" s="285"/>
      <c r="AWF47" s="285"/>
      <c r="AWG47" s="285"/>
      <c r="AWH47" s="285"/>
      <c r="AWI47" s="285"/>
      <c r="AWJ47" s="285"/>
      <c r="AWK47" s="285"/>
      <c r="AWL47" s="285"/>
      <c r="AWM47" s="285"/>
      <c r="AWN47" s="285"/>
      <c r="AWO47" s="285"/>
      <c r="AWP47" s="285"/>
      <c r="AWQ47" s="285"/>
      <c r="AWR47" s="285"/>
      <c r="AWS47" s="285"/>
      <c r="AWT47" s="285"/>
      <c r="AWU47" s="285"/>
      <c r="AWV47" s="285"/>
      <c r="AWW47" s="285"/>
      <c r="AWX47" s="285"/>
      <c r="AWY47" s="285"/>
      <c r="AWZ47" s="285"/>
      <c r="AXA47" s="285"/>
      <c r="AXB47" s="285"/>
      <c r="AXC47" s="285"/>
      <c r="AXD47" s="285"/>
      <c r="AXE47" s="285"/>
      <c r="AXF47" s="285"/>
      <c r="AXG47" s="285"/>
      <c r="AXH47" s="285"/>
      <c r="AXI47" s="285"/>
      <c r="AXJ47" s="285"/>
      <c r="AXK47" s="285"/>
      <c r="AXL47" s="285"/>
      <c r="AXM47" s="285"/>
      <c r="AXN47" s="285"/>
      <c r="AXO47" s="285"/>
      <c r="AXP47" s="285"/>
      <c r="AXQ47" s="285"/>
      <c r="AXR47" s="285"/>
      <c r="AXS47" s="285"/>
      <c r="AXT47" s="285"/>
      <c r="AXU47" s="285"/>
      <c r="AXV47" s="285"/>
      <c r="AXW47" s="285"/>
      <c r="AXX47" s="285"/>
      <c r="AXY47" s="285"/>
      <c r="AXZ47" s="285"/>
      <c r="AYA47" s="285"/>
      <c r="AYB47" s="285"/>
      <c r="AYC47" s="285"/>
      <c r="AYD47" s="285"/>
      <c r="AYE47" s="285"/>
      <c r="AYF47" s="285"/>
      <c r="AYG47" s="285"/>
      <c r="AYH47" s="285"/>
      <c r="AYI47" s="285"/>
      <c r="AYJ47" s="285"/>
      <c r="AYK47" s="285"/>
      <c r="AYL47" s="285"/>
      <c r="AYM47" s="285"/>
      <c r="AYN47" s="285"/>
      <c r="AYO47" s="285"/>
      <c r="AYP47" s="285"/>
      <c r="AYQ47" s="285"/>
      <c r="AYR47" s="285"/>
      <c r="AYS47" s="285"/>
      <c r="AYT47" s="285"/>
      <c r="AYU47" s="285"/>
      <c r="AYV47" s="285"/>
      <c r="AYW47" s="285"/>
      <c r="AYX47" s="285"/>
      <c r="AYY47" s="285"/>
      <c r="AYZ47" s="285"/>
      <c r="AZA47" s="285"/>
      <c r="AZB47" s="285"/>
      <c r="AZC47" s="285"/>
      <c r="AZD47" s="285"/>
      <c r="AZE47" s="285"/>
      <c r="AZF47" s="285"/>
      <c r="AZG47" s="285"/>
      <c r="AZH47" s="285"/>
      <c r="AZI47" s="285"/>
      <c r="AZJ47" s="285"/>
      <c r="AZK47" s="285"/>
      <c r="AZL47" s="285"/>
      <c r="AZM47" s="285"/>
      <c r="AZN47" s="285"/>
      <c r="AZO47" s="285"/>
      <c r="AZP47" s="285"/>
      <c r="AZQ47" s="285"/>
      <c r="AZR47" s="285"/>
      <c r="AZS47" s="285"/>
      <c r="AZT47" s="285"/>
      <c r="AZU47" s="285"/>
      <c r="AZV47" s="285"/>
      <c r="AZW47" s="285"/>
      <c r="AZX47" s="285"/>
      <c r="AZY47" s="285"/>
      <c r="AZZ47" s="285"/>
      <c r="BAA47" s="285"/>
      <c r="BAB47" s="285"/>
      <c r="BAC47" s="285"/>
      <c r="BAD47" s="285"/>
      <c r="BAE47" s="285"/>
      <c r="BAF47" s="285"/>
      <c r="BAG47" s="285"/>
      <c r="BAH47" s="285"/>
      <c r="BAI47" s="285"/>
      <c r="BAJ47" s="285"/>
      <c r="BAK47" s="285"/>
      <c r="BAL47" s="285"/>
      <c r="BAM47" s="285"/>
      <c r="BAN47" s="285"/>
      <c r="BAO47" s="285"/>
      <c r="BAP47" s="285"/>
      <c r="BAQ47" s="285"/>
      <c r="BAR47" s="285"/>
      <c r="BAS47" s="285"/>
      <c r="BAT47" s="285"/>
      <c r="BAU47" s="285"/>
      <c r="BAV47" s="285"/>
      <c r="BAW47" s="285"/>
      <c r="BAX47" s="285"/>
      <c r="BAY47" s="285"/>
      <c r="BAZ47" s="285"/>
      <c r="BBA47" s="285"/>
      <c r="BBB47" s="285"/>
      <c r="BBC47" s="285"/>
      <c r="BBD47" s="285"/>
      <c r="BBE47" s="285"/>
      <c r="BBF47" s="285"/>
      <c r="BBG47" s="285"/>
      <c r="BBH47" s="285"/>
      <c r="BBI47" s="285"/>
      <c r="BBJ47" s="285"/>
      <c r="BBK47" s="285"/>
      <c r="BBL47" s="285"/>
      <c r="BBM47" s="285"/>
      <c r="BBN47" s="285"/>
      <c r="BBO47" s="285"/>
      <c r="BBP47" s="285"/>
      <c r="BBQ47" s="285"/>
      <c r="BBR47" s="285"/>
      <c r="BBS47" s="285"/>
      <c r="BBT47" s="285"/>
      <c r="BBU47" s="285"/>
      <c r="BBV47" s="285"/>
      <c r="BBW47" s="285"/>
      <c r="BBX47" s="285"/>
      <c r="BBY47" s="285"/>
      <c r="BBZ47" s="285"/>
      <c r="BCA47" s="285"/>
      <c r="BCB47" s="285"/>
      <c r="BCC47" s="285"/>
      <c r="BCD47" s="285"/>
      <c r="BCE47" s="285"/>
      <c r="BCF47" s="285"/>
      <c r="BCG47" s="285"/>
      <c r="BCH47" s="285"/>
      <c r="BCI47" s="285"/>
      <c r="BCJ47" s="285"/>
      <c r="BCK47" s="285"/>
      <c r="BCL47" s="285"/>
      <c r="BCM47" s="285"/>
      <c r="BCN47" s="285"/>
      <c r="BCO47" s="285"/>
      <c r="BCP47" s="285"/>
      <c r="BCQ47" s="285"/>
      <c r="BCR47" s="285"/>
      <c r="BCS47" s="285"/>
      <c r="BCT47" s="285"/>
      <c r="BCU47" s="285"/>
      <c r="BCV47" s="285"/>
      <c r="BCW47" s="285"/>
      <c r="BCX47" s="285"/>
      <c r="BCY47" s="285"/>
      <c r="BCZ47" s="285"/>
      <c r="BDA47" s="285"/>
      <c r="BDB47" s="285"/>
      <c r="BDC47" s="285"/>
      <c r="BDD47" s="285"/>
      <c r="BDE47" s="285"/>
      <c r="BDF47" s="285"/>
      <c r="BDG47" s="285"/>
      <c r="BDH47" s="285"/>
      <c r="BDI47" s="285"/>
      <c r="BDJ47" s="285"/>
      <c r="BDK47" s="285"/>
      <c r="BDL47" s="285"/>
      <c r="BDM47" s="285"/>
      <c r="BDN47" s="285"/>
      <c r="BDO47" s="285"/>
      <c r="BDP47" s="285"/>
      <c r="BDQ47" s="285"/>
      <c r="BDR47" s="285"/>
      <c r="BDS47" s="285"/>
      <c r="BDT47" s="285"/>
      <c r="BDU47" s="285"/>
      <c r="BDV47" s="285"/>
      <c r="BDW47" s="285"/>
      <c r="BDX47" s="285"/>
      <c r="BDY47" s="285"/>
      <c r="BDZ47" s="285"/>
      <c r="BEA47" s="285"/>
      <c r="BEB47" s="285"/>
      <c r="BEC47" s="285"/>
      <c r="BED47" s="285"/>
      <c r="BEE47" s="285"/>
      <c r="BEF47" s="285"/>
      <c r="BEG47" s="285"/>
      <c r="BEH47" s="285"/>
      <c r="BEI47" s="285"/>
      <c r="BEJ47" s="285"/>
      <c r="BEK47" s="285"/>
      <c r="BEL47" s="285"/>
      <c r="BEM47" s="285"/>
      <c r="BEN47" s="285"/>
      <c r="BEO47" s="285"/>
      <c r="BEP47" s="285"/>
      <c r="BEQ47" s="285"/>
      <c r="BER47" s="285"/>
      <c r="BES47" s="285"/>
      <c r="BET47" s="285"/>
      <c r="BEU47" s="285"/>
      <c r="BEV47" s="285"/>
      <c r="BEW47" s="285"/>
      <c r="BEX47" s="285"/>
      <c r="BEY47" s="285"/>
      <c r="BEZ47" s="285"/>
      <c r="BFA47" s="285"/>
      <c r="BFB47" s="285"/>
      <c r="BFC47" s="285"/>
      <c r="BFD47" s="285"/>
      <c r="BFE47" s="285"/>
      <c r="BFF47" s="285"/>
      <c r="BFG47" s="285"/>
      <c r="BFH47" s="285"/>
      <c r="BFI47" s="285"/>
      <c r="BFJ47" s="285"/>
      <c r="BFK47" s="285"/>
      <c r="BFL47" s="285"/>
      <c r="BFM47" s="285"/>
      <c r="BFN47" s="285"/>
      <c r="BFO47" s="285"/>
      <c r="BFP47" s="285"/>
      <c r="BFQ47" s="285"/>
      <c r="BFR47" s="285"/>
      <c r="BFS47" s="285"/>
      <c r="BFT47" s="285"/>
      <c r="BFU47" s="285"/>
      <c r="BFV47" s="285"/>
      <c r="BFW47" s="285"/>
      <c r="BFX47" s="285"/>
      <c r="BFY47" s="285"/>
      <c r="BFZ47" s="285"/>
      <c r="BGA47" s="285"/>
      <c r="BGB47" s="285"/>
      <c r="BGC47" s="285"/>
      <c r="BGD47" s="285"/>
      <c r="BGE47" s="285"/>
      <c r="BGF47" s="285"/>
      <c r="BGG47" s="285"/>
      <c r="BGH47" s="285"/>
      <c r="BGI47" s="285"/>
      <c r="BGJ47" s="285"/>
      <c r="BGK47" s="285"/>
      <c r="BGL47" s="285"/>
      <c r="BGM47" s="285"/>
      <c r="BGN47" s="285"/>
      <c r="BGO47" s="285"/>
      <c r="BGP47" s="285"/>
      <c r="BGQ47" s="285"/>
      <c r="BGR47" s="285"/>
      <c r="BGS47" s="285"/>
      <c r="BGT47" s="285"/>
      <c r="BGU47" s="285"/>
      <c r="BGV47" s="285"/>
      <c r="BGW47" s="285"/>
      <c r="BGX47" s="285"/>
      <c r="BGY47" s="285"/>
      <c r="BGZ47" s="285"/>
      <c r="BHA47" s="285"/>
      <c r="BHB47" s="285"/>
      <c r="BHC47" s="285"/>
      <c r="BHD47" s="285"/>
      <c r="BHE47" s="285"/>
      <c r="BHF47" s="285"/>
      <c r="BHG47" s="285"/>
      <c r="BHH47" s="285"/>
      <c r="BHI47" s="285"/>
      <c r="BHJ47" s="285"/>
      <c r="BHK47" s="285"/>
      <c r="BHL47" s="285"/>
      <c r="BHM47" s="285"/>
      <c r="BHN47" s="285"/>
      <c r="BHO47" s="285"/>
      <c r="BHP47" s="285"/>
      <c r="BHQ47" s="285"/>
      <c r="BHR47" s="285"/>
      <c r="BHS47" s="285"/>
      <c r="BHT47" s="285"/>
      <c r="BHU47" s="285"/>
      <c r="BHV47" s="285"/>
      <c r="BHW47" s="285"/>
      <c r="BHX47" s="285"/>
      <c r="BHY47" s="285"/>
      <c r="BHZ47" s="285"/>
      <c r="BIA47" s="285"/>
      <c r="BIB47" s="285"/>
      <c r="BIC47" s="285"/>
      <c r="BID47" s="285"/>
      <c r="BIE47" s="285"/>
      <c r="BIF47" s="285"/>
      <c r="BIG47" s="285"/>
      <c r="BIH47" s="285"/>
      <c r="BII47" s="285"/>
      <c r="BIJ47" s="285"/>
      <c r="BIK47" s="285"/>
      <c r="BIL47" s="285"/>
      <c r="BIM47" s="285"/>
      <c r="BIN47" s="285"/>
      <c r="BIO47" s="285"/>
      <c r="BIP47" s="285"/>
      <c r="BIQ47" s="285"/>
      <c r="BIR47" s="285"/>
      <c r="BIS47" s="285"/>
      <c r="BIT47" s="285"/>
      <c r="BIU47" s="285"/>
      <c r="BIV47" s="285"/>
      <c r="BIW47" s="285"/>
      <c r="BIX47" s="285"/>
      <c r="BIY47" s="285"/>
      <c r="BIZ47" s="285"/>
      <c r="BJA47" s="285"/>
      <c r="BJB47" s="285"/>
      <c r="BJC47" s="285"/>
      <c r="BJD47" s="285"/>
      <c r="BJE47" s="285"/>
      <c r="BJF47" s="285"/>
      <c r="BJG47" s="285"/>
      <c r="BJH47" s="285"/>
      <c r="BJI47" s="285"/>
      <c r="BJJ47" s="285"/>
      <c r="BJK47" s="285"/>
      <c r="BJL47" s="285"/>
      <c r="BJM47" s="285"/>
      <c r="BJN47" s="285"/>
      <c r="BJO47" s="285"/>
      <c r="BJP47" s="285"/>
      <c r="BJQ47" s="285"/>
      <c r="BJR47" s="285"/>
      <c r="BJS47" s="285"/>
      <c r="BJT47" s="285"/>
      <c r="BJU47" s="285"/>
      <c r="BJV47" s="285"/>
      <c r="BJW47" s="285"/>
      <c r="BJX47" s="285"/>
      <c r="BJY47" s="285"/>
      <c r="BJZ47" s="285"/>
      <c r="BKA47" s="285"/>
      <c r="BKB47" s="285"/>
      <c r="BKC47" s="285"/>
      <c r="BKD47" s="285"/>
      <c r="BKE47" s="285"/>
      <c r="BKF47" s="285"/>
      <c r="BKG47" s="285"/>
      <c r="BKH47" s="285"/>
      <c r="BKI47" s="285"/>
      <c r="BKJ47" s="285"/>
      <c r="BKK47" s="285"/>
      <c r="BKL47" s="285"/>
      <c r="BKM47" s="285"/>
      <c r="BKN47" s="285"/>
      <c r="BKO47" s="285"/>
      <c r="BKP47" s="285"/>
      <c r="BKQ47" s="285"/>
      <c r="BKR47" s="285"/>
      <c r="BKS47" s="285"/>
      <c r="BKT47" s="285"/>
      <c r="BKU47" s="285"/>
      <c r="BKV47" s="285"/>
      <c r="BKW47" s="285"/>
      <c r="BKX47" s="285"/>
      <c r="BKY47" s="285"/>
      <c r="BKZ47" s="285"/>
      <c r="BLA47" s="285"/>
      <c r="BLB47" s="285"/>
      <c r="BLC47" s="285"/>
      <c r="BLD47" s="285"/>
      <c r="BLE47" s="285"/>
      <c r="BLF47" s="285"/>
      <c r="BLG47" s="285"/>
      <c r="BLH47" s="285"/>
      <c r="BLI47" s="285"/>
      <c r="BLJ47" s="285"/>
      <c r="BLK47" s="285"/>
      <c r="BLL47" s="285"/>
      <c r="BLM47" s="285"/>
      <c r="BLN47" s="285"/>
      <c r="BLO47" s="285"/>
      <c r="BLP47" s="285"/>
      <c r="BLQ47" s="285"/>
      <c r="BLR47" s="285"/>
      <c r="BLS47" s="285"/>
      <c r="BLT47" s="285"/>
      <c r="BLU47" s="285"/>
      <c r="BLV47" s="285"/>
      <c r="BLW47" s="285"/>
      <c r="BLX47" s="285"/>
      <c r="BLY47" s="285"/>
      <c r="BLZ47" s="285"/>
      <c r="BMA47" s="285"/>
      <c r="BMB47" s="285"/>
      <c r="BMC47" s="285"/>
      <c r="BMD47" s="285"/>
      <c r="BME47" s="285"/>
      <c r="BMF47" s="285"/>
      <c r="BMG47" s="285"/>
      <c r="BMH47" s="285"/>
      <c r="BMI47" s="285"/>
      <c r="BMJ47" s="285"/>
      <c r="BMK47" s="285"/>
      <c r="BML47" s="285"/>
      <c r="BMM47" s="285"/>
      <c r="BMN47" s="285"/>
      <c r="BMO47" s="285"/>
      <c r="BMP47" s="285"/>
      <c r="BMQ47" s="285"/>
      <c r="BMR47" s="285"/>
      <c r="BMS47" s="285"/>
      <c r="BMT47" s="285"/>
      <c r="BMU47" s="285"/>
      <c r="BMV47" s="285"/>
      <c r="BMW47" s="285"/>
      <c r="BMX47" s="285"/>
      <c r="BMY47" s="285"/>
      <c r="BMZ47" s="285"/>
      <c r="BNA47" s="285"/>
      <c r="BNB47" s="285"/>
      <c r="BNC47" s="285"/>
      <c r="BND47" s="285"/>
      <c r="BNE47" s="285"/>
      <c r="BNF47" s="285"/>
      <c r="BNG47" s="285"/>
      <c r="BNH47" s="285"/>
      <c r="BNI47" s="285"/>
      <c r="BNJ47" s="285"/>
      <c r="BNK47" s="285"/>
      <c r="BNL47" s="285"/>
      <c r="BNM47" s="285"/>
      <c r="BNN47" s="285"/>
      <c r="BNO47" s="285"/>
      <c r="BNP47" s="285"/>
      <c r="BNQ47" s="285"/>
      <c r="BNR47" s="285"/>
      <c r="BNS47" s="285"/>
      <c r="BNT47" s="285"/>
      <c r="BNU47" s="285"/>
      <c r="BNV47" s="285"/>
      <c r="BNW47" s="285"/>
      <c r="BNX47" s="285"/>
      <c r="BNY47" s="285"/>
      <c r="BNZ47" s="285"/>
      <c r="BOA47" s="285"/>
      <c r="BOB47" s="285"/>
      <c r="BOC47" s="285"/>
      <c r="BOD47" s="285"/>
      <c r="BOE47" s="285"/>
      <c r="BOF47" s="285"/>
      <c r="BOG47" s="285"/>
      <c r="BOH47" s="285"/>
      <c r="BOI47" s="285"/>
      <c r="BOJ47" s="285"/>
      <c r="BOK47" s="285"/>
      <c r="BOL47" s="285"/>
      <c r="BOM47" s="285"/>
      <c r="BON47" s="285"/>
      <c r="BOO47" s="285"/>
      <c r="BOP47" s="285"/>
      <c r="BOQ47" s="285"/>
      <c r="BOR47" s="285"/>
      <c r="BOS47" s="285"/>
      <c r="BOT47" s="285"/>
      <c r="BOU47" s="285"/>
      <c r="BOV47" s="285"/>
      <c r="BOW47" s="285"/>
      <c r="BOX47" s="285"/>
      <c r="BOY47" s="285"/>
      <c r="BOZ47" s="285"/>
      <c r="BPA47" s="285"/>
      <c r="BPB47" s="285"/>
      <c r="BPC47" s="285"/>
      <c r="BPD47" s="285"/>
      <c r="BPE47" s="285"/>
      <c r="BPF47" s="285"/>
      <c r="BPG47" s="285"/>
      <c r="BPH47" s="285"/>
      <c r="BPI47" s="285"/>
      <c r="BPJ47" s="285"/>
      <c r="BPK47" s="285"/>
      <c r="BPL47" s="285"/>
      <c r="BPM47" s="285"/>
      <c r="BPN47" s="285"/>
      <c r="BPO47" s="285"/>
      <c r="BPP47" s="285"/>
      <c r="BPQ47" s="285"/>
      <c r="BPR47" s="285"/>
      <c r="BPS47" s="285"/>
      <c r="BPT47" s="285"/>
      <c r="BPU47" s="285"/>
      <c r="BPV47" s="285"/>
      <c r="BPW47" s="285"/>
      <c r="BPX47" s="285"/>
      <c r="BPY47" s="285"/>
      <c r="BPZ47" s="285"/>
      <c r="BQA47" s="285"/>
      <c r="BQB47" s="285"/>
      <c r="BQC47" s="285"/>
      <c r="BQD47" s="285"/>
      <c r="BQE47" s="285"/>
      <c r="BQF47" s="285"/>
      <c r="BQG47" s="285"/>
      <c r="BQH47" s="285"/>
      <c r="BQI47" s="285"/>
      <c r="BQJ47" s="285"/>
      <c r="BQK47" s="285"/>
      <c r="BQL47" s="285"/>
      <c r="BQM47" s="285"/>
      <c r="BQN47" s="285"/>
      <c r="BQO47" s="285"/>
      <c r="BQP47" s="285"/>
      <c r="BQQ47" s="285"/>
      <c r="BQR47" s="285"/>
      <c r="BQS47" s="285"/>
      <c r="BQT47" s="285"/>
      <c r="BQU47" s="285"/>
      <c r="BQV47" s="285"/>
      <c r="BQW47" s="285"/>
      <c r="BQX47" s="285"/>
      <c r="BQY47" s="285"/>
      <c r="BQZ47" s="285"/>
      <c r="BRA47" s="285"/>
      <c r="BRB47" s="285"/>
      <c r="BRC47" s="285"/>
      <c r="BRD47" s="285"/>
      <c r="BRE47" s="285"/>
      <c r="BRF47" s="285"/>
      <c r="BRG47" s="285"/>
      <c r="BRH47" s="285"/>
      <c r="BRI47" s="285"/>
      <c r="BRJ47" s="285"/>
      <c r="BRK47" s="285"/>
      <c r="BRL47" s="285"/>
      <c r="BRM47" s="285"/>
      <c r="BRN47" s="285"/>
      <c r="BRO47" s="285"/>
      <c r="BRP47" s="285"/>
      <c r="BRQ47" s="285"/>
      <c r="BRR47" s="285"/>
      <c r="BRS47" s="285"/>
      <c r="BRT47" s="285"/>
      <c r="BRU47" s="285"/>
      <c r="BRV47" s="285"/>
      <c r="BRW47" s="285"/>
      <c r="BRX47" s="285"/>
      <c r="BRY47" s="285"/>
      <c r="BRZ47" s="285"/>
      <c r="BSA47" s="285"/>
      <c r="BSB47" s="285"/>
      <c r="BSC47" s="285"/>
      <c r="BSD47" s="285"/>
      <c r="BSE47" s="285"/>
      <c r="BSF47" s="285"/>
      <c r="BSG47" s="285"/>
      <c r="BSH47" s="285"/>
      <c r="BSI47" s="285"/>
      <c r="BSJ47" s="285"/>
      <c r="BSK47" s="285"/>
      <c r="BSL47" s="285"/>
      <c r="BSM47" s="285"/>
      <c r="BSN47" s="285"/>
      <c r="BSO47" s="285"/>
      <c r="BSP47" s="285"/>
      <c r="BSQ47" s="285"/>
      <c r="BSR47" s="285"/>
      <c r="BSS47" s="285"/>
      <c r="BST47" s="285"/>
      <c r="BSU47" s="285"/>
      <c r="BSV47" s="285"/>
      <c r="BSW47" s="285"/>
      <c r="BSX47" s="285"/>
      <c r="BSY47" s="285"/>
      <c r="BSZ47" s="285"/>
      <c r="BTA47" s="285"/>
      <c r="BTB47" s="285"/>
      <c r="BTC47" s="285"/>
      <c r="BTD47" s="285"/>
      <c r="BTE47" s="285"/>
      <c r="BTF47" s="285"/>
      <c r="BTG47" s="285"/>
      <c r="BTH47" s="285"/>
      <c r="BTI47" s="285"/>
      <c r="BTJ47" s="285"/>
      <c r="BTK47" s="285"/>
      <c r="BTL47" s="285"/>
      <c r="BTM47" s="285"/>
      <c r="BTN47" s="285"/>
      <c r="BTO47" s="285"/>
      <c r="BTP47" s="285"/>
      <c r="BTQ47" s="285"/>
      <c r="BTR47" s="285"/>
      <c r="BTS47" s="285"/>
      <c r="BTT47" s="285"/>
      <c r="BTU47" s="285"/>
      <c r="BTV47" s="285"/>
      <c r="BTW47" s="285"/>
      <c r="BTX47" s="285"/>
      <c r="BTY47" s="285"/>
      <c r="BTZ47" s="285"/>
      <c r="BUA47" s="285"/>
      <c r="BUB47" s="285"/>
      <c r="BUC47" s="285"/>
      <c r="BUD47" s="285"/>
      <c r="BUE47" s="285"/>
      <c r="BUF47" s="285"/>
      <c r="BUG47" s="285"/>
      <c r="BUH47" s="285"/>
      <c r="BUI47" s="285"/>
      <c r="BUJ47" s="285"/>
      <c r="BUK47" s="285"/>
      <c r="BUL47" s="285"/>
      <c r="BUM47" s="285"/>
      <c r="BUN47" s="285"/>
      <c r="BUO47" s="285"/>
      <c r="BUP47" s="285"/>
      <c r="BUQ47" s="285"/>
      <c r="BUR47" s="285"/>
      <c r="BUS47" s="285"/>
      <c r="BUT47" s="285"/>
      <c r="BUU47" s="285"/>
      <c r="BUV47" s="285"/>
      <c r="BUW47" s="285"/>
      <c r="BUX47" s="285"/>
      <c r="BUY47" s="285"/>
      <c r="BUZ47" s="285"/>
      <c r="BVA47" s="285"/>
      <c r="BVB47" s="285"/>
      <c r="BVC47" s="285"/>
      <c r="BVD47" s="285"/>
      <c r="BVE47" s="285"/>
      <c r="BVF47" s="285"/>
      <c r="BVG47" s="285"/>
      <c r="BVH47" s="285"/>
      <c r="BVI47" s="285"/>
      <c r="BVJ47" s="285"/>
      <c r="BVK47" s="285"/>
      <c r="BVL47" s="285"/>
      <c r="BVM47" s="285"/>
      <c r="BVN47" s="285"/>
      <c r="BVO47" s="285"/>
      <c r="BVP47" s="285"/>
      <c r="BVQ47" s="285"/>
      <c r="BVR47" s="285"/>
      <c r="BVS47" s="285"/>
      <c r="BVT47" s="285"/>
      <c r="BVU47" s="285"/>
      <c r="BVV47" s="285"/>
      <c r="BVW47" s="285"/>
      <c r="BVX47" s="285"/>
      <c r="BVY47" s="285"/>
      <c r="BVZ47" s="285"/>
      <c r="BWA47" s="285"/>
      <c r="BWB47" s="285"/>
      <c r="BWC47" s="285"/>
      <c r="BWD47" s="285"/>
      <c r="BWE47" s="285"/>
      <c r="BWF47" s="285"/>
      <c r="BWG47" s="285"/>
      <c r="BWH47" s="285"/>
      <c r="BWI47" s="285"/>
      <c r="BWJ47" s="285"/>
      <c r="BWK47" s="285"/>
      <c r="BWL47" s="285"/>
      <c r="BWM47" s="285"/>
      <c r="BWN47" s="285"/>
      <c r="BWO47" s="285"/>
      <c r="BWP47" s="285"/>
      <c r="BWQ47" s="285"/>
      <c r="BWR47" s="285"/>
      <c r="BWS47" s="285"/>
      <c r="BWT47" s="285"/>
      <c r="BWU47" s="285"/>
      <c r="BWV47" s="285"/>
      <c r="BWW47" s="285"/>
      <c r="BWX47" s="285"/>
      <c r="BWY47" s="285"/>
      <c r="BWZ47" s="285"/>
      <c r="BXA47" s="285"/>
      <c r="BXB47" s="285"/>
      <c r="BXC47" s="285"/>
      <c r="BXD47" s="285"/>
      <c r="BXE47" s="285"/>
      <c r="BXF47" s="285"/>
      <c r="BXG47" s="285"/>
      <c r="BXH47" s="285"/>
      <c r="BXI47" s="285"/>
      <c r="BXJ47" s="285"/>
      <c r="BXK47" s="285"/>
      <c r="BXL47" s="285"/>
      <c r="BXM47" s="285"/>
      <c r="BXN47" s="285"/>
      <c r="BXO47" s="285"/>
      <c r="BXP47" s="285"/>
      <c r="BXQ47" s="285"/>
      <c r="BXR47" s="285"/>
      <c r="BXS47" s="285"/>
      <c r="BXT47" s="285"/>
      <c r="BXU47" s="285"/>
      <c r="BXV47" s="285"/>
      <c r="BXW47" s="285"/>
      <c r="BXX47" s="285"/>
      <c r="BXY47" s="285"/>
      <c r="BXZ47" s="285"/>
      <c r="BYA47" s="285"/>
      <c r="BYB47" s="285"/>
      <c r="BYC47" s="285"/>
      <c r="BYD47" s="285"/>
      <c r="BYE47" s="285"/>
      <c r="BYF47" s="285"/>
      <c r="BYG47" s="285"/>
      <c r="BYH47" s="285"/>
      <c r="BYI47" s="285"/>
      <c r="BYJ47" s="285"/>
      <c r="BYK47" s="285"/>
      <c r="BYL47" s="285"/>
      <c r="BYM47" s="285"/>
      <c r="BYN47" s="285"/>
      <c r="BYO47" s="285"/>
      <c r="BYP47" s="285"/>
      <c r="BYQ47" s="285"/>
      <c r="BYR47" s="285"/>
      <c r="BYS47" s="285"/>
      <c r="BYT47" s="285"/>
      <c r="BYU47" s="285"/>
      <c r="BYV47" s="285"/>
      <c r="BYW47" s="285"/>
      <c r="BYX47" s="285"/>
      <c r="BYY47" s="285"/>
      <c r="BYZ47" s="285"/>
      <c r="BZA47" s="285"/>
      <c r="BZB47" s="285"/>
      <c r="BZC47" s="285"/>
      <c r="BZD47" s="285"/>
      <c r="BZE47" s="285"/>
      <c r="BZF47" s="285"/>
      <c r="BZG47" s="285"/>
      <c r="BZH47" s="285"/>
      <c r="BZI47" s="285"/>
      <c r="BZJ47" s="285"/>
      <c r="BZK47" s="285"/>
      <c r="BZL47" s="285"/>
      <c r="BZM47" s="285"/>
      <c r="BZN47" s="285"/>
      <c r="BZO47" s="285"/>
      <c r="BZP47" s="285"/>
      <c r="BZQ47" s="285"/>
      <c r="BZR47" s="285"/>
      <c r="BZS47" s="285"/>
      <c r="BZT47" s="285"/>
      <c r="BZU47" s="285"/>
      <c r="BZV47" s="285"/>
      <c r="BZW47" s="285"/>
      <c r="BZX47" s="285"/>
      <c r="BZY47" s="285"/>
      <c r="BZZ47" s="285"/>
      <c r="CAA47" s="285"/>
      <c r="CAB47" s="285"/>
      <c r="CAC47" s="285"/>
      <c r="CAD47" s="285"/>
      <c r="CAE47" s="285"/>
      <c r="CAF47" s="285"/>
      <c r="CAG47" s="285"/>
      <c r="CAH47" s="285"/>
      <c r="CAI47" s="285"/>
      <c r="CAJ47" s="285"/>
      <c r="CAK47" s="285"/>
      <c r="CAL47" s="285"/>
      <c r="CAM47" s="285"/>
      <c r="CAN47" s="285"/>
      <c r="CAO47" s="285"/>
      <c r="CAP47" s="285"/>
      <c r="CAQ47" s="285"/>
      <c r="CAR47" s="285"/>
      <c r="CAS47" s="285"/>
      <c r="CAT47" s="285"/>
      <c r="CAU47" s="285"/>
      <c r="CAV47" s="285"/>
      <c r="CAW47" s="285"/>
      <c r="CAX47" s="285"/>
      <c r="CAY47" s="285"/>
      <c r="CAZ47" s="285"/>
      <c r="CBA47" s="285"/>
      <c r="CBB47" s="285"/>
      <c r="CBC47" s="285"/>
      <c r="CBD47" s="285"/>
      <c r="CBE47" s="285"/>
      <c r="CBF47" s="285"/>
      <c r="CBG47" s="285"/>
      <c r="CBH47" s="285"/>
      <c r="CBI47" s="285"/>
      <c r="CBJ47" s="285"/>
      <c r="CBK47" s="285"/>
      <c r="CBL47" s="285"/>
      <c r="CBM47" s="285"/>
      <c r="CBN47" s="285"/>
      <c r="CBO47" s="285"/>
      <c r="CBP47" s="285"/>
      <c r="CBQ47" s="285"/>
      <c r="CBR47" s="285"/>
      <c r="CBS47" s="285"/>
      <c r="CBT47" s="285"/>
      <c r="CBU47" s="285"/>
      <c r="CBV47" s="285"/>
      <c r="CBW47" s="285"/>
      <c r="CBX47" s="285"/>
      <c r="CBY47" s="285"/>
      <c r="CBZ47" s="285"/>
      <c r="CCA47" s="285"/>
      <c r="CCB47" s="285"/>
      <c r="CCC47" s="285"/>
      <c r="CCD47" s="285"/>
      <c r="CCE47" s="285"/>
      <c r="CCF47" s="285"/>
      <c r="CCG47" s="285"/>
      <c r="CCH47" s="285"/>
      <c r="CCI47" s="285"/>
      <c r="CCJ47" s="285"/>
      <c r="CCK47" s="285"/>
      <c r="CCL47" s="285"/>
      <c r="CCM47" s="285"/>
      <c r="CCN47" s="285"/>
      <c r="CCO47" s="285"/>
      <c r="CCP47" s="285"/>
      <c r="CCQ47" s="285"/>
      <c r="CCR47" s="285"/>
      <c r="CCS47" s="285"/>
      <c r="CCT47" s="285"/>
      <c r="CCU47" s="285"/>
      <c r="CCV47" s="285"/>
      <c r="CCW47" s="285"/>
      <c r="CCX47" s="285"/>
      <c r="CCY47" s="285"/>
      <c r="CCZ47" s="285"/>
      <c r="CDA47" s="285"/>
      <c r="CDB47" s="285"/>
      <c r="CDC47" s="285"/>
      <c r="CDD47" s="285"/>
      <c r="CDE47" s="285"/>
      <c r="CDF47" s="285"/>
      <c r="CDG47" s="285"/>
      <c r="CDH47" s="285"/>
      <c r="CDI47" s="285"/>
      <c r="CDJ47" s="285"/>
      <c r="CDK47" s="285"/>
      <c r="CDL47" s="285"/>
      <c r="CDM47" s="285"/>
      <c r="CDN47" s="285"/>
      <c r="CDO47" s="285"/>
      <c r="CDP47" s="285"/>
      <c r="CDQ47" s="285"/>
      <c r="CDR47" s="285"/>
      <c r="CDS47" s="285"/>
      <c r="CDT47" s="285"/>
      <c r="CDU47" s="285"/>
      <c r="CDV47" s="285"/>
      <c r="CDW47" s="285"/>
      <c r="CDX47" s="285"/>
      <c r="CDY47" s="285"/>
      <c r="CDZ47" s="285"/>
      <c r="CEA47" s="285"/>
      <c r="CEB47" s="285"/>
      <c r="CEC47" s="285"/>
      <c r="CED47" s="285"/>
      <c r="CEE47" s="285"/>
      <c r="CEF47" s="285"/>
      <c r="CEG47" s="285"/>
      <c r="CEH47" s="285"/>
      <c r="CEI47" s="285"/>
      <c r="CEJ47" s="285"/>
      <c r="CEK47" s="285"/>
      <c r="CEL47" s="285"/>
      <c r="CEM47" s="285"/>
      <c r="CEN47" s="285"/>
      <c r="CEO47" s="285"/>
      <c r="CEP47" s="285"/>
      <c r="CEQ47" s="285"/>
      <c r="CER47" s="285"/>
      <c r="CES47" s="285"/>
      <c r="CET47" s="285"/>
      <c r="CEU47" s="285"/>
      <c r="CEV47" s="285"/>
      <c r="CEW47" s="285"/>
      <c r="CEX47" s="285"/>
      <c r="CEY47" s="285"/>
      <c r="CEZ47" s="285"/>
      <c r="CFA47" s="285"/>
      <c r="CFB47" s="285"/>
      <c r="CFC47" s="285"/>
      <c r="CFD47" s="285"/>
      <c r="CFE47" s="285"/>
      <c r="CFF47" s="285"/>
      <c r="CFG47" s="285"/>
      <c r="CFH47" s="285"/>
      <c r="CFI47" s="285"/>
      <c r="CFJ47" s="285"/>
      <c r="CFK47" s="285"/>
      <c r="CFL47" s="285"/>
      <c r="CFM47" s="285"/>
      <c r="CFN47" s="285"/>
      <c r="CFO47" s="285"/>
      <c r="CFP47" s="285"/>
      <c r="CFQ47" s="285"/>
      <c r="CFR47" s="285"/>
      <c r="CFS47" s="285"/>
      <c r="CFT47" s="285"/>
      <c r="CFU47" s="285"/>
      <c r="CFV47" s="285"/>
      <c r="CFW47" s="285"/>
      <c r="CFX47" s="285"/>
      <c r="CFY47" s="285"/>
      <c r="CFZ47" s="285"/>
      <c r="CGA47" s="285"/>
      <c r="CGB47" s="285"/>
      <c r="CGC47" s="285"/>
      <c r="CGD47" s="285"/>
      <c r="CGE47" s="285"/>
      <c r="CGF47" s="285"/>
      <c r="CGG47" s="285"/>
      <c r="CGH47" s="285"/>
      <c r="CGI47" s="285"/>
      <c r="CGJ47" s="285"/>
      <c r="CGK47" s="285"/>
      <c r="CGL47" s="285"/>
      <c r="CGM47" s="285"/>
      <c r="CGN47" s="285"/>
      <c r="CGO47" s="285"/>
      <c r="CGP47" s="285"/>
      <c r="CGQ47" s="285"/>
      <c r="CGR47" s="285"/>
      <c r="CGS47" s="285"/>
      <c r="CGT47" s="285"/>
      <c r="CGU47" s="285"/>
      <c r="CGV47" s="285"/>
      <c r="CGW47" s="285"/>
      <c r="CGX47" s="285"/>
      <c r="CGY47" s="285"/>
      <c r="CGZ47" s="285"/>
      <c r="CHA47" s="285"/>
      <c r="CHB47" s="285"/>
      <c r="CHC47" s="285"/>
      <c r="CHD47" s="285"/>
      <c r="CHE47" s="285"/>
      <c r="CHF47" s="285"/>
      <c r="CHG47" s="285"/>
      <c r="CHH47" s="285"/>
      <c r="CHI47" s="285"/>
      <c r="CHJ47" s="285"/>
      <c r="CHK47" s="285"/>
      <c r="CHL47" s="285"/>
      <c r="CHM47" s="285"/>
      <c r="CHN47" s="285"/>
      <c r="CHO47" s="285"/>
      <c r="CHP47" s="285"/>
      <c r="CHQ47" s="285"/>
      <c r="CHR47" s="285"/>
      <c r="CHS47" s="285"/>
      <c r="CHT47" s="285"/>
      <c r="CHU47" s="285"/>
      <c r="CHV47" s="285"/>
      <c r="CHW47" s="285"/>
      <c r="CHX47" s="285"/>
      <c r="CHY47" s="285"/>
      <c r="CHZ47" s="285"/>
      <c r="CIA47" s="285"/>
      <c r="CIB47" s="285"/>
      <c r="CIC47" s="285"/>
      <c r="CID47" s="285"/>
      <c r="CIE47" s="285"/>
      <c r="CIF47" s="285"/>
      <c r="CIG47" s="285"/>
      <c r="CIH47" s="285"/>
      <c r="CII47" s="285"/>
      <c r="CIJ47" s="285"/>
      <c r="CIK47" s="285"/>
      <c r="CIL47" s="285"/>
      <c r="CIM47" s="285"/>
      <c r="CIN47" s="285"/>
      <c r="CIO47" s="285"/>
      <c r="CIP47" s="285"/>
      <c r="CIQ47" s="285"/>
      <c r="CIR47" s="285"/>
      <c r="CIS47" s="285"/>
      <c r="CIT47" s="285"/>
      <c r="CIU47" s="285"/>
      <c r="CIV47" s="285"/>
      <c r="CIW47" s="285"/>
      <c r="CIX47" s="285"/>
      <c r="CIY47" s="285"/>
      <c r="CIZ47" s="285"/>
      <c r="CJA47" s="285"/>
      <c r="CJB47" s="285"/>
      <c r="CJC47" s="285"/>
      <c r="CJD47" s="285"/>
      <c r="CJE47" s="285"/>
      <c r="CJF47" s="285"/>
      <c r="CJG47" s="285"/>
      <c r="CJH47" s="285"/>
      <c r="CJI47" s="285"/>
      <c r="CJJ47" s="285"/>
      <c r="CJK47" s="285"/>
      <c r="CJL47" s="285"/>
      <c r="CJM47" s="285"/>
      <c r="CJN47" s="285"/>
      <c r="CJO47" s="285"/>
      <c r="CJP47" s="285"/>
      <c r="CJQ47" s="285"/>
      <c r="CJR47" s="285"/>
      <c r="CJS47" s="285"/>
      <c r="CJT47" s="285"/>
      <c r="CJU47" s="285"/>
      <c r="CJV47" s="285"/>
      <c r="CJW47" s="285"/>
      <c r="CJX47" s="285"/>
      <c r="CJY47" s="285"/>
      <c r="CJZ47" s="285"/>
      <c r="CKA47" s="285"/>
      <c r="CKB47" s="285"/>
      <c r="CKC47" s="285"/>
      <c r="CKD47" s="285"/>
      <c r="CKE47" s="285"/>
      <c r="CKF47" s="285"/>
      <c r="CKG47" s="285"/>
      <c r="CKH47" s="285"/>
      <c r="CKI47" s="285"/>
      <c r="CKJ47" s="285"/>
      <c r="CKK47" s="285"/>
      <c r="CKL47" s="285"/>
      <c r="CKM47" s="285"/>
      <c r="CKN47" s="285"/>
      <c r="CKO47" s="285"/>
      <c r="CKP47" s="285"/>
      <c r="CKQ47" s="285"/>
      <c r="CKR47" s="285"/>
      <c r="CKS47" s="285"/>
      <c r="CKT47" s="285"/>
      <c r="CKU47" s="285"/>
      <c r="CKV47" s="285"/>
      <c r="CKW47" s="285"/>
      <c r="CKX47" s="285"/>
      <c r="CKY47" s="285"/>
      <c r="CKZ47" s="285"/>
      <c r="CLA47" s="285"/>
      <c r="CLB47" s="285"/>
      <c r="CLC47" s="285"/>
      <c r="CLD47" s="285"/>
      <c r="CLE47" s="285"/>
      <c r="CLF47" s="285"/>
      <c r="CLG47" s="285"/>
      <c r="CLH47" s="285"/>
      <c r="CLI47" s="285"/>
      <c r="CLJ47" s="285"/>
      <c r="CLK47" s="285"/>
      <c r="CLL47" s="285"/>
      <c r="CLM47" s="285"/>
      <c r="CLN47" s="285"/>
      <c r="CLO47" s="285"/>
      <c r="CLP47" s="285"/>
      <c r="CLQ47" s="285"/>
      <c r="CLR47" s="285"/>
      <c r="CLS47" s="285"/>
      <c r="CLT47" s="285"/>
      <c r="CLU47" s="285"/>
      <c r="CLV47" s="285"/>
      <c r="CLW47" s="285"/>
      <c r="CLX47" s="285"/>
      <c r="CLY47" s="285"/>
      <c r="CLZ47" s="285"/>
      <c r="CMA47" s="285"/>
      <c r="CMB47" s="285"/>
      <c r="CMC47" s="285"/>
      <c r="CMD47" s="285"/>
      <c r="CME47" s="285"/>
      <c r="CMF47" s="285"/>
      <c r="CMG47" s="285"/>
      <c r="CMH47" s="285"/>
      <c r="CMI47" s="285"/>
      <c r="CMJ47" s="285"/>
      <c r="CMK47" s="285"/>
      <c r="CML47" s="285"/>
      <c r="CMM47" s="285"/>
      <c r="CMN47" s="285"/>
      <c r="CMO47" s="285"/>
      <c r="CMP47" s="285"/>
      <c r="CMQ47" s="285"/>
      <c r="CMR47" s="285"/>
      <c r="CMS47" s="285"/>
      <c r="CMT47" s="285"/>
      <c r="CMU47" s="285"/>
      <c r="CMV47" s="285"/>
      <c r="CMW47" s="285"/>
      <c r="CMX47" s="285"/>
      <c r="CMY47" s="285"/>
      <c r="CMZ47" s="285"/>
      <c r="CNA47" s="285"/>
      <c r="CNB47" s="285"/>
      <c r="CNC47" s="285"/>
      <c r="CND47" s="285"/>
      <c r="CNE47" s="285"/>
      <c r="CNF47" s="285"/>
      <c r="CNG47" s="285"/>
      <c r="CNH47" s="285"/>
      <c r="CNI47" s="285"/>
      <c r="CNJ47" s="285"/>
      <c r="CNK47" s="285"/>
      <c r="CNL47" s="285"/>
      <c r="CNM47" s="285"/>
      <c r="CNN47" s="285"/>
      <c r="CNO47" s="285"/>
      <c r="CNP47" s="285"/>
      <c r="CNQ47" s="285"/>
      <c r="CNR47" s="285"/>
      <c r="CNS47" s="285"/>
      <c r="CNT47" s="285"/>
      <c r="CNU47" s="285"/>
      <c r="CNV47" s="285"/>
      <c r="CNW47" s="285"/>
      <c r="CNX47" s="285"/>
      <c r="CNY47" s="285"/>
      <c r="CNZ47" s="285"/>
      <c r="COA47" s="285"/>
      <c r="COB47" s="285"/>
      <c r="COC47" s="285"/>
      <c r="COD47" s="285"/>
      <c r="COE47" s="285"/>
      <c r="COF47" s="285"/>
      <c r="COG47" s="285"/>
      <c r="COH47" s="285"/>
      <c r="COI47" s="285"/>
      <c r="COJ47" s="285"/>
      <c r="COK47" s="285"/>
      <c r="COL47" s="285"/>
      <c r="COM47" s="285"/>
      <c r="CON47" s="285"/>
      <c r="COO47" s="285"/>
      <c r="COP47" s="285"/>
      <c r="COQ47" s="285"/>
      <c r="COR47" s="285"/>
      <c r="COS47" s="285"/>
      <c r="COT47" s="285"/>
      <c r="COU47" s="285"/>
      <c r="COV47" s="285"/>
      <c r="COW47" s="285"/>
      <c r="COX47" s="285"/>
      <c r="COY47" s="285"/>
      <c r="COZ47" s="285"/>
      <c r="CPA47" s="285"/>
      <c r="CPB47" s="285"/>
      <c r="CPC47" s="285"/>
      <c r="CPD47" s="285"/>
      <c r="CPE47" s="285"/>
      <c r="CPF47" s="285"/>
      <c r="CPG47" s="285"/>
      <c r="CPH47" s="285"/>
      <c r="CPI47" s="285"/>
      <c r="CPJ47" s="285"/>
      <c r="CPK47" s="285"/>
      <c r="CPL47" s="285"/>
      <c r="CPM47" s="285"/>
      <c r="CPN47" s="285"/>
      <c r="CPO47" s="285"/>
      <c r="CPP47" s="285"/>
      <c r="CPQ47" s="285"/>
      <c r="CPR47" s="285"/>
      <c r="CPS47" s="285"/>
      <c r="CPT47" s="285"/>
      <c r="CPU47" s="285"/>
      <c r="CPV47" s="285"/>
      <c r="CPW47" s="285"/>
      <c r="CPX47" s="285"/>
      <c r="CPY47" s="285"/>
      <c r="CPZ47" s="285"/>
      <c r="CQA47" s="285"/>
      <c r="CQB47" s="285"/>
      <c r="CQC47" s="285"/>
      <c r="CQD47" s="285"/>
      <c r="CQE47" s="285"/>
      <c r="CQF47" s="285"/>
      <c r="CQG47" s="285"/>
      <c r="CQH47" s="285"/>
      <c r="CQI47" s="285"/>
      <c r="CQJ47" s="285"/>
      <c r="CQK47" s="285"/>
      <c r="CQL47" s="285"/>
      <c r="CQM47" s="285"/>
      <c r="CQN47" s="285"/>
      <c r="CQO47" s="285"/>
      <c r="CQP47" s="285"/>
      <c r="CQQ47" s="285"/>
      <c r="CQR47" s="285"/>
      <c r="CQS47" s="285"/>
      <c r="CQT47" s="285"/>
      <c r="CQU47" s="285"/>
      <c r="CQV47" s="285"/>
      <c r="CQW47" s="285"/>
      <c r="CQX47" s="285"/>
      <c r="CQY47" s="285"/>
      <c r="CQZ47" s="285"/>
      <c r="CRA47" s="285"/>
      <c r="CRB47" s="285"/>
      <c r="CRC47" s="285"/>
      <c r="CRD47" s="285"/>
      <c r="CRE47" s="285"/>
      <c r="CRF47" s="285"/>
      <c r="CRG47" s="285"/>
      <c r="CRH47" s="285"/>
      <c r="CRI47" s="285"/>
      <c r="CRJ47" s="285"/>
      <c r="CRK47" s="285"/>
      <c r="CRL47" s="285"/>
      <c r="CRM47" s="285"/>
      <c r="CRN47" s="285"/>
      <c r="CRO47" s="285"/>
      <c r="CRP47" s="285"/>
      <c r="CRQ47" s="285"/>
      <c r="CRR47" s="285"/>
      <c r="CRS47" s="285"/>
      <c r="CRT47" s="285"/>
      <c r="CRU47" s="285"/>
      <c r="CRV47" s="285"/>
      <c r="CRW47" s="285"/>
      <c r="CRX47" s="285"/>
      <c r="CRY47" s="285"/>
      <c r="CRZ47" s="285"/>
      <c r="CSA47" s="285"/>
      <c r="CSB47" s="285"/>
      <c r="CSC47" s="285"/>
      <c r="CSD47" s="285"/>
      <c r="CSE47" s="285"/>
      <c r="CSF47" s="285"/>
      <c r="CSG47" s="285"/>
      <c r="CSH47" s="285"/>
      <c r="CSI47" s="285"/>
      <c r="CSJ47" s="285"/>
      <c r="CSK47" s="285"/>
      <c r="CSL47" s="285"/>
      <c r="CSM47" s="285"/>
      <c r="CSN47" s="285"/>
      <c r="CSO47" s="285"/>
      <c r="CSP47" s="285"/>
      <c r="CSQ47" s="285"/>
      <c r="CSR47" s="285"/>
      <c r="CSS47" s="285"/>
      <c r="CST47" s="285"/>
      <c r="CSU47" s="285"/>
      <c r="CSV47" s="285"/>
      <c r="CSW47" s="285"/>
      <c r="CSX47" s="285"/>
      <c r="CSY47" s="285"/>
      <c r="CSZ47" s="285"/>
      <c r="CTA47" s="285"/>
      <c r="CTB47" s="285"/>
      <c r="CTC47" s="285"/>
      <c r="CTD47" s="285"/>
      <c r="CTE47" s="285"/>
      <c r="CTF47" s="285"/>
      <c r="CTG47" s="285"/>
      <c r="CTH47" s="285"/>
      <c r="CTI47" s="285"/>
      <c r="CTJ47" s="285"/>
      <c r="CTK47" s="285"/>
      <c r="CTL47" s="285"/>
      <c r="CTM47" s="285"/>
      <c r="CTN47" s="285"/>
      <c r="CTO47" s="285"/>
      <c r="CTP47" s="285"/>
      <c r="CTQ47" s="285"/>
      <c r="CTR47" s="285"/>
      <c r="CTS47" s="285"/>
      <c r="CTT47" s="285"/>
      <c r="CTU47" s="285"/>
      <c r="CTV47" s="285"/>
      <c r="CTW47" s="285"/>
      <c r="CTX47" s="285"/>
      <c r="CTY47" s="285"/>
      <c r="CTZ47" s="285"/>
      <c r="CUA47" s="285"/>
      <c r="CUB47" s="285"/>
      <c r="CUC47" s="285"/>
      <c r="CUD47" s="285"/>
      <c r="CUE47" s="285"/>
      <c r="CUF47" s="285"/>
      <c r="CUG47" s="285"/>
      <c r="CUH47" s="285"/>
      <c r="CUI47" s="285"/>
      <c r="CUJ47" s="285"/>
      <c r="CUK47" s="285"/>
      <c r="CUL47" s="285"/>
      <c r="CUM47" s="285"/>
      <c r="CUN47" s="285"/>
      <c r="CUO47" s="285"/>
      <c r="CUP47" s="285"/>
      <c r="CUQ47" s="285"/>
      <c r="CUR47" s="285"/>
      <c r="CUS47" s="285"/>
      <c r="CUT47" s="285"/>
      <c r="CUU47" s="285"/>
      <c r="CUV47" s="285"/>
      <c r="CUW47" s="285"/>
      <c r="CUX47" s="285"/>
      <c r="CUY47" s="285"/>
      <c r="CUZ47" s="285"/>
      <c r="CVA47" s="285"/>
      <c r="CVB47" s="285"/>
      <c r="CVC47" s="285"/>
      <c r="CVD47" s="285"/>
      <c r="CVE47" s="285"/>
      <c r="CVF47" s="285"/>
      <c r="CVG47" s="285"/>
      <c r="CVH47" s="285"/>
      <c r="CVI47" s="285"/>
      <c r="CVJ47" s="285"/>
      <c r="CVK47" s="285"/>
      <c r="CVL47" s="285"/>
      <c r="CVM47" s="285"/>
      <c r="CVN47" s="285"/>
      <c r="CVO47" s="285"/>
      <c r="CVP47" s="285"/>
      <c r="CVQ47" s="285"/>
      <c r="CVR47" s="285"/>
      <c r="CVS47" s="285"/>
      <c r="CVT47" s="285"/>
      <c r="CVU47" s="285"/>
      <c r="CVV47" s="285"/>
      <c r="CVW47" s="285"/>
      <c r="CVX47" s="285"/>
      <c r="CVY47" s="285"/>
      <c r="CVZ47" s="285"/>
      <c r="CWA47" s="285"/>
      <c r="CWB47" s="285"/>
      <c r="CWC47" s="285"/>
      <c r="CWD47" s="285"/>
      <c r="CWE47" s="285"/>
      <c r="CWF47" s="285"/>
      <c r="CWG47" s="285"/>
      <c r="CWH47" s="285"/>
      <c r="CWI47" s="285"/>
      <c r="CWJ47" s="285"/>
      <c r="CWK47" s="285"/>
      <c r="CWL47" s="285"/>
      <c r="CWM47" s="285"/>
      <c r="CWN47" s="285"/>
      <c r="CWO47" s="285"/>
      <c r="CWP47" s="285"/>
      <c r="CWQ47" s="285"/>
      <c r="CWR47" s="285"/>
      <c r="CWS47" s="285"/>
      <c r="CWT47" s="285"/>
      <c r="CWU47" s="285"/>
      <c r="CWV47" s="285"/>
      <c r="CWW47" s="285"/>
      <c r="CWX47" s="285"/>
      <c r="CWY47" s="285"/>
      <c r="CWZ47" s="285"/>
      <c r="CXA47" s="285"/>
      <c r="CXB47" s="285"/>
      <c r="CXC47" s="285"/>
      <c r="CXD47" s="285"/>
      <c r="CXE47" s="285"/>
      <c r="CXF47" s="285"/>
      <c r="CXG47" s="285"/>
      <c r="CXH47" s="285"/>
      <c r="CXI47" s="285"/>
      <c r="CXJ47" s="285"/>
      <c r="CXK47" s="285"/>
      <c r="CXL47" s="285"/>
      <c r="CXM47" s="285"/>
      <c r="CXN47" s="285"/>
      <c r="CXO47" s="285"/>
      <c r="CXP47" s="285"/>
      <c r="CXQ47" s="285"/>
      <c r="CXR47" s="285"/>
      <c r="CXS47" s="285"/>
      <c r="CXT47" s="285"/>
      <c r="CXU47" s="285"/>
      <c r="CXV47" s="285"/>
      <c r="CXW47" s="285"/>
      <c r="CXX47" s="285"/>
      <c r="CXY47" s="285"/>
      <c r="CXZ47" s="285"/>
      <c r="CYA47" s="285"/>
      <c r="CYB47" s="285"/>
      <c r="CYC47" s="285"/>
      <c r="CYD47" s="285"/>
      <c r="CYE47" s="285"/>
      <c r="CYF47" s="285"/>
      <c r="CYG47" s="285"/>
      <c r="CYH47" s="285"/>
      <c r="CYI47" s="285"/>
      <c r="CYJ47" s="285"/>
      <c r="CYK47" s="285"/>
      <c r="CYL47" s="285"/>
      <c r="CYM47" s="285"/>
      <c r="CYN47" s="285"/>
      <c r="CYO47" s="285"/>
      <c r="CYP47" s="285"/>
      <c r="CYQ47" s="285"/>
      <c r="CYR47" s="285"/>
      <c r="CYS47" s="285"/>
      <c r="CYT47" s="285"/>
      <c r="CYU47" s="285"/>
      <c r="CYV47" s="285"/>
      <c r="CYW47" s="285"/>
      <c r="CYX47" s="285"/>
      <c r="CYY47" s="285"/>
      <c r="CYZ47" s="285"/>
      <c r="CZA47" s="285"/>
      <c r="CZB47" s="285"/>
      <c r="CZC47" s="285"/>
      <c r="CZD47" s="285"/>
      <c r="CZE47" s="285"/>
      <c r="CZF47" s="285"/>
      <c r="CZG47" s="285"/>
      <c r="CZH47" s="285"/>
      <c r="CZI47" s="285"/>
      <c r="CZJ47" s="285"/>
      <c r="CZK47" s="285"/>
      <c r="CZL47" s="285"/>
      <c r="CZM47" s="285"/>
      <c r="CZN47" s="285"/>
      <c r="CZO47" s="285"/>
      <c r="CZP47" s="285"/>
      <c r="CZQ47" s="285"/>
      <c r="CZR47" s="285"/>
      <c r="CZS47" s="285"/>
      <c r="CZT47" s="285"/>
      <c r="CZU47" s="285"/>
      <c r="CZV47" s="285"/>
      <c r="CZW47" s="285"/>
      <c r="CZX47" s="285"/>
      <c r="CZY47" s="285"/>
      <c r="CZZ47" s="285"/>
      <c r="DAA47" s="285"/>
      <c r="DAB47" s="285"/>
      <c r="DAC47" s="285"/>
      <c r="DAD47" s="285"/>
      <c r="DAE47" s="285"/>
      <c r="DAF47" s="285"/>
      <c r="DAG47" s="285"/>
      <c r="DAH47" s="285"/>
      <c r="DAI47" s="285"/>
      <c r="DAJ47" s="285"/>
      <c r="DAK47" s="285"/>
      <c r="DAL47" s="285"/>
      <c r="DAM47" s="285"/>
      <c r="DAN47" s="285"/>
      <c r="DAO47" s="285"/>
      <c r="DAP47" s="285"/>
      <c r="DAQ47" s="285"/>
      <c r="DAR47" s="285"/>
      <c r="DAS47" s="285"/>
      <c r="DAT47" s="285"/>
      <c r="DAU47" s="285"/>
      <c r="DAV47" s="285"/>
      <c r="DAW47" s="285"/>
      <c r="DAX47" s="285"/>
      <c r="DAY47" s="285"/>
      <c r="DAZ47" s="285"/>
      <c r="DBA47" s="285"/>
      <c r="DBB47" s="285"/>
      <c r="DBC47" s="285"/>
      <c r="DBD47" s="285"/>
      <c r="DBE47" s="285"/>
      <c r="DBF47" s="285"/>
      <c r="DBG47" s="285"/>
      <c r="DBH47" s="285"/>
      <c r="DBI47" s="285"/>
      <c r="DBJ47" s="285"/>
      <c r="DBK47" s="285"/>
      <c r="DBL47" s="285"/>
      <c r="DBM47" s="285"/>
      <c r="DBN47" s="285"/>
      <c r="DBO47" s="285"/>
      <c r="DBP47" s="285"/>
      <c r="DBQ47" s="285"/>
      <c r="DBR47" s="285"/>
      <c r="DBS47" s="285"/>
      <c r="DBT47" s="285"/>
      <c r="DBU47" s="285"/>
      <c r="DBV47" s="285"/>
      <c r="DBW47" s="285"/>
      <c r="DBX47" s="285"/>
      <c r="DBY47" s="285"/>
      <c r="DBZ47" s="285"/>
      <c r="DCA47" s="285"/>
      <c r="DCB47" s="285"/>
      <c r="DCC47" s="285"/>
      <c r="DCD47" s="285"/>
      <c r="DCE47" s="285"/>
      <c r="DCF47" s="285"/>
      <c r="DCG47" s="285"/>
      <c r="DCH47" s="285"/>
      <c r="DCI47" s="285"/>
      <c r="DCJ47" s="285"/>
      <c r="DCK47" s="285"/>
      <c r="DCL47" s="285"/>
      <c r="DCM47" s="285"/>
      <c r="DCN47" s="285"/>
      <c r="DCO47" s="285"/>
      <c r="DCP47" s="285"/>
      <c r="DCQ47" s="285"/>
      <c r="DCR47" s="285"/>
      <c r="DCS47" s="285"/>
      <c r="DCT47" s="285"/>
      <c r="DCU47" s="285"/>
      <c r="DCV47" s="285"/>
      <c r="DCW47" s="285"/>
      <c r="DCX47" s="285"/>
      <c r="DCY47" s="285"/>
      <c r="DCZ47" s="285"/>
      <c r="DDA47" s="285"/>
      <c r="DDB47" s="285"/>
      <c r="DDC47" s="285"/>
      <c r="DDD47" s="285"/>
      <c r="DDE47" s="285"/>
      <c r="DDF47" s="285"/>
      <c r="DDG47" s="285"/>
      <c r="DDH47" s="285"/>
      <c r="DDI47" s="285"/>
      <c r="DDJ47" s="285"/>
      <c r="DDK47" s="285"/>
      <c r="DDL47" s="285"/>
      <c r="DDM47" s="285"/>
      <c r="DDN47" s="285"/>
      <c r="DDO47" s="285"/>
      <c r="DDP47" s="285"/>
      <c r="DDQ47" s="285"/>
      <c r="DDR47" s="285"/>
      <c r="DDS47" s="285"/>
      <c r="DDT47" s="285"/>
      <c r="DDU47" s="285"/>
      <c r="DDV47" s="285"/>
      <c r="DDW47" s="285"/>
      <c r="DDX47" s="285"/>
      <c r="DDY47" s="285"/>
      <c r="DDZ47" s="285"/>
      <c r="DEA47" s="285"/>
      <c r="DEB47" s="285"/>
      <c r="DEC47" s="285"/>
      <c r="DED47" s="285"/>
      <c r="DEE47" s="285"/>
      <c r="DEF47" s="285"/>
      <c r="DEG47" s="285"/>
      <c r="DEH47" s="285"/>
      <c r="DEI47" s="285"/>
      <c r="DEJ47" s="285"/>
      <c r="DEK47" s="285"/>
      <c r="DEL47" s="285"/>
      <c r="DEM47" s="285"/>
      <c r="DEN47" s="285"/>
      <c r="DEO47" s="285"/>
      <c r="DEP47" s="285"/>
      <c r="DEQ47" s="285"/>
      <c r="DER47" s="285"/>
      <c r="DES47" s="285"/>
      <c r="DET47" s="285"/>
      <c r="DEU47" s="285"/>
      <c r="DEV47" s="285"/>
      <c r="DEW47" s="285"/>
      <c r="DEX47" s="285"/>
      <c r="DEY47" s="285"/>
      <c r="DEZ47" s="285"/>
      <c r="DFA47" s="285"/>
      <c r="DFB47" s="285"/>
      <c r="DFC47" s="285"/>
      <c r="DFD47" s="285"/>
      <c r="DFE47" s="285"/>
      <c r="DFF47" s="285"/>
      <c r="DFG47" s="285"/>
      <c r="DFH47" s="285"/>
      <c r="DFI47" s="285"/>
      <c r="DFJ47" s="285"/>
      <c r="DFK47" s="285"/>
      <c r="DFL47" s="285"/>
      <c r="DFM47" s="285"/>
      <c r="DFN47" s="285"/>
      <c r="DFO47" s="285"/>
      <c r="DFP47" s="285"/>
      <c r="DFQ47" s="285"/>
      <c r="DFR47" s="285"/>
      <c r="DFS47" s="285"/>
      <c r="DFT47" s="285"/>
      <c r="DFU47" s="285"/>
      <c r="DFV47" s="285"/>
      <c r="DFW47" s="285"/>
      <c r="DFX47" s="285"/>
      <c r="DFY47" s="285"/>
      <c r="DFZ47" s="285"/>
      <c r="DGA47" s="285"/>
      <c r="DGB47" s="285"/>
      <c r="DGC47" s="285"/>
      <c r="DGD47" s="285"/>
      <c r="DGE47" s="285"/>
      <c r="DGF47" s="285"/>
      <c r="DGG47" s="285"/>
      <c r="DGH47" s="285"/>
      <c r="DGI47" s="285"/>
      <c r="DGJ47" s="285"/>
      <c r="DGK47" s="285"/>
      <c r="DGL47" s="285"/>
      <c r="DGM47" s="285"/>
      <c r="DGN47" s="285"/>
      <c r="DGO47" s="285"/>
      <c r="DGP47" s="285"/>
      <c r="DGQ47" s="285"/>
      <c r="DGR47" s="285"/>
      <c r="DGS47" s="285"/>
      <c r="DGT47" s="285"/>
      <c r="DGU47" s="285"/>
      <c r="DGV47" s="285"/>
      <c r="DGW47" s="285"/>
      <c r="DGX47" s="285"/>
      <c r="DGY47" s="285"/>
      <c r="DGZ47" s="285"/>
      <c r="DHA47" s="285"/>
      <c r="DHB47" s="285"/>
      <c r="DHC47" s="285"/>
      <c r="DHD47" s="285"/>
      <c r="DHE47" s="285"/>
      <c r="DHF47" s="285"/>
      <c r="DHG47" s="285"/>
      <c r="DHH47" s="285"/>
      <c r="DHI47" s="285"/>
      <c r="DHJ47" s="285"/>
      <c r="DHK47" s="285"/>
      <c r="DHL47" s="285"/>
      <c r="DHM47" s="285"/>
      <c r="DHN47" s="285"/>
      <c r="DHO47" s="285"/>
      <c r="DHP47" s="285"/>
      <c r="DHQ47" s="285"/>
      <c r="DHR47" s="285"/>
      <c r="DHS47" s="285"/>
      <c r="DHT47" s="285"/>
      <c r="DHU47" s="285"/>
      <c r="DHV47" s="285"/>
      <c r="DHW47" s="285"/>
      <c r="DHX47" s="285"/>
      <c r="DHY47" s="285"/>
      <c r="DHZ47" s="285"/>
      <c r="DIA47" s="285"/>
      <c r="DIB47" s="285"/>
      <c r="DIC47" s="285"/>
      <c r="DID47" s="285"/>
      <c r="DIE47" s="285"/>
      <c r="DIF47" s="285"/>
      <c r="DIG47" s="285"/>
      <c r="DIH47" s="285"/>
      <c r="DII47" s="285"/>
      <c r="DIJ47" s="285"/>
      <c r="DIK47" s="285"/>
      <c r="DIL47" s="285"/>
      <c r="DIM47" s="285"/>
      <c r="DIN47" s="285"/>
      <c r="DIO47" s="285"/>
      <c r="DIP47" s="285"/>
      <c r="DIQ47" s="285"/>
      <c r="DIR47" s="285"/>
      <c r="DIS47" s="285"/>
      <c r="DIT47" s="285"/>
      <c r="DIU47" s="285"/>
      <c r="DIV47" s="285"/>
      <c r="DIW47" s="285"/>
      <c r="DIX47" s="285"/>
      <c r="DIY47" s="285"/>
      <c r="DIZ47" s="285"/>
      <c r="DJA47" s="285"/>
      <c r="DJB47" s="285"/>
      <c r="DJC47" s="285"/>
      <c r="DJD47" s="285"/>
      <c r="DJE47" s="285"/>
      <c r="DJF47" s="285"/>
      <c r="DJG47" s="285"/>
      <c r="DJH47" s="285"/>
      <c r="DJI47" s="285"/>
      <c r="DJJ47" s="285"/>
      <c r="DJK47" s="285"/>
      <c r="DJL47" s="285"/>
      <c r="DJM47" s="285"/>
      <c r="DJN47" s="285"/>
      <c r="DJO47" s="285"/>
      <c r="DJP47" s="285"/>
      <c r="DJQ47" s="285"/>
      <c r="DJR47" s="285"/>
      <c r="DJS47" s="285"/>
      <c r="DJT47" s="285"/>
      <c r="DJU47" s="285"/>
      <c r="DJV47" s="285"/>
      <c r="DJW47" s="285"/>
      <c r="DJX47" s="285"/>
      <c r="DJY47" s="285"/>
      <c r="DJZ47" s="285"/>
      <c r="DKA47" s="285"/>
      <c r="DKB47" s="285"/>
      <c r="DKC47" s="285"/>
      <c r="DKD47" s="285"/>
      <c r="DKE47" s="285"/>
      <c r="DKF47" s="285"/>
      <c r="DKG47" s="285"/>
      <c r="DKH47" s="285"/>
      <c r="DKI47" s="285"/>
      <c r="DKJ47" s="285"/>
      <c r="DKK47" s="285"/>
      <c r="DKL47" s="285"/>
      <c r="DKM47" s="285"/>
      <c r="DKN47" s="285"/>
      <c r="DKO47" s="285"/>
      <c r="DKP47" s="285"/>
      <c r="DKQ47" s="285"/>
      <c r="DKR47" s="285"/>
      <c r="DKS47" s="285"/>
      <c r="DKT47" s="285"/>
      <c r="DKU47" s="285"/>
      <c r="DKV47" s="285"/>
      <c r="DKW47" s="285"/>
      <c r="DKX47" s="285"/>
      <c r="DKY47" s="285"/>
      <c r="DKZ47" s="285"/>
      <c r="DLA47" s="285"/>
      <c r="DLB47" s="285"/>
      <c r="DLC47" s="285"/>
      <c r="DLD47" s="285"/>
      <c r="DLE47" s="285"/>
      <c r="DLF47" s="285"/>
      <c r="DLG47" s="285"/>
      <c r="DLH47" s="285"/>
      <c r="DLI47" s="285"/>
      <c r="DLJ47" s="285"/>
      <c r="DLK47" s="285"/>
      <c r="DLL47" s="285"/>
      <c r="DLM47" s="285"/>
      <c r="DLN47" s="285"/>
      <c r="DLO47" s="285"/>
      <c r="DLP47" s="285"/>
      <c r="DLQ47" s="285"/>
      <c r="DLR47" s="285"/>
      <c r="DLS47" s="285"/>
      <c r="DLT47" s="285"/>
      <c r="DLU47" s="285"/>
      <c r="DLV47" s="285"/>
      <c r="DLW47" s="285"/>
      <c r="DLX47" s="285"/>
      <c r="DLY47" s="285"/>
      <c r="DLZ47" s="285"/>
      <c r="DMA47" s="285"/>
      <c r="DMB47" s="285"/>
      <c r="DMC47" s="285"/>
      <c r="DMD47" s="285"/>
      <c r="DME47" s="285"/>
      <c r="DMF47" s="285"/>
      <c r="DMG47" s="285"/>
      <c r="DMH47" s="285"/>
      <c r="DMI47" s="285"/>
      <c r="DMJ47" s="285"/>
      <c r="DMK47" s="285"/>
      <c r="DML47" s="285"/>
      <c r="DMM47" s="285"/>
      <c r="DMN47" s="285"/>
      <c r="DMO47" s="285"/>
      <c r="DMP47" s="285"/>
      <c r="DMQ47" s="285"/>
      <c r="DMR47" s="285"/>
      <c r="DMS47" s="285"/>
      <c r="DMT47" s="285"/>
      <c r="DMU47" s="285"/>
      <c r="DMV47" s="285"/>
      <c r="DMW47" s="285"/>
      <c r="DMX47" s="285"/>
      <c r="DMY47" s="285"/>
      <c r="DMZ47" s="285"/>
      <c r="DNA47" s="285"/>
      <c r="DNB47" s="285"/>
      <c r="DNC47" s="285"/>
      <c r="DND47" s="285"/>
      <c r="DNE47" s="285"/>
      <c r="DNF47" s="285"/>
      <c r="DNG47" s="285"/>
      <c r="DNH47" s="285"/>
      <c r="DNI47" s="285"/>
      <c r="DNJ47" s="285"/>
      <c r="DNK47" s="285"/>
      <c r="DNL47" s="285"/>
      <c r="DNM47" s="285"/>
      <c r="DNN47" s="285"/>
      <c r="DNO47" s="285"/>
      <c r="DNP47" s="285"/>
      <c r="DNQ47" s="285"/>
      <c r="DNR47" s="285"/>
      <c r="DNS47" s="285"/>
      <c r="DNT47" s="285"/>
      <c r="DNU47" s="285"/>
      <c r="DNV47" s="285"/>
      <c r="DNW47" s="285"/>
      <c r="DNX47" s="285"/>
      <c r="DNY47" s="285"/>
      <c r="DNZ47" s="285"/>
      <c r="DOA47" s="285"/>
      <c r="DOB47" s="285"/>
      <c r="DOC47" s="285"/>
      <c r="DOD47" s="285"/>
      <c r="DOE47" s="285"/>
      <c r="DOF47" s="285"/>
      <c r="DOG47" s="285"/>
      <c r="DOH47" s="285"/>
      <c r="DOI47" s="285"/>
      <c r="DOJ47" s="285"/>
      <c r="DOK47" s="285"/>
      <c r="DOL47" s="285"/>
      <c r="DOM47" s="285"/>
      <c r="DON47" s="285"/>
      <c r="DOO47" s="285"/>
      <c r="DOP47" s="285"/>
      <c r="DOQ47" s="285"/>
      <c r="DOR47" s="285"/>
      <c r="DOS47" s="285"/>
      <c r="DOT47" s="285"/>
      <c r="DOU47" s="285"/>
      <c r="DOV47" s="285"/>
      <c r="DOW47" s="285"/>
      <c r="DOX47" s="285"/>
      <c r="DOY47" s="285"/>
      <c r="DOZ47" s="285"/>
      <c r="DPA47" s="285"/>
      <c r="DPB47" s="285"/>
      <c r="DPC47" s="285"/>
      <c r="DPD47" s="285"/>
      <c r="DPE47" s="285"/>
      <c r="DPF47" s="285"/>
      <c r="DPG47" s="285"/>
      <c r="DPH47" s="285"/>
      <c r="DPI47" s="285"/>
      <c r="DPJ47" s="285"/>
      <c r="DPK47" s="285"/>
      <c r="DPL47" s="285"/>
      <c r="DPM47" s="285"/>
      <c r="DPN47" s="285"/>
      <c r="DPO47" s="285"/>
      <c r="DPP47" s="285"/>
      <c r="DPQ47" s="285"/>
      <c r="DPR47" s="285"/>
      <c r="DPS47" s="285"/>
      <c r="DPT47" s="285"/>
      <c r="DPU47" s="285"/>
      <c r="DPV47" s="285"/>
      <c r="DPW47" s="285"/>
      <c r="DPX47" s="285"/>
      <c r="DPY47" s="285"/>
      <c r="DPZ47" s="285"/>
      <c r="DQA47" s="285"/>
      <c r="DQB47" s="285"/>
      <c r="DQC47" s="285"/>
      <c r="DQD47" s="285"/>
      <c r="DQE47" s="285"/>
      <c r="DQF47" s="285"/>
      <c r="DQG47" s="285"/>
      <c r="DQH47" s="285"/>
      <c r="DQI47" s="285"/>
      <c r="DQJ47" s="285"/>
      <c r="DQK47" s="285"/>
      <c r="DQL47" s="285"/>
      <c r="DQM47" s="285"/>
      <c r="DQN47" s="285"/>
      <c r="DQO47" s="285"/>
      <c r="DQP47" s="285"/>
      <c r="DQQ47" s="285"/>
      <c r="DQR47" s="285"/>
      <c r="DQS47" s="285"/>
      <c r="DQT47" s="285"/>
      <c r="DQU47" s="285"/>
      <c r="DQV47" s="285"/>
      <c r="DQW47" s="285"/>
      <c r="DQX47" s="285"/>
      <c r="DQY47" s="285"/>
      <c r="DQZ47" s="285"/>
      <c r="DRA47" s="285"/>
      <c r="DRB47" s="285"/>
      <c r="DRC47" s="285"/>
      <c r="DRD47" s="285"/>
      <c r="DRE47" s="285"/>
      <c r="DRF47" s="285"/>
      <c r="DRG47" s="285"/>
      <c r="DRH47" s="285"/>
      <c r="DRI47" s="285"/>
      <c r="DRJ47" s="285"/>
      <c r="DRK47" s="285"/>
      <c r="DRL47" s="285"/>
      <c r="DRM47" s="285"/>
      <c r="DRN47" s="285"/>
      <c r="DRO47" s="285"/>
      <c r="DRP47" s="285"/>
      <c r="DRQ47" s="285"/>
      <c r="DRR47" s="285"/>
      <c r="DRS47" s="285"/>
      <c r="DRT47" s="285"/>
      <c r="DRU47" s="285"/>
      <c r="DRV47" s="285"/>
      <c r="DRW47" s="285"/>
      <c r="DRX47" s="285"/>
      <c r="DRY47" s="285"/>
      <c r="DRZ47" s="285"/>
      <c r="DSA47" s="285"/>
      <c r="DSB47" s="285"/>
      <c r="DSC47" s="285"/>
      <c r="DSD47" s="285"/>
      <c r="DSE47" s="285"/>
      <c r="DSF47" s="285"/>
      <c r="DSG47" s="285"/>
      <c r="DSH47" s="285"/>
      <c r="DSI47" s="285"/>
      <c r="DSJ47" s="285"/>
      <c r="DSK47" s="285"/>
      <c r="DSL47" s="285"/>
      <c r="DSM47" s="285"/>
      <c r="DSN47" s="285"/>
      <c r="DSO47" s="285"/>
      <c r="DSP47" s="285"/>
      <c r="DSQ47" s="285"/>
      <c r="DSR47" s="285"/>
      <c r="DSS47" s="285"/>
      <c r="DST47" s="285"/>
      <c r="DSU47" s="285"/>
      <c r="DSV47" s="285"/>
      <c r="DSW47" s="285"/>
      <c r="DSX47" s="285"/>
      <c r="DSY47" s="285"/>
      <c r="DSZ47" s="285"/>
      <c r="DTA47" s="285"/>
      <c r="DTB47" s="285"/>
      <c r="DTC47" s="285"/>
      <c r="DTD47" s="285"/>
      <c r="DTE47" s="285"/>
      <c r="DTF47" s="285"/>
      <c r="DTG47" s="285"/>
      <c r="DTH47" s="285"/>
      <c r="DTI47" s="285"/>
      <c r="DTJ47" s="285"/>
      <c r="DTK47" s="285"/>
      <c r="DTL47" s="285"/>
      <c r="DTM47" s="285"/>
      <c r="DTN47" s="285"/>
      <c r="DTO47" s="285"/>
      <c r="DTP47" s="285"/>
      <c r="DTQ47" s="285"/>
      <c r="DTR47" s="285"/>
      <c r="DTS47" s="285"/>
      <c r="DTT47" s="285"/>
      <c r="DTU47" s="285"/>
      <c r="DTV47" s="285"/>
      <c r="DTW47" s="285"/>
      <c r="DTX47" s="285"/>
      <c r="DTY47" s="285"/>
      <c r="DTZ47" s="285"/>
      <c r="DUA47" s="285"/>
      <c r="DUB47" s="285"/>
      <c r="DUC47" s="285"/>
      <c r="DUD47" s="285"/>
      <c r="DUE47" s="285"/>
      <c r="DUF47" s="285"/>
      <c r="DUG47" s="285"/>
      <c r="DUH47" s="285"/>
      <c r="DUI47" s="285"/>
      <c r="DUJ47" s="285"/>
      <c r="DUK47" s="285"/>
      <c r="DUL47" s="285"/>
      <c r="DUM47" s="285"/>
      <c r="DUN47" s="285"/>
      <c r="DUO47" s="285"/>
      <c r="DUP47" s="285"/>
      <c r="DUQ47" s="285"/>
      <c r="DUR47" s="285"/>
      <c r="DUS47" s="285"/>
      <c r="DUT47" s="285"/>
      <c r="DUU47" s="285"/>
      <c r="DUV47" s="285"/>
      <c r="DUW47" s="285"/>
      <c r="DUX47" s="285"/>
      <c r="DUY47" s="285"/>
      <c r="DUZ47" s="285"/>
      <c r="DVA47" s="285"/>
      <c r="DVB47" s="285"/>
      <c r="DVC47" s="285"/>
      <c r="DVD47" s="285"/>
      <c r="DVE47" s="285"/>
      <c r="DVF47" s="285"/>
      <c r="DVG47" s="285"/>
      <c r="DVH47" s="285"/>
      <c r="DVI47" s="285"/>
      <c r="DVJ47" s="285"/>
      <c r="DVK47" s="285"/>
      <c r="DVL47" s="285"/>
      <c r="DVM47" s="285"/>
      <c r="DVN47" s="285"/>
      <c r="DVO47" s="285"/>
      <c r="DVP47" s="285"/>
      <c r="DVQ47" s="285"/>
      <c r="DVR47" s="285"/>
      <c r="DVS47" s="285"/>
      <c r="DVT47" s="285"/>
      <c r="DVU47" s="285"/>
      <c r="DVV47" s="285"/>
      <c r="DVW47" s="285"/>
      <c r="DVX47" s="285"/>
      <c r="DVY47" s="285"/>
      <c r="DVZ47" s="285"/>
      <c r="DWA47" s="285"/>
      <c r="DWB47" s="285"/>
      <c r="DWC47" s="285"/>
      <c r="DWD47" s="285"/>
      <c r="DWE47" s="285"/>
      <c r="DWF47" s="285"/>
      <c r="DWG47" s="285"/>
      <c r="DWH47" s="285"/>
      <c r="DWI47" s="285"/>
      <c r="DWJ47" s="285"/>
      <c r="DWK47" s="285"/>
      <c r="DWL47" s="285"/>
      <c r="DWM47" s="285"/>
      <c r="DWN47" s="285"/>
      <c r="DWO47" s="285"/>
      <c r="DWP47" s="285"/>
      <c r="DWQ47" s="285"/>
      <c r="DWR47" s="285"/>
      <c r="DWS47" s="285"/>
      <c r="DWT47" s="285"/>
      <c r="DWU47" s="285"/>
      <c r="DWV47" s="285"/>
      <c r="DWW47" s="285"/>
      <c r="DWX47" s="285"/>
      <c r="DWY47" s="285"/>
      <c r="DWZ47" s="285"/>
      <c r="DXA47" s="285"/>
      <c r="DXB47" s="285"/>
      <c r="DXC47" s="285"/>
      <c r="DXD47" s="285"/>
      <c r="DXE47" s="285"/>
      <c r="DXF47" s="285"/>
      <c r="DXG47" s="285"/>
      <c r="DXH47" s="285"/>
      <c r="DXI47" s="285"/>
      <c r="DXJ47" s="285"/>
      <c r="DXK47" s="285"/>
      <c r="DXL47" s="285"/>
      <c r="DXM47" s="285"/>
      <c r="DXN47" s="285"/>
      <c r="DXO47" s="285"/>
      <c r="DXP47" s="285"/>
      <c r="DXQ47" s="285"/>
      <c r="DXR47" s="285"/>
      <c r="DXS47" s="285"/>
      <c r="DXT47" s="285"/>
      <c r="DXU47" s="285"/>
      <c r="DXV47" s="285"/>
      <c r="DXW47" s="285"/>
      <c r="DXX47" s="285"/>
      <c r="DXY47" s="285"/>
      <c r="DXZ47" s="285"/>
      <c r="DYA47" s="285"/>
      <c r="DYB47" s="285"/>
      <c r="DYC47" s="285"/>
      <c r="DYD47" s="285"/>
      <c r="DYE47" s="285"/>
      <c r="DYF47" s="285"/>
      <c r="DYG47" s="285"/>
      <c r="DYH47" s="285"/>
      <c r="DYI47" s="285"/>
      <c r="DYJ47" s="285"/>
      <c r="DYK47" s="285"/>
      <c r="DYL47" s="285"/>
      <c r="DYM47" s="285"/>
      <c r="DYN47" s="285"/>
      <c r="DYO47" s="285"/>
      <c r="DYP47" s="285"/>
      <c r="DYQ47" s="285"/>
      <c r="DYR47" s="285"/>
      <c r="DYS47" s="285"/>
      <c r="DYT47" s="285"/>
      <c r="DYU47" s="285"/>
      <c r="DYV47" s="285"/>
      <c r="DYW47" s="285"/>
      <c r="DYX47" s="285"/>
      <c r="DYY47" s="285"/>
      <c r="DYZ47" s="285"/>
      <c r="DZA47" s="285"/>
      <c r="DZB47" s="285"/>
      <c r="DZC47" s="285"/>
      <c r="DZD47" s="285"/>
      <c r="DZE47" s="285"/>
      <c r="DZF47" s="285"/>
      <c r="DZG47" s="285"/>
      <c r="DZH47" s="285"/>
      <c r="DZI47" s="285"/>
      <c r="DZJ47" s="285"/>
      <c r="DZK47" s="285"/>
      <c r="DZL47" s="285"/>
      <c r="DZM47" s="285"/>
      <c r="DZN47" s="285"/>
      <c r="DZO47" s="285"/>
      <c r="DZP47" s="285"/>
      <c r="DZQ47" s="285"/>
      <c r="DZR47" s="285"/>
      <c r="DZS47" s="285"/>
      <c r="DZT47" s="285"/>
      <c r="DZU47" s="285"/>
      <c r="DZV47" s="285"/>
      <c r="DZW47" s="285"/>
      <c r="DZX47" s="285"/>
      <c r="DZY47" s="285"/>
      <c r="DZZ47" s="285"/>
      <c r="EAA47" s="285"/>
      <c r="EAB47" s="285"/>
      <c r="EAC47" s="285"/>
      <c r="EAD47" s="285"/>
      <c r="EAE47" s="285"/>
      <c r="EAF47" s="285"/>
      <c r="EAG47" s="285"/>
      <c r="EAH47" s="285"/>
      <c r="EAI47" s="285"/>
      <c r="EAJ47" s="285"/>
      <c r="EAK47" s="285"/>
      <c r="EAL47" s="285"/>
      <c r="EAM47" s="285"/>
      <c r="EAN47" s="285"/>
      <c r="EAO47" s="285"/>
      <c r="EAP47" s="285"/>
      <c r="EAQ47" s="285"/>
      <c r="EAR47" s="285"/>
      <c r="EAS47" s="285"/>
      <c r="EAT47" s="285"/>
      <c r="EAU47" s="285"/>
      <c r="EAV47" s="285"/>
      <c r="EAW47" s="285"/>
      <c r="EAX47" s="285"/>
      <c r="EAY47" s="285"/>
      <c r="EAZ47" s="285"/>
      <c r="EBA47" s="285"/>
      <c r="EBB47" s="285"/>
      <c r="EBC47" s="285"/>
      <c r="EBD47" s="285"/>
      <c r="EBE47" s="285"/>
      <c r="EBF47" s="285"/>
      <c r="EBG47" s="285"/>
      <c r="EBH47" s="285"/>
      <c r="EBI47" s="285"/>
      <c r="EBJ47" s="285"/>
      <c r="EBK47" s="285"/>
      <c r="EBL47" s="285"/>
      <c r="EBM47" s="285"/>
      <c r="EBN47" s="285"/>
      <c r="EBO47" s="285"/>
      <c r="EBP47" s="285"/>
      <c r="EBQ47" s="285"/>
      <c r="EBR47" s="285"/>
      <c r="EBS47" s="285"/>
      <c r="EBT47" s="285"/>
      <c r="EBU47" s="285"/>
      <c r="EBV47" s="285"/>
      <c r="EBW47" s="285"/>
      <c r="EBX47" s="285"/>
      <c r="EBY47" s="285"/>
      <c r="EBZ47" s="285"/>
      <c r="ECA47" s="285"/>
      <c r="ECB47" s="285"/>
      <c r="ECC47" s="285"/>
      <c r="ECD47" s="285"/>
      <c r="ECE47" s="285"/>
      <c r="ECF47" s="285"/>
      <c r="ECG47" s="285"/>
      <c r="ECH47" s="285"/>
      <c r="ECI47" s="285"/>
      <c r="ECJ47" s="285"/>
      <c r="ECK47" s="285"/>
      <c r="ECL47" s="285"/>
      <c r="ECM47" s="285"/>
      <c r="ECN47" s="285"/>
      <c r="ECO47" s="285"/>
      <c r="ECP47" s="285"/>
      <c r="ECQ47" s="285"/>
      <c r="ECR47" s="285"/>
      <c r="ECS47" s="285"/>
      <c r="ECT47" s="285"/>
      <c r="ECU47" s="285"/>
      <c r="ECV47" s="285"/>
      <c r="ECW47" s="285"/>
      <c r="ECX47" s="285"/>
      <c r="ECY47" s="285"/>
      <c r="ECZ47" s="285"/>
      <c r="EDA47" s="285"/>
      <c r="EDB47" s="285"/>
      <c r="EDC47" s="285"/>
      <c r="EDD47" s="285"/>
      <c r="EDE47" s="285"/>
      <c r="EDF47" s="285"/>
      <c r="EDG47" s="285"/>
      <c r="EDH47" s="285"/>
      <c r="EDI47" s="285"/>
      <c r="EDJ47" s="285"/>
      <c r="EDK47" s="285"/>
      <c r="EDL47" s="285"/>
      <c r="EDM47" s="285"/>
      <c r="EDN47" s="285"/>
      <c r="EDO47" s="285"/>
      <c r="EDP47" s="285"/>
      <c r="EDQ47" s="285"/>
      <c r="EDR47" s="285"/>
      <c r="EDS47" s="285"/>
      <c r="EDT47" s="285"/>
      <c r="EDU47" s="285"/>
      <c r="EDV47" s="285"/>
      <c r="EDW47" s="285"/>
      <c r="EDX47" s="285"/>
      <c r="EDY47" s="285"/>
      <c r="EDZ47" s="285"/>
      <c r="EEA47" s="285"/>
      <c r="EEB47" s="285"/>
      <c r="EEC47" s="285"/>
      <c r="EED47" s="285"/>
      <c r="EEE47" s="285"/>
      <c r="EEF47" s="285"/>
      <c r="EEG47" s="285"/>
      <c r="EEH47" s="285"/>
      <c r="EEI47" s="285"/>
      <c r="EEJ47" s="285"/>
      <c r="EEK47" s="285"/>
      <c r="EEL47" s="285"/>
      <c r="EEM47" s="285"/>
      <c r="EEN47" s="285"/>
      <c r="EEO47" s="285"/>
      <c r="EEP47" s="285"/>
      <c r="EEQ47" s="285"/>
      <c r="EER47" s="285"/>
      <c r="EES47" s="285"/>
      <c r="EET47" s="285"/>
      <c r="EEU47" s="285"/>
      <c r="EEV47" s="285"/>
      <c r="EEW47" s="285"/>
      <c r="EEX47" s="285"/>
      <c r="EEY47" s="285"/>
      <c r="EEZ47" s="285"/>
      <c r="EFA47" s="285"/>
      <c r="EFB47" s="285"/>
      <c r="EFC47" s="285"/>
      <c r="EFD47" s="285"/>
      <c r="EFE47" s="285"/>
      <c r="EFF47" s="285"/>
      <c r="EFG47" s="285"/>
      <c r="EFH47" s="285"/>
      <c r="EFI47" s="285"/>
      <c r="EFJ47" s="285"/>
      <c r="EFK47" s="285"/>
      <c r="EFL47" s="285"/>
      <c r="EFM47" s="285"/>
      <c r="EFN47" s="285"/>
      <c r="EFO47" s="285"/>
      <c r="EFP47" s="285"/>
      <c r="EFQ47" s="285"/>
      <c r="EFR47" s="285"/>
      <c r="EFS47" s="285"/>
      <c r="EFT47" s="285"/>
      <c r="EFU47" s="285"/>
      <c r="EFV47" s="285"/>
      <c r="EFW47" s="285"/>
      <c r="EFX47" s="285"/>
      <c r="EFY47" s="285"/>
      <c r="EFZ47" s="285"/>
      <c r="EGA47" s="285"/>
      <c r="EGB47" s="285"/>
      <c r="EGC47" s="285"/>
      <c r="EGD47" s="285"/>
      <c r="EGE47" s="285"/>
      <c r="EGF47" s="285"/>
      <c r="EGG47" s="285"/>
      <c r="EGH47" s="285"/>
      <c r="EGI47" s="285"/>
      <c r="EGJ47" s="285"/>
      <c r="EGK47" s="285"/>
      <c r="EGL47" s="285"/>
      <c r="EGM47" s="285"/>
      <c r="EGN47" s="285"/>
      <c r="EGO47" s="285"/>
      <c r="EGP47" s="285"/>
      <c r="EGQ47" s="285"/>
      <c r="EGR47" s="285"/>
      <c r="EGS47" s="285"/>
      <c r="EGT47" s="285"/>
      <c r="EGU47" s="285"/>
      <c r="EGV47" s="285"/>
      <c r="EGW47" s="285"/>
      <c r="EGX47" s="285"/>
      <c r="EGY47" s="285"/>
      <c r="EGZ47" s="285"/>
      <c r="EHA47" s="285"/>
      <c r="EHB47" s="285"/>
      <c r="EHC47" s="285"/>
      <c r="EHD47" s="285"/>
      <c r="EHE47" s="285"/>
      <c r="EHF47" s="285"/>
      <c r="EHG47" s="285"/>
      <c r="EHH47" s="285"/>
      <c r="EHI47" s="285"/>
      <c r="EHJ47" s="285"/>
      <c r="EHK47" s="285"/>
      <c r="EHL47" s="285"/>
      <c r="EHM47" s="285"/>
      <c r="EHN47" s="285"/>
      <c r="EHO47" s="285"/>
      <c r="EHP47" s="285"/>
      <c r="EHQ47" s="285"/>
      <c r="EHR47" s="285"/>
      <c r="EHS47" s="285"/>
      <c r="EHT47" s="285"/>
      <c r="EHU47" s="285"/>
      <c r="EHV47" s="285"/>
      <c r="EHW47" s="285"/>
      <c r="EHX47" s="285"/>
      <c r="EHY47" s="285"/>
      <c r="EHZ47" s="285"/>
      <c r="EIA47" s="285"/>
      <c r="EIB47" s="285"/>
      <c r="EIC47" s="285"/>
      <c r="EID47" s="285"/>
      <c r="EIE47" s="285"/>
      <c r="EIF47" s="285"/>
      <c r="EIG47" s="285"/>
      <c r="EIH47" s="285"/>
      <c r="EII47" s="285"/>
      <c r="EIJ47" s="285"/>
      <c r="EIK47" s="285"/>
      <c r="EIL47" s="285"/>
      <c r="EIM47" s="285"/>
      <c r="EIN47" s="285"/>
      <c r="EIO47" s="285"/>
      <c r="EIP47" s="285"/>
      <c r="EIQ47" s="285"/>
      <c r="EIR47" s="285"/>
      <c r="EIS47" s="285"/>
      <c r="EIT47" s="285"/>
      <c r="EIU47" s="285"/>
      <c r="EIV47" s="285"/>
      <c r="EIW47" s="285"/>
      <c r="EIX47" s="285"/>
      <c r="EIY47" s="285"/>
      <c r="EIZ47" s="285"/>
      <c r="EJA47" s="285"/>
      <c r="EJB47" s="285"/>
      <c r="EJC47" s="285"/>
      <c r="EJD47" s="285"/>
      <c r="EJE47" s="285"/>
      <c r="EJF47" s="285"/>
      <c r="EJG47" s="285"/>
      <c r="EJH47" s="285"/>
      <c r="EJI47" s="285"/>
      <c r="EJJ47" s="285"/>
      <c r="EJK47" s="285"/>
      <c r="EJL47" s="285"/>
      <c r="EJM47" s="285"/>
      <c r="EJN47" s="285"/>
      <c r="EJO47" s="285"/>
      <c r="EJP47" s="285"/>
      <c r="EJQ47" s="285"/>
      <c r="EJR47" s="285"/>
      <c r="EJS47" s="285"/>
      <c r="EJT47" s="285"/>
      <c r="EJU47" s="285"/>
      <c r="EJV47" s="285"/>
      <c r="EJW47" s="285"/>
      <c r="EJX47" s="285"/>
      <c r="EJY47" s="285"/>
      <c r="EJZ47" s="285"/>
      <c r="EKA47" s="285"/>
      <c r="EKB47" s="285"/>
      <c r="EKC47" s="285"/>
      <c r="EKD47" s="285"/>
      <c r="EKE47" s="285"/>
      <c r="EKF47" s="285"/>
      <c r="EKG47" s="285"/>
      <c r="EKH47" s="285"/>
      <c r="EKI47" s="285"/>
      <c r="EKJ47" s="285"/>
      <c r="EKK47" s="285"/>
      <c r="EKL47" s="285"/>
      <c r="EKM47" s="285"/>
      <c r="EKN47" s="285"/>
      <c r="EKO47" s="285"/>
      <c r="EKP47" s="285"/>
      <c r="EKQ47" s="285"/>
      <c r="EKR47" s="285"/>
      <c r="EKS47" s="285"/>
      <c r="EKT47" s="285"/>
      <c r="EKU47" s="285"/>
      <c r="EKV47" s="285"/>
      <c r="EKW47" s="285"/>
      <c r="EKX47" s="285"/>
      <c r="EKY47" s="285"/>
      <c r="EKZ47" s="285"/>
      <c r="ELA47" s="285"/>
      <c r="ELB47" s="285"/>
      <c r="ELC47" s="285"/>
      <c r="ELD47" s="285"/>
      <c r="ELE47" s="285"/>
      <c r="ELF47" s="285"/>
      <c r="ELG47" s="285"/>
      <c r="ELH47" s="285"/>
      <c r="ELI47" s="285"/>
      <c r="ELJ47" s="285"/>
      <c r="ELK47" s="285"/>
      <c r="ELL47" s="285"/>
      <c r="ELM47" s="285"/>
      <c r="ELN47" s="285"/>
      <c r="ELO47" s="285"/>
      <c r="ELP47" s="285"/>
      <c r="ELQ47" s="285"/>
      <c r="ELR47" s="285"/>
      <c r="ELS47" s="285"/>
      <c r="ELT47" s="285"/>
      <c r="ELU47" s="285"/>
      <c r="ELV47" s="285"/>
      <c r="ELW47" s="285"/>
      <c r="ELX47" s="285"/>
      <c r="ELY47" s="285"/>
      <c r="ELZ47" s="285"/>
      <c r="EMA47" s="285"/>
      <c r="EMB47" s="285"/>
      <c r="EMC47" s="285"/>
      <c r="EMD47" s="285"/>
      <c r="EME47" s="285"/>
      <c r="EMF47" s="285"/>
      <c r="EMG47" s="285"/>
      <c r="EMH47" s="285"/>
      <c r="EMI47" s="285"/>
      <c r="EMJ47" s="285"/>
      <c r="EMK47" s="285"/>
      <c r="EML47" s="285"/>
      <c r="EMM47" s="285"/>
      <c r="EMN47" s="285"/>
      <c r="EMO47" s="285"/>
      <c r="EMP47" s="285"/>
      <c r="EMQ47" s="285"/>
      <c r="EMR47" s="285"/>
      <c r="EMS47" s="285"/>
      <c r="EMT47" s="285"/>
      <c r="EMU47" s="285"/>
      <c r="EMV47" s="285"/>
      <c r="EMW47" s="285"/>
      <c r="EMX47" s="285"/>
      <c r="EMY47" s="285"/>
      <c r="EMZ47" s="285"/>
      <c r="ENA47" s="285"/>
      <c r="ENB47" s="285"/>
      <c r="ENC47" s="285"/>
      <c r="END47" s="285"/>
      <c r="ENE47" s="285"/>
      <c r="ENF47" s="285"/>
      <c r="ENG47" s="285"/>
      <c r="ENH47" s="285"/>
      <c r="ENI47" s="285"/>
      <c r="ENJ47" s="285"/>
      <c r="ENK47" s="285"/>
      <c r="ENL47" s="285"/>
      <c r="ENM47" s="285"/>
      <c r="ENN47" s="285"/>
      <c r="ENO47" s="285"/>
      <c r="ENP47" s="285"/>
      <c r="ENQ47" s="285"/>
      <c r="ENR47" s="285"/>
      <c r="ENS47" s="285"/>
      <c r="ENT47" s="285"/>
      <c r="ENU47" s="285"/>
      <c r="ENV47" s="285"/>
      <c r="ENW47" s="285"/>
      <c r="ENX47" s="285"/>
      <c r="ENY47" s="285"/>
      <c r="ENZ47" s="285"/>
      <c r="EOA47" s="285"/>
      <c r="EOB47" s="285"/>
      <c r="EOC47" s="285"/>
      <c r="EOD47" s="285"/>
      <c r="EOE47" s="285"/>
      <c r="EOF47" s="285"/>
      <c r="EOG47" s="285"/>
      <c r="EOH47" s="285"/>
      <c r="EOI47" s="285"/>
      <c r="EOJ47" s="285"/>
      <c r="EOK47" s="285"/>
      <c r="EOL47" s="285"/>
      <c r="EOM47" s="285"/>
      <c r="EON47" s="285"/>
      <c r="EOO47" s="285"/>
      <c r="EOP47" s="285"/>
      <c r="EOQ47" s="285"/>
      <c r="EOR47" s="285"/>
      <c r="EOS47" s="285"/>
      <c r="EOT47" s="285"/>
      <c r="EOU47" s="285"/>
      <c r="EOV47" s="285"/>
      <c r="EOW47" s="285"/>
      <c r="EOX47" s="285"/>
      <c r="EOY47" s="285"/>
      <c r="EOZ47" s="285"/>
      <c r="EPA47" s="285"/>
      <c r="EPB47" s="285"/>
      <c r="EPC47" s="285"/>
      <c r="EPD47" s="285"/>
      <c r="EPE47" s="285"/>
      <c r="EPF47" s="285"/>
      <c r="EPG47" s="285"/>
      <c r="EPH47" s="285"/>
      <c r="EPI47" s="285"/>
      <c r="EPJ47" s="285"/>
      <c r="EPK47" s="285"/>
      <c r="EPL47" s="285"/>
      <c r="EPM47" s="285"/>
      <c r="EPN47" s="285"/>
      <c r="EPO47" s="285"/>
      <c r="EPP47" s="285"/>
      <c r="EPQ47" s="285"/>
      <c r="EPR47" s="285"/>
      <c r="EPS47" s="285"/>
      <c r="EPT47" s="285"/>
      <c r="EPU47" s="285"/>
      <c r="EPV47" s="285"/>
      <c r="EPW47" s="285"/>
      <c r="EPX47" s="285"/>
      <c r="EPY47" s="285"/>
      <c r="EPZ47" s="285"/>
      <c r="EQA47" s="285"/>
      <c r="EQB47" s="285"/>
      <c r="EQC47" s="285"/>
      <c r="EQD47" s="285"/>
      <c r="EQE47" s="285"/>
      <c r="EQF47" s="285"/>
      <c r="EQG47" s="285"/>
      <c r="EQH47" s="285"/>
      <c r="EQI47" s="285"/>
      <c r="EQJ47" s="285"/>
      <c r="EQK47" s="285"/>
      <c r="EQL47" s="285"/>
      <c r="EQM47" s="285"/>
      <c r="EQN47" s="285"/>
      <c r="EQO47" s="285"/>
      <c r="EQP47" s="285"/>
      <c r="EQQ47" s="285"/>
      <c r="EQR47" s="285"/>
      <c r="EQS47" s="285"/>
      <c r="EQT47" s="285"/>
      <c r="EQU47" s="285"/>
      <c r="EQV47" s="285"/>
      <c r="EQW47" s="285"/>
      <c r="EQX47" s="285"/>
      <c r="EQY47" s="285"/>
      <c r="EQZ47" s="285"/>
      <c r="ERA47" s="285"/>
      <c r="ERB47" s="285"/>
      <c r="ERC47" s="285"/>
      <c r="ERD47" s="285"/>
      <c r="ERE47" s="285"/>
      <c r="ERF47" s="285"/>
      <c r="ERG47" s="285"/>
      <c r="ERH47" s="285"/>
      <c r="ERI47" s="285"/>
      <c r="ERJ47" s="285"/>
      <c r="ERK47" s="285"/>
      <c r="ERL47" s="285"/>
      <c r="ERM47" s="285"/>
      <c r="ERN47" s="285"/>
      <c r="ERO47" s="285"/>
      <c r="ERP47" s="285"/>
      <c r="ERQ47" s="285"/>
      <c r="ERR47" s="285"/>
      <c r="ERS47" s="285"/>
      <c r="ERT47" s="285"/>
      <c r="ERU47" s="285"/>
      <c r="ERV47" s="285"/>
      <c r="ERW47" s="285"/>
      <c r="ERX47" s="285"/>
      <c r="ERY47" s="285"/>
      <c r="ERZ47" s="285"/>
      <c r="ESA47" s="285"/>
      <c r="ESB47" s="285"/>
      <c r="ESC47" s="285"/>
      <c r="ESD47" s="285"/>
      <c r="ESE47" s="285"/>
      <c r="ESF47" s="285"/>
      <c r="ESG47" s="285"/>
      <c r="ESH47" s="285"/>
      <c r="ESI47" s="285"/>
      <c r="ESJ47" s="285"/>
      <c r="ESK47" s="285"/>
      <c r="ESL47" s="285"/>
      <c r="ESM47" s="285"/>
      <c r="ESN47" s="285"/>
      <c r="ESO47" s="285"/>
      <c r="ESP47" s="285"/>
      <c r="ESQ47" s="285"/>
      <c r="ESR47" s="285"/>
      <c r="ESS47" s="285"/>
      <c r="EST47" s="285"/>
      <c r="ESU47" s="285"/>
      <c r="ESV47" s="285"/>
      <c r="ESW47" s="285"/>
      <c r="ESX47" s="285"/>
      <c r="ESY47" s="285"/>
      <c r="ESZ47" s="285"/>
      <c r="ETA47" s="285"/>
      <c r="ETB47" s="285"/>
      <c r="ETC47" s="285"/>
      <c r="ETD47" s="285"/>
      <c r="ETE47" s="285"/>
      <c r="ETF47" s="285"/>
      <c r="ETG47" s="285"/>
      <c r="ETH47" s="285"/>
      <c r="ETI47" s="285"/>
      <c r="ETJ47" s="285"/>
      <c r="ETK47" s="285"/>
      <c r="ETL47" s="285"/>
      <c r="ETM47" s="285"/>
      <c r="ETN47" s="285"/>
      <c r="ETO47" s="285"/>
      <c r="ETP47" s="285"/>
      <c r="ETQ47" s="285"/>
      <c r="ETR47" s="285"/>
      <c r="ETS47" s="285"/>
      <c r="ETT47" s="285"/>
      <c r="ETU47" s="285"/>
      <c r="ETV47" s="285"/>
      <c r="ETW47" s="285"/>
      <c r="ETX47" s="285"/>
      <c r="ETY47" s="285"/>
      <c r="ETZ47" s="285"/>
      <c r="EUA47" s="285"/>
      <c r="EUB47" s="285"/>
      <c r="EUC47" s="285"/>
      <c r="EUD47" s="285"/>
      <c r="EUE47" s="285"/>
      <c r="EUF47" s="285"/>
      <c r="EUG47" s="285"/>
      <c r="EUH47" s="285"/>
      <c r="EUI47" s="285"/>
      <c r="EUJ47" s="285"/>
      <c r="EUK47" s="285"/>
      <c r="EUL47" s="285"/>
      <c r="EUM47" s="285"/>
      <c r="EUN47" s="285"/>
      <c r="EUO47" s="285"/>
      <c r="EUP47" s="285"/>
      <c r="EUQ47" s="285"/>
      <c r="EUR47" s="285"/>
      <c r="EUS47" s="285"/>
      <c r="EUT47" s="285"/>
      <c r="EUU47" s="285"/>
      <c r="EUV47" s="285"/>
      <c r="EUW47" s="285"/>
      <c r="EUX47" s="285"/>
      <c r="EUY47" s="285"/>
      <c r="EUZ47" s="285"/>
      <c r="EVA47" s="285"/>
      <c r="EVB47" s="285"/>
      <c r="EVC47" s="285"/>
      <c r="EVD47" s="285"/>
      <c r="EVE47" s="285"/>
      <c r="EVF47" s="285"/>
      <c r="EVG47" s="285"/>
      <c r="EVH47" s="285"/>
      <c r="EVI47" s="285"/>
      <c r="EVJ47" s="285"/>
      <c r="EVK47" s="285"/>
      <c r="EVL47" s="285"/>
      <c r="EVM47" s="285"/>
      <c r="EVN47" s="285"/>
      <c r="EVO47" s="285"/>
      <c r="EVP47" s="285"/>
      <c r="EVQ47" s="285"/>
      <c r="EVR47" s="285"/>
      <c r="EVS47" s="285"/>
      <c r="EVT47" s="285"/>
      <c r="EVU47" s="285"/>
      <c r="EVV47" s="285"/>
      <c r="EVW47" s="285"/>
      <c r="EVX47" s="285"/>
      <c r="EVY47" s="285"/>
      <c r="EVZ47" s="285"/>
      <c r="EWA47" s="285"/>
      <c r="EWB47" s="285"/>
      <c r="EWC47" s="285"/>
      <c r="EWD47" s="285"/>
      <c r="EWE47" s="285"/>
      <c r="EWF47" s="285"/>
      <c r="EWG47" s="285"/>
      <c r="EWH47" s="285"/>
      <c r="EWI47" s="285"/>
      <c r="EWJ47" s="285"/>
      <c r="EWK47" s="285"/>
      <c r="EWL47" s="285"/>
      <c r="EWM47" s="285"/>
      <c r="EWN47" s="285"/>
      <c r="EWO47" s="285"/>
      <c r="EWP47" s="285"/>
      <c r="EWQ47" s="285"/>
      <c r="EWR47" s="285"/>
      <c r="EWS47" s="285"/>
      <c r="EWT47" s="285"/>
      <c r="EWU47" s="285"/>
      <c r="EWV47" s="285"/>
      <c r="EWW47" s="285"/>
      <c r="EWX47" s="285"/>
      <c r="EWY47" s="285"/>
      <c r="EWZ47" s="285"/>
      <c r="EXA47" s="285"/>
      <c r="EXB47" s="285"/>
      <c r="EXC47" s="285"/>
      <c r="EXD47" s="285"/>
      <c r="EXE47" s="285"/>
      <c r="EXF47" s="285"/>
      <c r="EXG47" s="285"/>
      <c r="EXH47" s="285"/>
      <c r="EXI47" s="285"/>
      <c r="EXJ47" s="285"/>
      <c r="EXK47" s="285"/>
      <c r="EXL47" s="285"/>
      <c r="EXM47" s="285"/>
      <c r="EXN47" s="285"/>
      <c r="EXO47" s="285"/>
      <c r="EXP47" s="285"/>
      <c r="EXQ47" s="285"/>
      <c r="EXR47" s="285"/>
      <c r="EXS47" s="285"/>
      <c r="EXT47" s="285"/>
      <c r="EXU47" s="285"/>
      <c r="EXV47" s="285"/>
      <c r="EXW47" s="285"/>
      <c r="EXX47" s="285"/>
      <c r="EXY47" s="285"/>
      <c r="EXZ47" s="285"/>
      <c r="EYA47" s="285"/>
      <c r="EYB47" s="285"/>
      <c r="EYC47" s="285"/>
      <c r="EYD47" s="285"/>
      <c r="EYE47" s="285"/>
      <c r="EYF47" s="285"/>
      <c r="EYG47" s="285"/>
      <c r="EYH47" s="285"/>
      <c r="EYI47" s="285"/>
      <c r="EYJ47" s="285"/>
      <c r="EYK47" s="285"/>
      <c r="EYL47" s="285"/>
      <c r="EYM47" s="285"/>
      <c r="EYN47" s="285"/>
      <c r="EYO47" s="285"/>
      <c r="EYP47" s="285"/>
      <c r="EYQ47" s="285"/>
      <c r="EYR47" s="285"/>
      <c r="EYS47" s="285"/>
      <c r="EYT47" s="285"/>
      <c r="EYU47" s="285"/>
      <c r="EYV47" s="285"/>
      <c r="EYW47" s="285"/>
      <c r="EYX47" s="285"/>
      <c r="EYY47" s="285"/>
      <c r="EYZ47" s="285"/>
      <c r="EZA47" s="285"/>
      <c r="EZB47" s="285"/>
      <c r="EZC47" s="285"/>
      <c r="EZD47" s="285"/>
      <c r="EZE47" s="285"/>
      <c r="EZF47" s="285"/>
      <c r="EZG47" s="285"/>
      <c r="EZH47" s="285"/>
      <c r="EZI47" s="285"/>
      <c r="EZJ47" s="285"/>
      <c r="EZK47" s="285"/>
      <c r="EZL47" s="285"/>
      <c r="EZM47" s="285"/>
      <c r="EZN47" s="285"/>
      <c r="EZO47" s="285"/>
      <c r="EZP47" s="285"/>
      <c r="EZQ47" s="285"/>
      <c r="EZR47" s="285"/>
      <c r="EZS47" s="285"/>
      <c r="EZT47" s="285"/>
      <c r="EZU47" s="285"/>
      <c r="EZV47" s="285"/>
      <c r="EZW47" s="285"/>
      <c r="EZX47" s="285"/>
      <c r="EZY47" s="285"/>
      <c r="EZZ47" s="285"/>
      <c r="FAA47" s="285"/>
      <c r="FAB47" s="285"/>
      <c r="FAC47" s="285"/>
      <c r="FAD47" s="285"/>
      <c r="FAE47" s="285"/>
      <c r="FAF47" s="285"/>
      <c r="FAG47" s="285"/>
      <c r="FAH47" s="285"/>
      <c r="FAI47" s="285"/>
      <c r="FAJ47" s="285"/>
      <c r="FAK47" s="285"/>
      <c r="FAL47" s="285"/>
      <c r="FAM47" s="285"/>
      <c r="FAN47" s="285"/>
      <c r="FAO47" s="285"/>
      <c r="FAP47" s="285"/>
      <c r="FAQ47" s="285"/>
      <c r="FAR47" s="285"/>
      <c r="FAS47" s="285"/>
      <c r="FAT47" s="285"/>
      <c r="FAU47" s="285"/>
      <c r="FAV47" s="285"/>
      <c r="FAW47" s="285"/>
      <c r="FAX47" s="285"/>
      <c r="FAY47" s="285"/>
      <c r="FAZ47" s="285"/>
      <c r="FBA47" s="285"/>
      <c r="FBB47" s="285"/>
      <c r="FBC47" s="285"/>
      <c r="FBD47" s="285"/>
      <c r="FBE47" s="285"/>
      <c r="FBF47" s="285"/>
      <c r="FBG47" s="285"/>
      <c r="FBH47" s="285"/>
      <c r="FBI47" s="285"/>
      <c r="FBJ47" s="285"/>
      <c r="FBK47" s="285"/>
      <c r="FBL47" s="285"/>
      <c r="FBM47" s="285"/>
      <c r="FBN47" s="285"/>
      <c r="FBO47" s="285"/>
      <c r="FBP47" s="285"/>
      <c r="FBQ47" s="285"/>
      <c r="FBR47" s="285"/>
      <c r="FBS47" s="285"/>
      <c r="FBT47" s="285"/>
      <c r="FBU47" s="285"/>
      <c r="FBV47" s="285"/>
      <c r="FBW47" s="285"/>
      <c r="FBX47" s="285"/>
      <c r="FBY47" s="285"/>
      <c r="FBZ47" s="285"/>
      <c r="FCA47" s="285"/>
      <c r="FCB47" s="285"/>
      <c r="FCC47" s="285"/>
      <c r="FCD47" s="285"/>
      <c r="FCE47" s="285"/>
      <c r="FCF47" s="285"/>
      <c r="FCG47" s="285"/>
      <c r="FCH47" s="285"/>
      <c r="FCI47" s="285"/>
      <c r="FCJ47" s="285"/>
      <c r="FCK47" s="285"/>
      <c r="FCL47" s="285"/>
      <c r="FCM47" s="285"/>
      <c r="FCN47" s="285"/>
      <c r="FCO47" s="285"/>
      <c r="FCP47" s="285"/>
      <c r="FCQ47" s="285"/>
      <c r="FCR47" s="285"/>
      <c r="FCS47" s="285"/>
      <c r="FCT47" s="285"/>
      <c r="FCU47" s="285"/>
      <c r="FCV47" s="285"/>
      <c r="FCW47" s="285"/>
      <c r="FCX47" s="285"/>
      <c r="FCY47" s="285"/>
      <c r="FCZ47" s="285"/>
      <c r="FDA47" s="285"/>
      <c r="FDB47" s="285"/>
      <c r="FDC47" s="285"/>
      <c r="FDD47" s="285"/>
      <c r="FDE47" s="285"/>
      <c r="FDF47" s="285"/>
      <c r="FDG47" s="285"/>
      <c r="FDH47" s="285"/>
      <c r="FDI47" s="285"/>
      <c r="FDJ47" s="285"/>
      <c r="FDK47" s="285"/>
      <c r="FDL47" s="285"/>
      <c r="FDM47" s="285"/>
      <c r="FDN47" s="285"/>
      <c r="FDO47" s="285"/>
      <c r="FDP47" s="285"/>
      <c r="FDQ47" s="285"/>
      <c r="FDR47" s="285"/>
      <c r="FDS47" s="285"/>
      <c r="FDT47" s="285"/>
      <c r="FDU47" s="285"/>
      <c r="FDV47" s="285"/>
      <c r="FDW47" s="285"/>
      <c r="FDX47" s="285"/>
      <c r="FDY47" s="285"/>
      <c r="FDZ47" s="285"/>
      <c r="FEA47" s="285"/>
      <c r="FEB47" s="285"/>
      <c r="FEC47" s="285"/>
      <c r="FED47" s="285"/>
      <c r="FEE47" s="285"/>
      <c r="FEF47" s="285"/>
      <c r="FEG47" s="285"/>
      <c r="FEH47" s="285"/>
      <c r="FEI47" s="285"/>
      <c r="FEJ47" s="285"/>
      <c r="FEK47" s="285"/>
      <c r="FEL47" s="285"/>
      <c r="FEM47" s="285"/>
      <c r="FEN47" s="285"/>
      <c r="FEO47" s="285"/>
      <c r="FEP47" s="285"/>
      <c r="FEQ47" s="285"/>
      <c r="FER47" s="285"/>
      <c r="FES47" s="285"/>
      <c r="FET47" s="285"/>
      <c r="FEU47" s="285"/>
      <c r="FEV47" s="285"/>
      <c r="FEW47" s="285"/>
      <c r="FEX47" s="285"/>
      <c r="FEY47" s="285"/>
      <c r="FEZ47" s="285"/>
      <c r="FFA47" s="285"/>
      <c r="FFB47" s="285"/>
      <c r="FFC47" s="285"/>
      <c r="FFD47" s="285"/>
      <c r="FFE47" s="285"/>
      <c r="FFF47" s="285"/>
      <c r="FFG47" s="285"/>
      <c r="FFH47" s="285"/>
      <c r="FFI47" s="285"/>
      <c r="FFJ47" s="285"/>
      <c r="FFK47" s="285"/>
      <c r="FFL47" s="285"/>
      <c r="FFM47" s="285"/>
      <c r="FFN47" s="285"/>
      <c r="FFO47" s="285"/>
      <c r="FFP47" s="285"/>
      <c r="FFQ47" s="285"/>
      <c r="FFR47" s="285"/>
      <c r="FFS47" s="285"/>
      <c r="FFT47" s="285"/>
      <c r="FFU47" s="285"/>
      <c r="FFV47" s="285"/>
      <c r="FFW47" s="285"/>
      <c r="FFX47" s="285"/>
      <c r="FFY47" s="285"/>
      <c r="FFZ47" s="285"/>
      <c r="FGA47" s="285"/>
      <c r="FGB47" s="285"/>
      <c r="FGC47" s="285"/>
      <c r="FGD47" s="285"/>
      <c r="FGE47" s="285"/>
      <c r="FGF47" s="285"/>
      <c r="FGG47" s="285"/>
      <c r="FGH47" s="285"/>
      <c r="FGI47" s="285"/>
      <c r="FGJ47" s="285"/>
      <c r="FGK47" s="285"/>
      <c r="FGL47" s="285"/>
      <c r="FGM47" s="285"/>
      <c r="FGN47" s="285"/>
      <c r="FGO47" s="285"/>
      <c r="FGP47" s="285"/>
      <c r="FGQ47" s="285"/>
      <c r="FGR47" s="285"/>
      <c r="FGS47" s="285"/>
      <c r="FGT47" s="285"/>
      <c r="FGU47" s="285"/>
      <c r="FGV47" s="285"/>
      <c r="FGW47" s="285"/>
      <c r="FGX47" s="285"/>
      <c r="FGY47" s="285"/>
      <c r="FGZ47" s="285"/>
      <c r="FHA47" s="285"/>
      <c r="FHB47" s="285"/>
      <c r="FHC47" s="285"/>
      <c r="FHD47" s="285"/>
      <c r="FHE47" s="285"/>
      <c r="FHF47" s="285"/>
      <c r="FHG47" s="285"/>
      <c r="FHH47" s="285"/>
      <c r="FHI47" s="285"/>
      <c r="FHJ47" s="285"/>
      <c r="FHK47" s="285"/>
      <c r="FHL47" s="285"/>
      <c r="FHM47" s="285"/>
      <c r="FHN47" s="285"/>
      <c r="FHO47" s="285"/>
      <c r="FHP47" s="285"/>
      <c r="FHQ47" s="285"/>
      <c r="FHR47" s="285"/>
      <c r="FHS47" s="285"/>
      <c r="FHT47" s="285"/>
      <c r="FHU47" s="285"/>
      <c r="FHV47" s="285"/>
      <c r="FHW47" s="285"/>
      <c r="FHX47" s="285"/>
      <c r="FHY47" s="285"/>
      <c r="FHZ47" s="285"/>
      <c r="FIA47" s="285"/>
      <c r="FIB47" s="285"/>
      <c r="FIC47" s="285"/>
      <c r="FID47" s="285"/>
      <c r="FIE47" s="285"/>
      <c r="FIF47" s="285"/>
      <c r="FIG47" s="285"/>
      <c r="FIH47" s="285"/>
      <c r="FII47" s="285"/>
      <c r="FIJ47" s="285"/>
      <c r="FIK47" s="285"/>
      <c r="FIL47" s="285"/>
      <c r="FIM47" s="285"/>
      <c r="FIN47" s="285"/>
      <c r="FIO47" s="285"/>
      <c r="FIP47" s="285"/>
      <c r="FIQ47" s="285"/>
      <c r="FIR47" s="285"/>
      <c r="FIS47" s="285"/>
      <c r="FIT47" s="285"/>
      <c r="FIU47" s="285"/>
      <c r="FIV47" s="285"/>
      <c r="FIW47" s="285"/>
      <c r="FIX47" s="285"/>
      <c r="FIY47" s="285"/>
      <c r="FIZ47" s="285"/>
      <c r="FJA47" s="285"/>
      <c r="FJB47" s="285"/>
      <c r="FJC47" s="285"/>
      <c r="FJD47" s="285"/>
      <c r="FJE47" s="285"/>
      <c r="FJF47" s="285"/>
      <c r="FJG47" s="285"/>
      <c r="FJH47" s="285"/>
      <c r="FJI47" s="285"/>
      <c r="FJJ47" s="285"/>
      <c r="FJK47" s="285"/>
      <c r="FJL47" s="285"/>
      <c r="FJM47" s="285"/>
      <c r="FJN47" s="285"/>
      <c r="FJO47" s="285"/>
      <c r="FJP47" s="285"/>
      <c r="FJQ47" s="285"/>
      <c r="FJR47" s="285"/>
      <c r="FJS47" s="285"/>
      <c r="FJT47" s="285"/>
      <c r="FJU47" s="285"/>
      <c r="FJV47" s="285"/>
      <c r="FJW47" s="285"/>
      <c r="FJX47" s="285"/>
      <c r="FJY47" s="285"/>
      <c r="FJZ47" s="285"/>
      <c r="FKA47" s="285"/>
      <c r="FKB47" s="285"/>
      <c r="FKC47" s="285"/>
      <c r="FKD47" s="285"/>
      <c r="FKE47" s="285"/>
      <c r="FKF47" s="285"/>
      <c r="FKG47" s="285"/>
      <c r="FKH47" s="285"/>
      <c r="FKI47" s="285"/>
      <c r="FKJ47" s="285"/>
      <c r="FKK47" s="285"/>
      <c r="FKL47" s="285"/>
      <c r="FKM47" s="285"/>
      <c r="FKN47" s="285"/>
      <c r="FKO47" s="285"/>
      <c r="FKP47" s="285"/>
      <c r="FKQ47" s="285"/>
      <c r="FKR47" s="285"/>
      <c r="FKS47" s="285"/>
      <c r="FKT47" s="285"/>
      <c r="FKU47" s="285"/>
      <c r="FKV47" s="285"/>
      <c r="FKW47" s="285"/>
      <c r="FKX47" s="285"/>
      <c r="FKY47" s="285"/>
      <c r="FKZ47" s="285"/>
      <c r="FLA47" s="285"/>
      <c r="FLB47" s="285"/>
      <c r="FLC47" s="285"/>
      <c r="FLD47" s="285"/>
      <c r="FLE47" s="285"/>
      <c r="FLF47" s="285"/>
      <c r="FLG47" s="285"/>
      <c r="FLH47" s="285"/>
      <c r="FLI47" s="285"/>
      <c r="FLJ47" s="285"/>
      <c r="FLK47" s="285"/>
      <c r="FLL47" s="285"/>
      <c r="FLM47" s="285"/>
      <c r="FLN47" s="285"/>
      <c r="FLO47" s="285"/>
      <c r="FLP47" s="285"/>
      <c r="FLQ47" s="285"/>
      <c r="FLR47" s="285"/>
      <c r="FLS47" s="285"/>
      <c r="FLT47" s="285"/>
      <c r="FLU47" s="285"/>
      <c r="FLV47" s="285"/>
      <c r="FLW47" s="285"/>
      <c r="FLX47" s="285"/>
      <c r="FLY47" s="285"/>
      <c r="FLZ47" s="285"/>
      <c r="FMA47" s="285"/>
      <c r="FMB47" s="285"/>
      <c r="FMC47" s="285"/>
      <c r="FMD47" s="285"/>
      <c r="FME47" s="285"/>
      <c r="FMF47" s="285"/>
      <c r="FMG47" s="285"/>
      <c r="FMH47" s="285"/>
      <c r="FMI47" s="285"/>
      <c r="FMJ47" s="285"/>
      <c r="FMK47" s="285"/>
      <c r="FML47" s="285"/>
      <c r="FMM47" s="285"/>
      <c r="FMN47" s="285"/>
      <c r="FMO47" s="285"/>
      <c r="FMP47" s="285"/>
      <c r="FMQ47" s="285"/>
      <c r="FMR47" s="285"/>
      <c r="FMS47" s="285"/>
      <c r="FMT47" s="285"/>
      <c r="FMU47" s="285"/>
      <c r="FMV47" s="285"/>
      <c r="FMW47" s="285"/>
      <c r="FMX47" s="285"/>
      <c r="FMY47" s="285"/>
      <c r="FMZ47" s="285"/>
      <c r="FNA47" s="285"/>
      <c r="FNB47" s="285"/>
      <c r="FNC47" s="285"/>
      <c r="FND47" s="285"/>
      <c r="FNE47" s="285"/>
      <c r="FNF47" s="285"/>
      <c r="FNG47" s="285"/>
      <c r="FNH47" s="285"/>
      <c r="FNI47" s="285"/>
      <c r="FNJ47" s="285"/>
      <c r="FNK47" s="285"/>
      <c r="FNL47" s="285"/>
      <c r="FNM47" s="285"/>
      <c r="FNN47" s="285"/>
      <c r="FNO47" s="285"/>
      <c r="FNP47" s="285"/>
      <c r="FNQ47" s="285"/>
      <c r="FNR47" s="285"/>
      <c r="FNS47" s="285"/>
      <c r="FNT47" s="285"/>
      <c r="FNU47" s="285"/>
      <c r="FNV47" s="285"/>
      <c r="FNW47" s="285"/>
      <c r="FNX47" s="285"/>
      <c r="FNY47" s="285"/>
      <c r="FNZ47" s="285"/>
      <c r="FOA47" s="285"/>
      <c r="FOB47" s="285"/>
      <c r="FOC47" s="285"/>
      <c r="FOD47" s="285"/>
      <c r="FOE47" s="285"/>
      <c r="FOF47" s="285"/>
      <c r="FOG47" s="285"/>
      <c r="FOH47" s="285"/>
      <c r="FOI47" s="285"/>
      <c r="FOJ47" s="285"/>
      <c r="FOK47" s="285"/>
      <c r="FOL47" s="285"/>
      <c r="FOM47" s="285"/>
      <c r="FON47" s="285"/>
      <c r="FOO47" s="285"/>
      <c r="FOP47" s="285"/>
      <c r="FOQ47" s="285"/>
      <c r="FOR47" s="285"/>
      <c r="FOS47" s="285"/>
      <c r="FOT47" s="285"/>
      <c r="FOU47" s="285"/>
      <c r="FOV47" s="285"/>
      <c r="FOW47" s="285"/>
      <c r="FOX47" s="285"/>
      <c r="FOY47" s="285"/>
      <c r="FOZ47" s="285"/>
      <c r="FPA47" s="285"/>
      <c r="FPB47" s="285"/>
      <c r="FPC47" s="285"/>
      <c r="FPD47" s="285"/>
      <c r="FPE47" s="285"/>
      <c r="FPF47" s="285"/>
      <c r="FPG47" s="285"/>
      <c r="FPH47" s="285"/>
      <c r="FPI47" s="285"/>
      <c r="FPJ47" s="285"/>
      <c r="FPK47" s="285"/>
      <c r="FPL47" s="285"/>
      <c r="FPM47" s="285"/>
      <c r="FPN47" s="285"/>
      <c r="FPO47" s="285"/>
      <c r="FPP47" s="285"/>
      <c r="FPQ47" s="285"/>
      <c r="FPR47" s="285"/>
      <c r="FPS47" s="285"/>
      <c r="FPT47" s="285"/>
      <c r="FPU47" s="285"/>
      <c r="FPV47" s="285"/>
      <c r="FPW47" s="285"/>
      <c r="FPX47" s="285"/>
      <c r="FPY47" s="285"/>
      <c r="FPZ47" s="285"/>
      <c r="FQA47" s="285"/>
      <c r="FQB47" s="285"/>
      <c r="FQC47" s="285"/>
      <c r="FQD47" s="285"/>
      <c r="FQE47" s="285"/>
      <c r="FQF47" s="285"/>
      <c r="FQG47" s="285"/>
      <c r="FQH47" s="285"/>
      <c r="FQI47" s="285"/>
      <c r="FQJ47" s="285"/>
      <c r="FQK47" s="285"/>
      <c r="FQL47" s="285"/>
      <c r="FQM47" s="285"/>
      <c r="FQN47" s="285"/>
      <c r="FQO47" s="285"/>
      <c r="FQP47" s="285"/>
      <c r="FQQ47" s="285"/>
      <c r="FQR47" s="285"/>
      <c r="FQS47" s="285"/>
      <c r="FQT47" s="285"/>
      <c r="FQU47" s="285"/>
      <c r="FQV47" s="285"/>
      <c r="FQW47" s="285"/>
      <c r="FQX47" s="285"/>
      <c r="FQY47" s="285"/>
      <c r="FQZ47" s="285"/>
      <c r="FRA47" s="285"/>
      <c r="FRB47" s="285"/>
      <c r="FRC47" s="285"/>
      <c r="FRD47" s="285"/>
      <c r="FRE47" s="285"/>
      <c r="FRF47" s="285"/>
      <c r="FRG47" s="285"/>
      <c r="FRH47" s="285"/>
      <c r="FRI47" s="285"/>
      <c r="FRJ47" s="285"/>
      <c r="FRK47" s="285"/>
      <c r="FRL47" s="285"/>
      <c r="FRM47" s="285"/>
      <c r="FRN47" s="285"/>
      <c r="FRO47" s="285"/>
      <c r="FRP47" s="285"/>
      <c r="FRQ47" s="285"/>
      <c r="FRR47" s="285"/>
      <c r="FRS47" s="285"/>
      <c r="FRT47" s="285"/>
      <c r="FRU47" s="285"/>
      <c r="FRV47" s="285"/>
      <c r="FRW47" s="285"/>
      <c r="FRX47" s="285"/>
      <c r="FRY47" s="285"/>
      <c r="FRZ47" s="285"/>
      <c r="FSA47" s="285"/>
      <c r="FSB47" s="285"/>
      <c r="FSC47" s="285"/>
      <c r="FSD47" s="285"/>
      <c r="FSE47" s="285"/>
      <c r="FSF47" s="285"/>
      <c r="FSG47" s="285"/>
      <c r="FSH47" s="285"/>
      <c r="FSI47" s="285"/>
      <c r="FSJ47" s="285"/>
      <c r="FSK47" s="285"/>
      <c r="FSL47" s="285"/>
      <c r="FSM47" s="285"/>
      <c r="FSN47" s="285"/>
      <c r="FSO47" s="285"/>
      <c r="FSP47" s="285"/>
      <c r="FSQ47" s="285"/>
      <c r="FSR47" s="285"/>
      <c r="FSS47" s="285"/>
      <c r="FST47" s="285"/>
      <c r="FSU47" s="285"/>
      <c r="FSV47" s="285"/>
      <c r="FSW47" s="285"/>
      <c r="FSX47" s="285"/>
      <c r="FSY47" s="285"/>
      <c r="FSZ47" s="285"/>
      <c r="FTA47" s="285"/>
      <c r="FTB47" s="285"/>
      <c r="FTC47" s="285"/>
      <c r="FTD47" s="285"/>
      <c r="FTE47" s="285"/>
      <c r="FTF47" s="285"/>
      <c r="FTG47" s="285"/>
      <c r="FTH47" s="285"/>
      <c r="FTI47" s="285"/>
      <c r="FTJ47" s="285"/>
      <c r="FTK47" s="285"/>
      <c r="FTL47" s="285"/>
      <c r="FTM47" s="285"/>
      <c r="FTN47" s="285"/>
      <c r="FTO47" s="285"/>
      <c r="FTP47" s="285"/>
      <c r="FTQ47" s="285"/>
      <c r="FTR47" s="285"/>
      <c r="FTS47" s="285"/>
      <c r="FTT47" s="285"/>
      <c r="FTU47" s="285"/>
      <c r="FTV47" s="285"/>
      <c r="FTW47" s="285"/>
      <c r="FTX47" s="285"/>
      <c r="FTY47" s="285"/>
      <c r="FTZ47" s="285"/>
      <c r="FUA47" s="285"/>
      <c r="FUB47" s="285"/>
      <c r="FUC47" s="285"/>
      <c r="FUD47" s="285"/>
      <c r="FUE47" s="285"/>
      <c r="FUF47" s="285"/>
      <c r="FUG47" s="285"/>
      <c r="FUH47" s="285"/>
      <c r="FUI47" s="285"/>
      <c r="FUJ47" s="285"/>
      <c r="FUK47" s="285"/>
      <c r="FUL47" s="285"/>
      <c r="FUM47" s="285"/>
      <c r="FUN47" s="285"/>
      <c r="FUO47" s="285"/>
      <c r="FUP47" s="285"/>
      <c r="FUQ47" s="285"/>
      <c r="FUR47" s="285"/>
      <c r="FUS47" s="285"/>
      <c r="FUT47" s="285"/>
      <c r="FUU47" s="285"/>
      <c r="FUV47" s="285"/>
      <c r="FUW47" s="285"/>
      <c r="FUX47" s="285"/>
      <c r="FUY47" s="285"/>
      <c r="FUZ47" s="285"/>
      <c r="FVA47" s="285"/>
      <c r="FVB47" s="285"/>
      <c r="FVC47" s="285"/>
      <c r="FVD47" s="285"/>
      <c r="FVE47" s="285"/>
      <c r="FVF47" s="285"/>
      <c r="FVG47" s="285"/>
      <c r="FVH47" s="285"/>
      <c r="FVI47" s="285"/>
      <c r="FVJ47" s="285"/>
      <c r="FVK47" s="285"/>
      <c r="FVL47" s="285"/>
      <c r="FVM47" s="285"/>
      <c r="FVN47" s="285"/>
      <c r="FVO47" s="285"/>
      <c r="FVP47" s="285"/>
      <c r="FVQ47" s="285"/>
      <c r="FVR47" s="285"/>
      <c r="FVS47" s="285"/>
      <c r="FVT47" s="285"/>
      <c r="FVU47" s="285"/>
      <c r="FVV47" s="285"/>
      <c r="FVW47" s="285"/>
      <c r="FVX47" s="285"/>
      <c r="FVY47" s="285"/>
      <c r="FVZ47" s="285"/>
      <c r="FWA47" s="285"/>
      <c r="FWB47" s="285"/>
      <c r="FWC47" s="285"/>
      <c r="FWD47" s="285"/>
      <c r="FWE47" s="285"/>
      <c r="FWF47" s="285"/>
      <c r="FWG47" s="285"/>
      <c r="FWH47" s="285"/>
      <c r="FWI47" s="285"/>
      <c r="FWJ47" s="285"/>
      <c r="FWK47" s="285"/>
      <c r="FWL47" s="285"/>
      <c r="FWM47" s="285"/>
      <c r="FWN47" s="285"/>
      <c r="FWO47" s="285"/>
      <c r="FWP47" s="285"/>
      <c r="FWQ47" s="285"/>
      <c r="FWR47" s="285"/>
      <c r="FWS47" s="285"/>
      <c r="FWT47" s="285"/>
      <c r="FWU47" s="285"/>
      <c r="FWV47" s="285"/>
      <c r="FWW47" s="285"/>
      <c r="FWX47" s="285"/>
      <c r="FWY47" s="285"/>
      <c r="FWZ47" s="285"/>
      <c r="FXA47" s="285"/>
      <c r="FXB47" s="285"/>
      <c r="FXC47" s="285"/>
      <c r="FXD47" s="285"/>
      <c r="FXE47" s="285"/>
      <c r="FXF47" s="285"/>
      <c r="FXG47" s="285"/>
      <c r="FXH47" s="285"/>
      <c r="FXI47" s="285"/>
      <c r="FXJ47" s="285"/>
      <c r="FXK47" s="285"/>
      <c r="FXL47" s="285"/>
      <c r="FXM47" s="285"/>
      <c r="FXN47" s="285"/>
      <c r="FXO47" s="285"/>
      <c r="FXP47" s="285"/>
      <c r="FXQ47" s="285"/>
      <c r="FXR47" s="285"/>
      <c r="FXS47" s="285"/>
      <c r="FXT47" s="285"/>
      <c r="FXU47" s="285"/>
      <c r="FXV47" s="285"/>
      <c r="FXW47" s="285"/>
      <c r="FXX47" s="285"/>
      <c r="FXY47" s="285"/>
      <c r="FXZ47" s="285"/>
      <c r="FYA47" s="285"/>
      <c r="FYB47" s="285"/>
      <c r="FYC47" s="285"/>
      <c r="FYD47" s="285"/>
      <c r="FYE47" s="285"/>
      <c r="FYF47" s="285"/>
      <c r="FYG47" s="285"/>
      <c r="FYH47" s="285"/>
      <c r="FYI47" s="285"/>
      <c r="FYJ47" s="285"/>
      <c r="FYK47" s="285"/>
      <c r="FYL47" s="285"/>
      <c r="FYM47" s="285"/>
      <c r="FYN47" s="285"/>
      <c r="FYO47" s="285"/>
      <c r="FYP47" s="285"/>
      <c r="FYQ47" s="285"/>
      <c r="FYR47" s="285"/>
      <c r="FYS47" s="285"/>
      <c r="FYT47" s="285"/>
      <c r="FYU47" s="285"/>
      <c r="FYV47" s="285"/>
      <c r="FYW47" s="285"/>
      <c r="FYX47" s="285"/>
      <c r="FYY47" s="285"/>
      <c r="FYZ47" s="285"/>
      <c r="FZA47" s="285"/>
      <c r="FZB47" s="285"/>
      <c r="FZC47" s="285"/>
      <c r="FZD47" s="285"/>
      <c r="FZE47" s="285"/>
      <c r="FZF47" s="285"/>
      <c r="FZG47" s="285"/>
      <c r="FZH47" s="285"/>
      <c r="FZI47" s="285"/>
      <c r="FZJ47" s="285"/>
      <c r="FZK47" s="285"/>
      <c r="FZL47" s="285"/>
      <c r="FZM47" s="285"/>
      <c r="FZN47" s="285"/>
      <c r="FZO47" s="285"/>
      <c r="FZP47" s="285"/>
      <c r="FZQ47" s="285"/>
      <c r="FZR47" s="285"/>
      <c r="FZS47" s="285"/>
      <c r="FZT47" s="285"/>
      <c r="FZU47" s="285"/>
      <c r="FZV47" s="285"/>
      <c r="FZW47" s="285"/>
      <c r="FZX47" s="285"/>
      <c r="FZY47" s="285"/>
      <c r="FZZ47" s="285"/>
      <c r="GAA47" s="285"/>
      <c r="GAB47" s="285"/>
      <c r="GAC47" s="285"/>
      <c r="GAD47" s="285"/>
      <c r="GAE47" s="285"/>
      <c r="GAF47" s="285"/>
      <c r="GAG47" s="285"/>
      <c r="GAH47" s="285"/>
      <c r="GAI47" s="285"/>
      <c r="GAJ47" s="285"/>
      <c r="GAK47" s="285"/>
      <c r="GAL47" s="285"/>
      <c r="GAM47" s="285"/>
      <c r="GAN47" s="285"/>
      <c r="GAO47" s="285"/>
      <c r="GAP47" s="285"/>
      <c r="GAQ47" s="285"/>
      <c r="GAR47" s="285"/>
      <c r="GAS47" s="285"/>
      <c r="GAT47" s="285"/>
      <c r="GAU47" s="285"/>
      <c r="GAV47" s="285"/>
      <c r="GAW47" s="285"/>
      <c r="GAX47" s="285"/>
      <c r="GAY47" s="285"/>
      <c r="GAZ47" s="285"/>
      <c r="GBA47" s="285"/>
      <c r="GBB47" s="285"/>
      <c r="GBC47" s="285"/>
      <c r="GBD47" s="285"/>
      <c r="GBE47" s="285"/>
      <c r="GBF47" s="285"/>
      <c r="GBG47" s="285"/>
      <c r="GBH47" s="285"/>
      <c r="GBI47" s="285"/>
      <c r="GBJ47" s="285"/>
      <c r="GBK47" s="285"/>
      <c r="GBL47" s="285"/>
      <c r="GBM47" s="285"/>
      <c r="GBN47" s="285"/>
      <c r="GBO47" s="285"/>
      <c r="GBP47" s="285"/>
      <c r="GBQ47" s="285"/>
      <c r="GBR47" s="285"/>
      <c r="GBS47" s="285"/>
      <c r="GBT47" s="285"/>
      <c r="GBU47" s="285"/>
      <c r="GBV47" s="285"/>
      <c r="GBW47" s="285"/>
      <c r="GBX47" s="285"/>
      <c r="GBY47" s="285"/>
      <c r="GBZ47" s="285"/>
      <c r="GCA47" s="285"/>
      <c r="GCB47" s="285"/>
      <c r="GCC47" s="285"/>
      <c r="GCD47" s="285"/>
      <c r="GCE47" s="285"/>
      <c r="GCF47" s="285"/>
      <c r="GCG47" s="285"/>
      <c r="GCH47" s="285"/>
      <c r="GCI47" s="285"/>
      <c r="GCJ47" s="285"/>
      <c r="GCK47" s="285"/>
      <c r="GCL47" s="285"/>
      <c r="GCM47" s="285"/>
      <c r="GCN47" s="285"/>
      <c r="GCO47" s="285"/>
      <c r="GCP47" s="285"/>
      <c r="GCQ47" s="285"/>
      <c r="GCR47" s="285"/>
      <c r="GCS47" s="285"/>
      <c r="GCT47" s="285"/>
      <c r="GCU47" s="285"/>
      <c r="GCV47" s="285"/>
      <c r="GCW47" s="285"/>
      <c r="GCX47" s="285"/>
      <c r="GCY47" s="285"/>
      <c r="GCZ47" s="285"/>
      <c r="GDA47" s="285"/>
      <c r="GDB47" s="285"/>
      <c r="GDC47" s="285"/>
      <c r="GDD47" s="285"/>
      <c r="GDE47" s="285"/>
      <c r="GDF47" s="285"/>
      <c r="GDG47" s="285"/>
      <c r="GDH47" s="285"/>
      <c r="GDI47" s="285"/>
      <c r="GDJ47" s="285"/>
      <c r="GDK47" s="285"/>
      <c r="GDL47" s="285"/>
      <c r="GDM47" s="285"/>
      <c r="GDN47" s="285"/>
      <c r="GDO47" s="285"/>
      <c r="GDP47" s="285"/>
      <c r="GDQ47" s="285"/>
      <c r="GDR47" s="285"/>
      <c r="GDS47" s="285"/>
      <c r="GDT47" s="285"/>
      <c r="GDU47" s="285"/>
      <c r="GDV47" s="285"/>
      <c r="GDW47" s="285"/>
      <c r="GDX47" s="285"/>
      <c r="GDY47" s="285"/>
      <c r="GDZ47" s="285"/>
      <c r="GEA47" s="285"/>
      <c r="GEB47" s="285"/>
      <c r="GEC47" s="285"/>
      <c r="GED47" s="285"/>
      <c r="GEE47" s="285"/>
      <c r="GEF47" s="285"/>
      <c r="GEG47" s="285"/>
      <c r="GEH47" s="285"/>
      <c r="GEI47" s="285"/>
      <c r="GEJ47" s="285"/>
      <c r="GEK47" s="285"/>
      <c r="GEL47" s="285"/>
      <c r="GEM47" s="285"/>
      <c r="GEN47" s="285"/>
      <c r="GEO47" s="285"/>
      <c r="GEP47" s="285"/>
      <c r="GEQ47" s="285"/>
      <c r="GER47" s="285"/>
      <c r="GES47" s="285"/>
      <c r="GET47" s="285"/>
      <c r="GEU47" s="285"/>
      <c r="GEV47" s="285"/>
      <c r="GEW47" s="285"/>
      <c r="GEX47" s="285"/>
      <c r="GEY47" s="285"/>
      <c r="GEZ47" s="285"/>
      <c r="GFA47" s="285"/>
      <c r="GFB47" s="285"/>
      <c r="GFC47" s="285"/>
      <c r="GFD47" s="285"/>
      <c r="GFE47" s="285"/>
      <c r="GFF47" s="285"/>
      <c r="GFG47" s="285"/>
      <c r="GFH47" s="285"/>
      <c r="GFI47" s="285"/>
      <c r="GFJ47" s="285"/>
      <c r="GFK47" s="285"/>
      <c r="GFL47" s="285"/>
      <c r="GFM47" s="285"/>
      <c r="GFN47" s="285"/>
      <c r="GFO47" s="285"/>
      <c r="GFP47" s="285"/>
      <c r="GFQ47" s="285"/>
      <c r="GFR47" s="285"/>
      <c r="GFS47" s="285"/>
      <c r="GFT47" s="285"/>
      <c r="GFU47" s="285"/>
      <c r="GFV47" s="285"/>
      <c r="GFW47" s="285"/>
      <c r="GFX47" s="285"/>
      <c r="GFY47" s="285"/>
      <c r="GFZ47" s="285"/>
      <c r="GGA47" s="285"/>
      <c r="GGB47" s="285"/>
      <c r="GGC47" s="285"/>
      <c r="GGD47" s="285"/>
      <c r="GGE47" s="285"/>
      <c r="GGF47" s="285"/>
      <c r="GGG47" s="285"/>
      <c r="GGH47" s="285"/>
      <c r="GGI47" s="285"/>
      <c r="GGJ47" s="285"/>
      <c r="GGK47" s="285"/>
      <c r="GGL47" s="285"/>
      <c r="GGM47" s="285"/>
      <c r="GGN47" s="285"/>
      <c r="GGO47" s="285"/>
      <c r="GGP47" s="285"/>
      <c r="GGQ47" s="285"/>
      <c r="GGR47" s="285"/>
      <c r="GGS47" s="285"/>
      <c r="GGT47" s="285"/>
      <c r="GGU47" s="285"/>
      <c r="GGV47" s="285"/>
      <c r="GGW47" s="285"/>
      <c r="GGX47" s="285"/>
      <c r="GGY47" s="285"/>
      <c r="GGZ47" s="285"/>
      <c r="GHA47" s="285"/>
      <c r="GHB47" s="285"/>
      <c r="GHC47" s="285"/>
      <c r="GHD47" s="285"/>
      <c r="GHE47" s="285"/>
      <c r="GHF47" s="285"/>
      <c r="GHG47" s="285"/>
      <c r="GHH47" s="285"/>
      <c r="GHI47" s="285"/>
      <c r="GHJ47" s="285"/>
      <c r="GHK47" s="285"/>
      <c r="GHL47" s="285"/>
      <c r="GHM47" s="285"/>
      <c r="GHN47" s="285"/>
      <c r="GHO47" s="285"/>
      <c r="GHP47" s="285"/>
      <c r="GHQ47" s="285"/>
      <c r="GHR47" s="285"/>
      <c r="GHS47" s="285"/>
      <c r="GHT47" s="285"/>
      <c r="GHU47" s="285"/>
      <c r="GHV47" s="285"/>
      <c r="GHW47" s="285"/>
      <c r="GHX47" s="285"/>
      <c r="GHY47" s="285"/>
      <c r="GHZ47" s="285"/>
      <c r="GIA47" s="285"/>
      <c r="GIB47" s="285"/>
      <c r="GIC47" s="285"/>
      <c r="GID47" s="285"/>
      <c r="GIE47" s="285"/>
      <c r="GIF47" s="285"/>
      <c r="GIG47" s="285"/>
      <c r="GIH47" s="285"/>
      <c r="GII47" s="285"/>
      <c r="GIJ47" s="285"/>
      <c r="GIK47" s="285"/>
      <c r="GIL47" s="285"/>
      <c r="GIM47" s="285"/>
      <c r="GIN47" s="285"/>
      <c r="GIO47" s="285"/>
      <c r="GIP47" s="285"/>
      <c r="GIQ47" s="285"/>
      <c r="GIR47" s="285"/>
      <c r="GIS47" s="285"/>
      <c r="GIT47" s="285"/>
      <c r="GIU47" s="285"/>
      <c r="GIV47" s="285"/>
      <c r="GIW47" s="285"/>
      <c r="GIX47" s="285"/>
      <c r="GIY47" s="285"/>
      <c r="GIZ47" s="285"/>
      <c r="GJA47" s="285"/>
      <c r="GJB47" s="285"/>
      <c r="GJC47" s="285"/>
      <c r="GJD47" s="285"/>
      <c r="GJE47" s="285"/>
      <c r="GJF47" s="285"/>
      <c r="GJG47" s="285"/>
      <c r="GJH47" s="285"/>
      <c r="GJI47" s="285"/>
      <c r="GJJ47" s="285"/>
      <c r="GJK47" s="285"/>
      <c r="GJL47" s="285"/>
      <c r="GJM47" s="285"/>
      <c r="GJN47" s="285"/>
      <c r="GJO47" s="285"/>
      <c r="GJP47" s="285"/>
      <c r="GJQ47" s="285"/>
      <c r="GJR47" s="285"/>
      <c r="GJS47" s="285"/>
      <c r="GJT47" s="285"/>
      <c r="GJU47" s="285"/>
      <c r="GJV47" s="285"/>
      <c r="GJW47" s="285"/>
      <c r="GJX47" s="285"/>
      <c r="GJY47" s="285"/>
      <c r="GJZ47" s="285"/>
      <c r="GKA47" s="285"/>
      <c r="GKB47" s="285"/>
      <c r="GKC47" s="285"/>
      <c r="GKD47" s="285"/>
      <c r="GKE47" s="285"/>
      <c r="GKF47" s="285"/>
      <c r="GKG47" s="285"/>
      <c r="GKH47" s="285"/>
      <c r="GKI47" s="285"/>
      <c r="GKJ47" s="285"/>
      <c r="GKK47" s="285"/>
      <c r="GKL47" s="285"/>
      <c r="GKM47" s="285"/>
      <c r="GKN47" s="285"/>
      <c r="GKO47" s="285"/>
      <c r="GKP47" s="285"/>
      <c r="GKQ47" s="285"/>
      <c r="GKR47" s="285"/>
      <c r="GKS47" s="285"/>
      <c r="GKT47" s="285"/>
      <c r="GKU47" s="285"/>
      <c r="GKV47" s="285"/>
      <c r="GKW47" s="285"/>
      <c r="GKX47" s="285"/>
      <c r="GKY47" s="285"/>
      <c r="GKZ47" s="285"/>
      <c r="GLA47" s="285"/>
      <c r="GLB47" s="285"/>
      <c r="GLC47" s="285"/>
      <c r="GLD47" s="285"/>
      <c r="GLE47" s="285"/>
      <c r="GLF47" s="285"/>
      <c r="GLG47" s="285"/>
      <c r="GLH47" s="285"/>
      <c r="GLI47" s="285"/>
      <c r="GLJ47" s="285"/>
      <c r="GLK47" s="285"/>
      <c r="GLL47" s="285"/>
      <c r="GLM47" s="285"/>
      <c r="GLN47" s="285"/>
      <c r="GLO47" s="285"/>
      <c r="GLP47" s="285"/>
      <c r="GLQ47" s="285"/>
      <c r="GLR47" s="285"/>
      <c r="GLS47" s="285"/>
      <c r="GLT47" s="285"/>
      <c r="GLU47" s="285"/>
      <c r="GLV47" s="285"/>
      <c r="GLW47" s="285"/>
      <c r="GLX47" s="285"/>
      <c r="GLY47" s="285"/>
      <c r="GLZ47" s="285"/>
      <c r="GMA47" s="285"/>
      <c r="GMB47" s="285"/>
      <c r="GMC47" s="285"/>
      <c r="GMD47" s="285"/>
      <c r="GME47" s="285"/>
      <c r="GMF47" s="285"/>
      <c r="GMG47" s="285"/>
      <c r="GMH47" s="285"/>
      <c r="GMI47" s="285"/>
      <c r="GMJ47" s="285"/>
      <c r="GMK47" s="285"/>
      <c r="GML47" s="285"/>
      <c r="GMM47" s="285"/>
      <c r="GMN47" s="285"/>
      <c r="GMO47" s="285"/>
      <c r="GMP47" s="285"/>
      <c r="GMQ47" s="285"/>
      <c r="GMR47" s="285"/>
      <c r="GMS47" s="285"/>
      <c r="GMT47" s="285"/>
      <c r="GMU47" s="285"/>
      <c r="GMV47" s="285"/>
      <c r="GMW47" s="285"/>
      <c r="GMX47" s="285"/>
      <c r="GMY47" s="285"/>
      <c r="GMZ47" s="285"/>
      <c r="GNA47" s="285"/>
      <c r="GNB47" s="285"/>
      <c r="GNC47" s="285"/>
      <c r="GND47" s="285"/>
      <c r="GNE47" s="285"/>
      <c r="GNF47" s="285"/>
      <c r="GNG47" s="285"/>
      <c r="GNH47" s="285"/>
      <c r="GNI47" s="285"/>
      <c r="GNJ47" s="285"/>
      <c r="GNK47" s="285"/>
      <c r="GNL47" s="285"/>
      <c r="GNM47" s="285"/>
      <c r="GNN47" s="285"/>
      <c r="GNO47" s="285"/>
      <c r="GNP47" s="285"/>
      <c r="GNQ47" s="285"/>
      <c r="GNR47" s="285"/>
      <c r="GNS47" s="285"/>
      <c r="GNT47" s="285"/>
      <c r="GNU47" s="285"/>
      <c r="GNV47" s="285"/>
      <c r="GNW47" s="285"/>
      <c r="GNX47" s="285"/>
      <c r="GNY47" s="285"/>
      <c r="GNZ47" s="285"/>
      <c r="GOA47" s="285"/>
      <c r="GOB47" s="285"/>
      <c r="GOC47" s="285"/>
      <c r="GOD47" s="285"/>
      <c r="GOE47" s="285"/>
      <c r="GOF47" s="285"/>
      <c r="GOG47" s="285"/>
      <c r="GOH47" s="285"/>
      <c r="GOI47" s="285"/>
      <c r="GOJ47" s="285"/>
      <c r="GOK47" s="285"/>
      <c r="GOL47" s="285"/>
      <c r="GOM47" s="285"/>
      <c r="GON47" s="285"/>
      <c r="GOO47" s="285"/>
      <c r="GOP47" s="285"/>
      <c r="GOQ47" s="285"/>
      <c r="GOR47" s="285"/>
      <c r="GOS47" s="285"/>
      <c r="GOT47" s="285"/>
      <c r="GOU47" s="285"/>
      <c r="GOV47" s="285"/>
      <c r="GOW47" s="285"/>
      <c r="GOX47" s="285"/>
      <c r="GOY47" s="285"/>
      <c r="GOZ47" s="285"/>
      <c r="GPA47" s="285"/>
      <c r="GPB47" s="285"/>
      <c r="GPC47" s="285"/>
      <c r="GPD47" s="285"/>
      <c r="GPE47" s="285"/>
      <c r="GPF47" s="285"/>
      <c r="GPG47" s="285"/>
      <c r="GPH47" s="285"/>
      <c r="GPI47" s="285"/>
      <c r="GPJ47" s="285"/>
      <c r="GPK47" s="285"/>
      <c r="GPL47" s="285"/>
      <c r="GPM47" s="285"/>
      <c r="GPN47" s="285"/>
      <c r="GPO47" s="285"/>
      <c r="GPP47" s="285"/>
      <c r="GPQ47" s="285"/>
      <c r="GPR47" s="285"/>
      <c r="GPS47" s="285"/>
      <c r="GPT47" s="285"/>
      <c r="GPU47" s="285"/>
      <c r="GPV47" s="285"/>
      <c r="GPW47" s="285"/>
      <c r="GPX47" s="285"/>
      <c r="GPY47" s="285"/>
      <c r="GPZ47" s="285"/>
      <c r="GQA47" s="285"/>
      <c r="GQB47" s="285"/>
      <c r="GQC47" s="285"/>
      <c r="GQD47" s="285"/>
      <c r="GQE47" s="285"/>
      <c r="GQF47" s="285"/>
      <c r="GQG47" s="285"/>
      <c r="GQH47" s="285"/>
      <c r="GQI47" s="285"/>
      <c r="GQJ47" s="285"/>
      <c r="GQK47" s="285"/>
      <c r="GQL47" s="285"/>
      <c r="GQM47" s="285"/>
      <c r="GQN47" s="285"/>
      <c r="GQO47" s="285"/>
      <c r="GQP47" s="285"/>
      <c r="GQQ47" s="285"/>
      <c r="GQR47" s="285"/>
      <c r="GQS47" s="285"/>
      <c r="GQT47" s="285"/>
      <c r="GQU47" s="285"/>
      <c r="GQV47" s="285"/>
      <c r="GQW47" s="285"/>
      <c r="GQX47" s="285"/>
      <c r="GQY47" s="285"/>
      <c r="GQZ47" s="285"/>
      <c r="GRA47" s="285"/>
      <c r="GRB47" s="285"/>
      <c r="GRC47" s="285"/>
      <c r="GRD47" s="285"/>
      <c r="GRE47" s="285"/>
      <c r="GRF47" s="285"/>
      <c r="GRG47" s="285"/>
      <c r="GRH47" s="285"/>
      <c r="GRI47" s="285"/>
      <c r="GRJ47" s="285"/>
      <c r="GRK47" s="285"/>
      <c r="GRL47" s="285"/>
      <c r="GRM47" s="285"/>
      <c r="GRN47" s="285"/>
      <c r="GRO47" s="285"/>
      <c r="GRP47" s="285"/>
      <c r="GRQ47" s="285"/>
      <c r="GRR47" s="285"/>
      <c r="GRS47" s="285"/>
      <c r="GRT47" s="285"/>
      <c r="GRU47" s="285"/>
      <c r="GRV47" s="285"/>
      <c r="GRW47" s="285"/>
      <c r="GRX47" s="285"/>
      <c r="GRY47" s="285"/>
      <c r="GRZ47" s="285"/>
      <c r="GSA47" s="285"/>
      <c r="GSB47" s="285"/>
      <c r="GSC47" s="285"/>
      <c r="GSD47" s="285"/>
      <c r="GSE47" s="285"/>
      <c r="GSF47" s="285"/>
      <c r="GSG47" s="285"/>
      <c r="GSH47" s="285"/>
      <c r="GSI47" s="285"/>
      <c r="GSJ47" s="285"/>
      <c r="GSK47" s="285"/>
      <c r="GSL47" s="285"/>
      <c r="GSM47" s="285"/>
      <c r="GSN47" s="285"/>
      <c r="GSO47" s="285"/>
      <c r="GSP47" s="285"/>
      <c r="GSQ47" s="285"/>
      <c r="GSR47" s="285"/>
      <c r="GSS47" s="285"/>
      <c r="GST47" s="285"/>
      <c r="GSU47" s="285"/>
      <c r="GSV47" s="285"/>
      <c r="GSW47" s="285"/>
      <c r="GSX47" s="285"/>
      <c r="GSY47" s="285"/>
      <c r="GSZ47" s="285"/>
      <c r="GTA47" s="285"/>
      <c r="GTB47" s="285"/>
      <c r="GTC47" s="285"/>
      <c r="GTD47" s="285"/>
      <c r="GTE47" s="285"/>
      <c r="GTF47" s="285"/>
      <c r="GTG47" s="285"/>
      <c r="GTH47" s="285"/>
      <c r="GTI47" s="285"/>
      <c r="GTJ47" s="285"/>
      <c r="GTK47" s="285"/>
      <c r="GTL47" s="285"/>
      <c r="GTM47" s="285"/>
      <c r="GTN47" s="285"/>
      <c r="GTO47" s="285"/>
      <c r="GTP47" s="285"/>
      <c r="GTQ47" s="285"/>
      <c r="GTR47" s="285"/>
      <c r="GTS47" s="285"/>
      <c r="GTT47" s="285"/>
      <c r="GTU47" s="285"/>
      <c r="GTV47" s="285"/>
      <c r="GTW47" s="285"/>
      <c r="GTX47" s="285"/>
      <c r="GTY47" s="285"/>
      <c r="GTZ47" s="285"/>
      <c r="GUA47" s="285"/>
      <c r="GUB47" s="285"/>
      <c r="GUC47" s="285"/>
      <c r="GUD47" s="285"/>
      <c r="GUE47" s="285"/>
      <c r="GUF47" s="285"/>
      <c r="GUG47" s="285"/>
      <c r="GUH47" s="285"/>
      <c r="GUI47" s="285"/>
      <c r="GUJ47" s="285"/>
      <c r="GUK47" s="285"/>
      <c r="GUL47" s="285"/>
      <c r="GUM47" s="285"/>
      <c r="GUN47" s="285"/>
      <c r="GUO47" s="285"/>
      <c r="GUP47" s="285"/>
      <c r="GUQ47" s="285"/>
      <c r="GUR47" s="285"/>
      <c r="GUS47" s="285"/>
      <c r="GUT47" s="285"/>
      <c r="GUU47" s="285"/>
      <c r="GUV47" s="285"/>
      <c r="GUW47" s="285"/>
      <c r="GUX47" s="285"/>
      <c r="GUY47" s="285"/>
      <c r="GUZ47" s="285"/>
      <c r="GVA47" s="285"/>
      <c r="GVB47" s="285"/>
      <c r="GVC47" s="285"/>
      <c r="GVD47" s="285"/>
      <c r="GVE47" s="285"/>
      <c r="GVF47" s="285"/>
      <c r="GVG47" s="285"/>
      <c r="GVH47" s="285"/>
      <c r="GVI47" s="285"/>
      <c r="GVJ47" s="285"/>
      <c r="GVK47" s="285"/>
      <c r="GVL47" s="285"/>
      <c r="GVM47" s="285"/>
      <c r="GVN47" s="285"/>
      <c r="GVO47" s="285"/>
      <c r="GVP47" s="285"/>
      <c r="GVQ47" s="285"/>
      <c r="GVR47" s="285"/>
      <c r="GVS47" s="285"/>
      <c r="GVT47" s="285"/>
      <c r="GVU47" s="285"/>
      <c r="GVV47" s="285"/>
      <c r="GVW47" s="285"/>
      <c r="GVX47" s="285"/>
      <c r="GVY47" s="285"/>
      <c r="GVZ47" s="285"/>
      <c r="GWA47" s="285"/>
      <c r="GWB47" s="285"/>
      <c r="GWC47" s="285"/>
      <c r="GWD47" s="285"/>
      <c r="GWE47" s="285"/>
      <c r="GWF47" s="285"/>
      <c r="GWG47" s="285"/>
      <c r="GWH47" s="285"/>
      <c r="GWI47" s="285"/>
      <c r="GWJ47" s="285"/>
      <c r="GWK47" s="285"/>
      <c r="GWL47" s="285"/>
      <c r="GWM47" s="285"/>
      <c r="GWN47" s="285"/>
      <c r="GWO47" s="285"/>
      <c r="GWP47" s="285"/>
      <c r="GWQ47" s="285"/>
      <c r="GWR47" s="285"/>
      <c r="GWS47" s="285"/>
      <c r="GWT47" s="285"/>
      <c r="GWU47" s="285"/>
      <c r="GWV47" s="285"/>
      <c r="GWW47" s="285"/>
      <c r="GWX47" s="285"/>
      <c r="GWY47" s="285"/>
      <c r="GWZ47" s="285"/>
      <c r="GXA47" s="285"/>
      <c r="GXB47" s="285"/>
      <c r="GXC47" s="285"/>
      <c r="GXD47" s="285"/>
      <c r="GXE47" s="285"/>
      <c r="GXF47" s="285"/>
      <c r="GXG47" s="285"/>
      <c r="GXH47" s="285"/>
      <c r="GXI47" s="285"/>
      <c r="GXJ47" s="285"/>
      <c r="GXK47" s="285"/>
      <c r="GXL47" s="285"/>
      <c r="GXM47" s="285"/>
      <c r="GXN47" s="285"/>
      <c r="GXO47" s="285"/>
      <c r="GXP47" s="285"/>
      <c r="GXQ47" s="285"/>
      <c r="GXR47" s="285"/>
      <c r="GXS47" s="285"/>
      <c r="GXT47" s="285"/>
      <c r="GXU47" s="285"/>
      <c r="GXV47" s="285"/>
      <c r="GXW47" s="285"/>
      <c r="GXX47" s="285"/>
      <c r="GXY47" s="285"/>
      <c r="GXZ47" s="285"/>
      <c r="GYA47" s="285"/>
      <c r="GYB47" s="285"/>
      <c r="GYC47" s="285"/>
      <c r="GYD47" s="285"/>
      <c r="GYE47" s="285"/>
      <c r="GYF47" s="285"/>
      <c r="GYG47" s="285"/>
      <c r="GYH47" s="285"/>
      <c r="GYI47" s="285"/>
      <c r="GYJ47" s="285"/>
      <c r="GYK47" s="285"/>
      <c r="GYL47" s="285"/>
      <c r="GYM47" s="285"/>
      <c r="GYN47" s="285"/>
      <c r="GYO47" s="285"/>
      <c r="GYP47" s="285"/>
      <c r="GYQ47" s="285"/>
      <c r="GYR47" s="285"/>
      <c r="GYS47" s="285"/>
      <c r="GYT47" s="285"/>
      <c r="GYU47" s="285"/>
      <c r="GYV47" s="285"/>
      <c r="GYW47" s="285"/>
      <c r="GYX47" s="285"/>
      <c r="GYY47" s="285"/>
      <c r="GYZ47" s="285"/>
      <c r="GZA47" s="285"/>
      <c r="GZB47" s="285"/>
      <c r="GZC47" s="285"/>
      <c r="GZD47" s="285"/>
      <c r="GZE47" s="285"/>
      <c r="GZF47" s="285"/>
      <c r="GZG47" s="285"/>
      <c r="GZH47" s="285"/>
      <c r="GZI47" s="285"/>
      <c r="GZJ47" s="285"/>
      <c r="GZK47" s="285"/>
      <c r="GZL47" s="285"/>
      <c r="GZM47" s="285"/>
      <c r="GZN47" s="285"/>
      <c r="GZO47" s="285"/>
      <c r="GZP47" s="285"/>
      <c r="GZQ47" s="285"/>
      <c r="GZR47" s="285"/>
      <c r="GZS47" s="285"/>
      <c r="GZT47" s="285"/>
      <c r="GZU47" s="285"/>
      <c r="GZV47" s="285"/>
      <c r="GZW47" s="285"/>
      <c r="GZX47" s="285"/>
      <c r="GZY47" s="285"/>
      <c r="GZZ47" s="285"/>
      <c r="HAA47" s="285"/>
      <c r="HAB47" s="285"/>
      <c r="HAC47" s="285"/>
      <c r="HAD47" s="285"/>
      <c r="HAE47" s="285"/>
      <c r="HAF47" s="285"/>
      <c r="HAG47" s="285"/>
      <c r="HAH47" s="285"/>
      <c r="HAI47" s="285"/>
      <c r="HAJ47" s="285"/>
      <c r="HAK47" s="285"/>
      <c r="HAL47" s="285"/>
      <c r="HAM47" s="285"/>
      <c r="HAN47" s="285"/>
      <c r="HAO47" s="285"/>
      <c r="HAP47" s="285"/>
      <c r="HAQ47" s="285"/>
      <c r="HAR47" s="285"/>
      <c r="HAS47" s="285"/>
      <c r="HAT47" s="285"/>
      <c r="HAU47" s="285"/>
      <c r="HAV47" s="285"/>
      <c r="HAW47" s="285"/>
      <c r="HAX47" s="285"/>
      <c r="HAY47" s="285"/>
      <c r="HAZ47" s="285"/>
      <c r="HBA47" s="285"/>
      <c r="HBB47" s="285"/>
      <c r="HBC47" s="285"/>
      <c r="HBD47" s="285"/>
      <c r="HBE47" s="285"/>
      <c r="HBF47" s="285"/>
      <c r="HBG47" s="285"/>
      <c r="HBH47" s="285"/>
      <c r="HBI47" s="285"/>
      <c r="HBJ47" s="285"/>
      <c r="HBK47" s="285"/>
      <c r="HBL47" s="285"/>
      <c r="HBM47" s="285"/>
      <c r="HBN47" s="285"/>
      <c r="HBO47" s="285"/>
      <c r="HBP47" s="285"/>
      <c r="HBQ47" s="285"/>
      <c r="HBR47" s="285"/>
      <c r="HBS47" s="285"/>
      <c r="HBT47" s="285"/>
      <c r="HBU47" s="285"/>
      <c r="HBV47" s="285"/>
      <c r="HBW47" s="285"/>
      <c r="HBX47" s="285"/>
      <c r="HBY47" s="285"/>
      <c r="HBZ47" s="285"/>
      <c r="HCA47" s="285"/>
      <c r="HCB47" s="285"/>
      <c r="HCC47" s="285"/>
      <c r="HCD47" s="285"/>
      <c r="HCE47" s="285"/>
      <c r="HCF47" s="285"/>
      <c r="HCG47" s="285"/>
      <c r="HCH47" s="285"/>
      <c r="HCI47" s="285"/>
      <c r="HCJ47" s="285"/>
      <c r="HCK47" s="285"/>
      <c r="HCL47" s="285"/>
      <c r="HCM47" s="285"/>
      <c r="HCN47" s="285"/>
      <c r="HCO47" s="285"/>
      <c r="HCP47" s="285"/>
      <c r="HCQ47" s="285"/>
      <c r="HCR47" s="285"/>
      <c r="HCS47" s="285"/>
      <c r="HCT47" s="285"/>
      <c r="HCU47" s="285"/>
      <c r="HCV47" s="285"/>
      <c r="HCW47" s="285"/>
      <c r="HCX47" s="285"/>
      <c r="HCY47" s="285"/>
      <c r="HCZ47" s="285"/>
      <c r="HDA47" s="285"/>
      <c r="HDB47" s="285"/>
      <c r="HDC47" s="285"/>
      <c r="HDD47" s="285"/>
      <c r="HDE47" s="285"/>
      <c r="HDF47" s="285"/>
      <c r="HDG47" s="285"/>
      <c r="HDH47" s="285"/>
      <c r="HDI47" s="285"/>
      <c r="HDJ47" s="285"/>
      <c r="HDK47" s="285"/>
      <c r="HDL47" s="285"/>
      <c r="HDM47" s="285"/>
      <c r="HDN47" s="285"/>
      <c r="HDO47" s="285"/>
      <c r="HDP47" s="285"/>
      <c r="HDQ47" s="285"/>
      <c r="HDR47" s="285"/>
      <c r="HDS47" s="285"/>
      <c r="HDT47" s="285"/>
      <c r="HDU47" s="285"/>
      <c r="HDV47" s="285"/>
      <c r="HDW47" s="285"/>
      <c r="HDX47" s="285"/>
      <c r="HDY47" s="285"/>
      <c r="HDZ47" s="285"/>
      <c r="HEA47" s="285"/>
      <c r="HEB47" s="285"/>
      <c r="HEC47" s="285"/>
      <c r="HED47" s="285"/>
      <c r="HEE47" s="285"/>
      <c r="HEF47" s="285"/>
      <c r="HEG47" s="285"/>
      <c r="HEH47" s="285"/>
      <c r="HEI47" s="285"/>
      <c r="HEJ47" s="285"/>
      <c r="HEK47" s="285"/>
      <c r="HEL47" s="285"/>
      <c r="HEM47" s="285"/>
      <c r="HEN47" s="285"/>
      <c r="HEO47" s="285"/>
      <c r="HEP47" s="285"/>
      <c r="HEQ47" s="285"/>
      <c r="HER47" s="285"/>
      <c r="HES47" s="285"/>
      <c r="HET47" s="285"/>
      <c r="HEU47" s="285"/>
      <c r="HEV47" s="285"/>
      <c r="HEW47" s="285"/>
      <c r="HEX47" s="285"/>
      <c r="HEY47" s="285"/>
      <c r="HEZ47" s="285"/>
      <c r="HFA47" s="285"/>
      <c r="HFB47" s="285"/>
      <c r="HFC47" s="285"/>
      <c r="HFD47" s="285"/>
      <c r="HFE47" s="285"/>
      <c r="HFF47" s="285"/>
      <c r="HFG47" s="285"/>
      <c r="HFH47" s="285"/>
      <c r="HFI47" s="285"/>
      <c r="HFJ47" s="285"/>
      <c r="HFK47" s="285"/>
      <c r="HFL47" s="285"/>
      <c r="HFM47" s="285"/>
      <c r="HFN47" s="285"/>
      <c r="HFO47" s="285"/>
      <c r="HFP47" s="285"/>
      <c r="HFQ47" s="285"/>
      <c r="HFR47" s="285"/>
      <c r="HFS47" s="285"/>
      <c r="HFT47" s="285"/>
      <c r="HFU47" s="285"/>
      <c r="HFV47" s="285"/>
      <c r="HFW47" s="285"/>
      <c r="HFX47" s="285"/>
      <c r="HFY47" s="285"/>
      <c r="HFZ47" s="285"/>
      <c r="HGA47" s="285"/>
      <c r="HGB47" s="285"/>
      <c r="HGC47" s="285"/>
      <c r="HGD47" s="285"/>
      <c r="HGE47" s="285"/>
      <c r="HGF47" s="285"/>
      <c r="HGG47" s="285"/>
      <c r="HGH47" s="285"/>
      <c r="HGI47" s="285"/>
      <c r="HGJ47" s="285"/>
      <c r="HGK47" s="285"/>
      <c r="HGL47" s="285"/>
      <c r="HGM47" s="285"/>
      <c r="HGN47" s="285"/>
      <c r="HGO47" s="285"/>
      <c r="HGP47" s="285"/>
      <c r="HGQ47" s="285"/>
      <c r="HGR47" s="285"/>
      <c r="HGS47" s="285"/>
      <c r="HGT47" s="285"/>
      <c r="HGU47" s="285"/>
      <c r="HGV47" s="285"/>
      <c r="HGW47" s="285"/>
      <c r="HGX47" s="285"/>
      <c r="HGY47" s="285"/>
      <c r="HGZ47" s="285"/>
      <c r="HHA47" s="285"/>
      <c r="HHB47" s="285"/>
      <c r="HHC47" s="285"/>
      <c r="HHD47" s="285"/>
      <c r="HHE47" s="285"/>
      <c r="HHF47" s="285"/>
      <c r="HHG47" s="285"/>
      <c r="HHH47" s="285"/>
      <c r="HHI47" s="285"/>
      <c r="HHJ47" s="285"/>
      <c r="HHK47" s="285"/>
      <c r="HHL47" s="285"/>
      <c r="HHM47" s="285"/>
      <c r="HHN47" s="285"/>
      <c r="HHO47" s="285"/>
      <c r="HHP47" s="285"/>
      <c r="HHQ47" s="285"/>
      <c r="HHR47" s="285"/>
      <c r="HHS47" s="285"/>
      <c r="HHT47" s="285"/>
      <c r="HHU47" s="285"/>
      <c r="HHV47" s="285"/>
      <c r="HHW47" s="285"/>
      <c r="HHX47" s="285"/>
      <c r="HHY47" s="285"/>
      <c r="HHZ47" s="285"/>
      <c r="HIA47" s="285"/>
      <c r="HIB47" s="285"/>
      <c r="HIC47" s="285"/>
      <c r="HID47" s="285"/>
      <c r="HIE47" s="285"/>
      <c r="HIF47" s="285"/>
      <c r="HIG47" s="285"/>
      <c r="HIH47" s="285"/>
      <c r="HII47" s="285"/>
      <c r="HIJ47" s="285"/>
      <c r="HIK47" s="285"/>
      <c r="HIL47" s="285"/>
      <c r="HIM47" s="285"/>
      <c r="HIN47" s="285"/>
      <c r="HIO47" s="285"/>
      <c r="HIP47" s="285"/>
      <c r="HIQ47" s="285"/>
      <c r="HIR47" s="285"/>
      <c r="HIS47" s="285"/>
      <c r="HIT47" s="285"/>
      <c r="HIU47" s="285"/>
      <c r="HIV47" s="285"/>
      <c r="HIW47" s="285"/>
      <c r="HIX47" s="285"/>
      <c r="HIY47" s="285"/>
      <c r="HIZ47" s="285"/>
      <c r="HJA47" s="285"/>
      <c r="HJB47" s="285"/>
      <c r="HJC47" s="285"/>
      <c r="HJD47" s="285"/>
      <c r="HJE47" s="285"/>
      <c r="HJF47" s="285"/>
      <c r="HJG47" s="285"/>
      <c r="HJH47" s="285"/>
      <c r="HJI47" s="285"/>
      <c r="HJJ47" s="285"/>
      <c r="HJK47" s="285"/>
      <c r="HJL47" s="285"/>
      <c r="HJM47" s="285"/>
      <c r="HJN47" s="285"/>
      <c r="HJO47" s="285"/>
      <c r="HJP47" s="285"/>
      <c r="HJQ47" s="285"/>
      <c r="HJR47" s="285"/>
      <c r="HJS47" s="285"/>
      <c r="HJT47" s="285"/>
      <c r="HJU47" s="285"/>
      <c r="HJV47" s="285"/>
      <c r="HJW47" s="285"/>
      <c r="HJX47" s="285"/>
      <c r="HJY47" s="285"/>
      <c r="HJZ47" s="285"/>
      <c r="HKA47" s="285"/>
      <c r="HKB47" s="285"/>
      <c r="HKC47" s="285"/>
      <c r="HKD47" s="285"/>
      <c r="HKE47" s="285"/>
      <c r="HKF47" s="285"/>
      <c r="HKG47" s="285"/>
      <c r="HKH47" s="285"/>
      <c r="HKI47" s="285"/>
      <c r="HKJ47" s="285"/>
      <c r="HKK47" s="285"/>
      <c r="HKL47" s="285"/>
      <c r="HKM47" s="285"/>
      <c r="HKN47" s="285"/>
      <c r="HKO47" s="285"/>
      <c r="HKP47" s="285"/>
      <c r="HKQ47" s="285"/>
      <c r="HKR47" s="285"/>
      <c r="HKS47" s="285"/>
      <c r="HKT47" s="285"/>
      <c r="HKU47" s="285"/>
      <c r="HKV47" s="285"/>
      <c r="HKW47" s="285"/>
      <c r="HKX47" s="285"/>
      <c r="HKY47" s="285"/>
      <c r="HKZ47" s="285"/>
      <c r="HLA47" s="285"/>
      <c r="HLB47" s="285"/>
      <c r="HLC47" s="285"/>
      <c r="HLD47" s="285"/>
      <c r="HLE47" s="285"/>
      <c r="HLF47" s="285"/>
      <c r="HLG47" s="285"/>
      <c r="HLH47" s="285"/>
      <c r="HLI47" s="285"/>
      <c r="HLJ47" s="285"/>
      <c r="HLK47" s="285"/>
      <c r="HLL47" s="285"/>
      <c r="HLM47" s="285"/>
      <c r="HLN47" s="285"/>
      <c r="HLO47" s="285"/>
      <c r="HLP47" s="285"/>
      <c r="HLQ47" s="285"/>
      <c r="HLR47" s="285"/>
      <c r="HLS47" s="285"/>
      <c r="HLT47" s="285"/>
      <c r="HLU47" s="285"/>
      <c r="HLV47" s="285"/>
      <c r="HLW47" s="285"/>
      <c r="HLX47" s="285"/>
      <c r="HLY47" s="285"/>
      <c r="HLZ47" s="285"/>
      <c r="HMA47" s="285"/>
      <c r="HMB47" s="285"/>
      <c r="HMC47" s="285"/>
      <c r="HMD47" s="285"/>
      <c r="HME47" s="285"/>
      <c r="HMF47" s="285"/>
      <c r="HMG47" s="285"/>
      <c r="HMH47" s="285"/>
      <c r="HMI47" s="285"/>
      <c r="HMJ47" s="285"/>
      <c r="HMK47" s="285"/>
      <c r="HML47" s="285"/>
      <c r="HMM47" s="285"/>
      <c r="HMN47" s="285"/>
      <c r="HMO47" s="285"/>
      <c r="HMP47" s="285"/>
      <c r="HMQ47" s="285"/>
      <c r="HMR47" s="285"/>
      <c r="HMS47" s="285"/>
      <c r="HMT47" s="285"/>
      <c r="HMU47" s="285"/>
      <c r="HMV47" s="285"/>
      <c r="HMW47" s="285"/>
      <c r="HMX47" s="285"/>
      <c r="HMY47" s="285"/>
      <c r="HMZ47" s="285"/>
      <c r="HNA47" s="285"/>
      <c r="HNB47" s="285"/>
      <c r="HNC47" s="285"/>
      <c r="HND47" s="285"/>
      <c r="HNE47" s="285"/>
      <c r="HNF47" s="285"/>
      <c r="HNG47" s="285"/>
      <c r="HNH47" s="285"/>
      <c r="HNI47" s="285"/>
      <c r="HNJ47" s="285"/>
      <c r="HNK47" s="285"/>
      <c r="HNL47" s="285"/>
      <c r="HNM47" s="285"/>
      <c r="HNN47" s="285"/>
      <c r="HNO47" s="285"/>
      <c r="HNP47" s="285"/>
      <c r="HNQ47" s="285"/>
      <c r="HNR47" s="285"/>
      <c r="HNS47" s="285"/>
      <c r="HNT47" s="285"/>
      <c r="HNU47" s="285"/>
      <c r="HNV47" s="285"/>
      <c r="HNW47" s="285"/>
      <c r="HNX47" s="285"/>
      <c r="HNY47" s="285"/>
      <c r="HNZ47" s="285"/>
      <c r="HOA47" s="285"/>
      <c r="HOB47" s="285"/>
      <c r="HOC47" s="285"/>
      <c r="HOD47" s="285"/>
      <c r="HOE47" s="285"/>
      <c r="HOF47" s="285"/>
      <c r="HOG47" s="285"/>
      <c r="HOH47" s="285"/>
      <c r="HOI47" s="285"/>
      <c r="HOJ47" s="285"/>
      <c r="HOK47" s="285"/>
      <c r="HOL47" s="285"/>
      <c r="HOM47" s="285"/>
      <c r="HON47" s="285"/>
      <c r="HOO47" s="285"/>
      <c r="HOP47" s="285"/>
      <c r="HOQ47" s="285"/>
      <c r="HOR47" s="285"/>
      <c r="HOS47" s="285"/>
      <c r="HOT47" s="285"/>
      <c r="HOU47" s="285"/>
      <c r="HOV47" s="285"/>
      <c r="HOW47" s="285"/>
      <c r="HOX47" s="285"/>
      <c r="HOY47" s="285"/>
      <c r="HOZ47" s="285"/>
      <c r="HPA47" s="285"/>
      <c r="HPB47" s="285"/>
      <c r="HPC47" s="285"/>
      <c r="HPD47" s="285"/>
      <c r="HPE47" s="285"/>
      <c r="HPF47" s="285"/>
      <c r="HPG47" s="285"/>
      <c r="HPH47" s="285"/>
      <c r="HPI47" s="285"/>
      <c r="HPJ47" s="285"/>
      <c r="HPK47" s="285"/>
      <c r="HPL47" s="285"/>
      <c r="HPM47" s="285"/>
      <c r="HPN47" s="285"/>
      <c r="HPO47" s="285"/>
      <c r="HPP47" s="285"/>
      <c r="HPQ47" s="285"/>
      <c r="HPR47" s="285"/>
      <c r="HPS47" s="285"/>
      <c r="HPT47" s="285"/>
      <c r="HPU47" s="285"/>
      <c r="HPV47" s="285"/>
      <c r="HPW47" s="285"/>
      <c r="HPX47" s="285"/>
      <c r="HPY47" s="285"/>
      <c r="HPZ47" s="285"/>
      <c r="HQA47" s="285"/>
      <c r="HQB47" s="285"/>
      <c r="HQC47" s="285"/>
      <c r="HQD47" s="285"/>
      <c r="HQE47" s="285"/>
      <c r="HQF47" s="285"/>
      <c r="HQG47" s="285"/>
      <c r="HQH47" s="285"/>
      <c r="HQI47" s="285"/>
      <c r="HQJ47" s="285"/>
      <c r="HQK47" s="285"/>
      <c r="HQL47" s="285"/>
      <c r="HQM47" s="285"/>
      <c r="HQN47" s="285"/>
      <c r="HQO47" s="285"/>
      <c r="HQP47" s="285"/>
      <c r="HQQ47" s="285"/>
      <c r="HQR47" s="285"/>
      <c r="HQS47" s="285"/>
      <c r="HQT47" s="285"/>
      <c r="HQU47" s="285"/>
      <c r="HQV47" s="285"/>
      <c r="HQW47" s="285"/>
      <c r="HQX47" s="285"/>
      <c r="HQY47" s="285"/>
      <c r="HQZ47" s="285"/>
      <c r="HRA47" s="285"/>
      <c r="HRB47" s="285"/>
      <c r="HRC47" s="285"/>
      <c r="HRD47" s="285"/>
      <c r="HRE47" s="285"/>
      <c r="HRF47" s="285"/>
      <c r="HRG47" s="285"/>
      <c r="HRH47" s="285"/>
      <c r="HRI47" s="285"/>
      <c r="HRJ47" s="285"/>
      <c r="HRK47" s="285"/>
      <c r="HRL47" s="285"/>
      <c r="HRM47" s="285"/>
      <c r="HRN47" s="285"/>
      <c r="HRO47" s="285"/>
      <c r="HRP47" s="285"/>
      <c r="HRQ47" s="285"/>
      <c r="HRR47" s="285"/>
      <c r="HRS47" s="285"/>
      <c r="HRT47" s="285"/>
      <c r="HRU47" s="285"/>
      <c r="HRV47" s="285"/>
      <c r="HRW47" s="285"/>
      <c r="HRX47" s="285"/>
      <c r="HRY47" s="285"/>
      <c r="HRZ47" s="285"/>
      <c r="HSA47" s="285"/>
      <c r="HSB47" s="285"/>
      <c r="HSC47" s="285"/>
      <c r="HSD47" s="285"/>
      <c r="HSE47" s="285"/>
      <c r="HSF47" s="285"/>
      <c r="HSG47" s="285"/>
      <c r="HSH47" s="285"/>
      <c r="HSI47" s="285"/>
      <c r="HSJ47" s="285"/>
      <c r="HSK47" s="285"/>
      <c r="HSL47" s="285"/>
      <c r="HSM47" s="285"/>
      <c r="HSN47" s="285"/>
      <c r="HSO47" s="285"/>
      <c r="HSP47" s="285"/>
      <c r="HSQ47" s="285"/>
      <c r="HSR47" s="285"/>
      <c r="HSS47" s="285"/>
      <c r="HST47" s="285"/>
      <c r="HSU47" s="285"/>
      <c r="HSV47" s="285"/>
      <c r="HSW47" s="285"/>
      <c r="HSX47" s="285"/>
      <c r="HSY47" s="285"/>
      <c r="HSZ47" s="285"/>
      <c r="HTA47" s="285"/>
      <c r="HTB47" s="285"/>
      <c r="HTC47" s="285"/>
      <c r="HTD47" s="285"/>
      <c r="HTE47" s="285"/>
      <c r="HTF47" s="285"/>
      <c r="HTG47" s="285"/>
      <c r="HTH47" s="285"/>
      <c r="HTI47" s="285"/>
      <c r="HTJ47" s="285"/>
      <c r="HTK47" s="285"/>
      <c r="HTL47" s="285"/>
      <c r="HTM47" s="285"/>
      <c r="HTN47" s="285"/>
      <c r="HTO47" s="285"/>
      <c r="HTP47" s="285"/>
      <c r="HTQ47" s="285"/>
      <c r="HTR47" s="285"/>
      <c r="HTS47" s="285"/>
      <c r="HTT47" s="285"/>
      <c r="HTU47" s="285"/>
      <c r="HTV47" s="285"/>
      <c r="HTW47" s="285"/>
      <c r="HTX47" s="285"/>
      <c r="HTY47" s="285"/>
      <c r="HTZ47" s="285"/>
      <c r="HUA47" s="285"/>
      <c r="HUB47" s="285"/>
      <c r="HUC47" s="285"/>
      <c r="HUD47" s="285"/>
      <c r="HUE47" s="285"/>
      <c r="HUF47" s="285"/>
      <c r="HUG47" s="285"/>
      <c r="HUH47" s="285"/>
      <c r="HUI47" s="285"/>
      <c r="HUJ47" s="285"/>
      <c r="HUK47" s="285"/>
      <c r="HUL47" s="285"/>
      <c r="HUM47" s="285"/>
      <c r="HUN47" s="285"/>
      <c r="HUO47" s="285"/>
      <c r="HUP47" s="285"/>
      <c r="HUQ47" s="285"/>
      <c r="HUR47" s="285"/>
      <c r="HUS47" s="285"/>
      <c r="HUT47" s="285"/>
      <c r="HUU47" s="285"/>
      <c r="HUV47" s="285"/>
      <c r="HUW47" s="285"/>
      <c r="HUX47" s="285"/>
      <c r="HUY47" s="285"/>
      <c r="HUZ47" s="285"/>
      <c r="HVA47" s="285"/>
      <c r="HVB47" s="285"/>
      <c r="HVC47" s="285"/>
      <c r="HVD47" s="285"/>
      <c r="HVE47" s="285"/>
      <c r="HVF47" s="285"/>
      <c r="HVG47" s="285"/>
      <c r="HVH47" s="285"/>
      <c r="HVI47" s="285"/>
      <c r="HVJ47" s="285"/>
      <c r="HVK47" s="285"/>
      <c r="HVL47" s="285"/>
      <c r="HVM47" s="285"/>
      <c r="HVN47" s="285"/>
      <c r="HVO47" s="285"/>
      <c r="HVP47" s="285"/>
      <c r="HVQ47" s="285"/>
      <c r="HVR47" s="285"/>
      <c r="HVS47" s="285"/>
      <c r="HVT47" s="285"/>
      <c r="HVU47" s="285"/>
      <c r="HVV47" s="285"/>
      <c r="HVW47" s="285"/>
      <c r="HVX47" s="285"/>
      <c r="HVY47" s="285"/>
      <c r="HVZ47" s="285"/>
      <c r="HWA47" s="285"/>
      <c r="HWB47" s="285"/>
      <c r="HWC47" s="285"/>
      <c r="HWD47" s="285"/>
      <c r="HWE47" s="285"/>
      <c r="HWF47" s="285"/>
      <c r="HWG47" s="285"/>
      <c r="HWH47" s="285"/>
      <c r="HWI47" s="285"/>
      <c r="HWJ47" s="285"/>
      <c r="HWK47" s="285"/>
      <c r="HWL47" s="285"/>
      <c r="HWM47" s="285"/>
      <c r="HWN47" s="285"/>
      <c r="HWO47" s="285"/>
      <c r="HWP47" s="285"/>
      <c r="HWQ47" s="285"/>
      <c r="HWR47" s="285"/>
      <c r="HWS47" s="285"/>
      <c r="HWT47" s="285"/>
      <c r="HWU47" s="285"/>
      <c r="HWV47" s="285"/>
      <c r="HWW47" s="285"/>
      <c r="HWX47" s="285"/>
      <c r="HWY47" s="285"/>
      <c r="HWZ47" s="285"/>
      <c r="HXA47" s="285"/>
      <c r="HXB47" s="285"/>
      <c r="HXC47" s="285"/>
      <c r="HXD47" s="285"/>
      <c r="HXE47" s="285"/>
      <c r="HXF47" s="285"/>
      <c r="HXG47" s="285"/>
      <c r="HXH47" s="285"/>
      <c r="HXI47" s="285"/>
      <c r="HXJ47" s="285"/>
      <c r="HXK47" s="285"/>
      <c r="HXL47" s="285"/>
      <c r="HXM47" s="285"/>
      <c r="HXN47" s="285"/>
      <c r="HXO47" s="285"/>
      <c r="HXP47" s="285"/>
      <c r="HXQ47" s="285"/>
      <c r="HXR47" s="285"/>
      <c r="HXS47" s="285"/>
      <c r="HXT47" s="285"/>
      <c r="HXU47" s="285"/>
      <c r="HXV47" s="285"/>
      <c r="HXW47" s="285"/>
      <c r="HXX47" s="285"/>
      <c r="HXY47" s="285"/>
      <c r="HXZ47" s="285"/>
      <c r="HYA47" s="285"/>
      <c r="HYB47" s="285"/>
      <c r="HYC47" s="285"/>
      <c r="HYD47" s="285"/>
      <c r="HYE47" s="285"/>
      <c r="HYF47" s="285"/>
      <c r="HYG47" s="285"/>
      <c r="HYH47" s="285"/>
      <c r="HYI47" s="285"/>
      <c r="HYJ47" s="285"/>
      <c r="HYK47" s="285"/>
      <c r="HYL47" s="285"/>
      <c r="HYM47" s="285"/>
      <c r="HYN47" s="285"/>
      <c r="HYO47" s="285"/>
      <c r="HYP47" s="285"/>
      <c r="HYQ47" s="285"/>
      <c r="HYR47" s="285"/>
      <c r="HYS47" s="285"/>
      <c r="HYT47" s="285"/>
      <c r="HYU47" s="285"/>
      <c r="HYV47" s="285"/>
      <c r="HYW47" s="285"/>
      <c r="HYX47" s="285"/>
      <c r="HYY47" s="285"/>
      <c r="HYZ47" s="285"/>
      <c r="HZA47" s="285"/>
      <c r="HZB47" s="285"/>
      <c r="HZC47" s="285"/>
      <c r="HZD47" s="285"/>
      <c r="HZE47" s="285"/>
      <c r="HZF47" s="285"/>
      <c r="HZG47" s="285"/>
      <c r="HZH47" s="285"/>
      <c r="HZI47" s="285"/>
      <c r="HZJ47" s="285"/>
      <c r="HZK47" s="285"/>
      <c r="HZL47" s="285"/>
      <c r="HZM47" s="285"/>
      <c r="HZN47" s="285"/>
      <c r="HZO47" s="285"/>
      <c r="HZP47" s="285"/>
      <c r="HZQ47" s="285"/>
      <c r="HZR47" s="285"/>
      <c r="HZS47" s="285"/>
      <c r="HZT47" s="285"/>
      <c r="HZU47" s="285"/>
      <c r="HZV47" s="285"/>
      <c r="HZW47" s="285"/>
      <c r="HZX47" s="285"/>
      <c r="HZY47" s="285"/>
      <c r="HZZ47" s="285"/>
      <c r="IAA47" s="285"/>
      <c r="IAB47" s="285"/>
      <c r="IAC47" s="285"/>
      <c r="IAD47" s="285"/>
      <c r="IAE47" s="285"/>
      <c r="IAF47" s="285"/>
      <c r="IAG47" s="285"/>
      <c r="IAH47" s="285"/>
      <c r="IAI47" s="285"/>
      <c r="IAJ47" s="285"/>
      <c r="IAK47" s="285"/>
      <c r="IAL47" s="285"/>
      <c r="IAM47" s="285"/>
      <c r="IAN47" s="285"/>
      <c r="IAO47" s="285"/>
      <c r="IAP47" s="285"/>
      <c r="IAQ47" s="285"/>
      <c r="IAR47" s="285"/>
      <c r="IAS47" s="285"/>
      <c r="IAT47" s="285"/>
      <c r="IAU47" s="285"/>
      <c r="IAV47" s="285"/>
      <c r="IAW47" s="285"/>
      <c r="IAX47" s="285"/>
      <c r="IAY47" s="285"/>
      <c r="IAZ47" s="285"/>
      <c r="IBA47" s="285"/>
      <c r="IBB47" s="285"/>
      <c r="IBC47" s="285"/>
      <c r="IBD47" s="285"/>
      <c r="IBE47" s="285"/>
      <c r="IBF47" s="285"/>
      <c r="IBG47" s="285"/>
      <c r="IBH47" s="285"/>
      <c r="IBI47" s="285"/>
      <c r="IBJ47" s="285"/>
      <c r="IBK47" s="285"/>
      <c r="IBL47" s="285"/>
      <c r="IBM47" s="285"/>
      <c r="IBN47" s="285"/>
      <c r="IBO47" s="285"/>
      <c r="IBP47" s="285"/>
      <c r="IBQ47" s="285"/>
      <c r="IBR47" s="285"/>
      <c r="IBS47" s="285"/>
      <c r="IBT47" s="285"/>
      <c r="IBU47" s="285"/>
      <c r="IBV47" s="285"/>
      <c r="IBW47" s="285"/>
      <c r="IBX47" s="285"/>
      <c r="IBY47" s="285"/>
      <c r="IBZ47" s="285"/>
      <c r="ICA47" s="285"/>
      <c r="ICB47" s="285"/>
      <c r="ICC47" s="285"/>
      <c r="ICD47" s="285"/>
      <c r="ICE47" s="285"/>
      <c r="ICF47" s="285"/>
      <c r="ICG47" s="285"/>
      <c r="ICH47" s="285"/>
      <c r="ICI47" s="285"/>
      <c r="ICJ47" s="285"/>
      <c r="ICK47" s="285"/>
      <c r="ICL47" s="285"/>
      <c r="ICM47" s="285"/>
      <c r="ICN47" s="285"/>
      <c r="ICO47" s="285"/>
      <c r="ICP47" s="285"/>
      <c r="ICQ47" s="285"/>
      <c r="ICR47" s="285"/>
      <c r="ICS47" s="285"/>
      <c r="ICT47" s="285"/>
      <c r="ICU47" s="285"/>
      <c r="ICV47" s="285"/>
      <c r="ICW47" s="285"/>
      <c r="ICX47" s="285"/>
      <c r="ICY47" s="285"/>
      <c r="ICZ47" s="285"/>
      <c r="IDA47" s="285"/>
      <c r="IDB47" s="285"/>
      <c r="IDC47" s="285"/>
      <c r="IDD47" s="285"/>
      <c r="IDE47" s="285"/>
      <c r="IDF47" s="285"/>
      <c r="IDG47" s="285"/>
      <c r="IDH47" s="285"/>
      <c r="IDI47" s="285"/>
      <c r="IDJ47" s="285"/>
      <c r="IDK47" s="285"/>
      <c r="IDL47" s="285"/>
      <c r="IDM47" s="285"/>
      <c r="IDN47" s="285"/>
      <c r="IDO47" s="285"/>
      <c r="IDP47" s="285"/>
      <c r="IDQ47" s="285"/>
      <c r="IDR47" s="285"/>
      <c r="IDS47" s="285"/>
      <c r="IDT47" s="285"/>
      <c r="IDU47" s="285"/>
      <c r="IDV47" s="285"/>
      <c r="IDW47" s="285"/>
      <c r="IDX47" s="285"/>
      <c r="IDY47" s="285"/>
      <c r="IDZ47" s="285"/>
      <c r="IEA47" s="285"/>
      <c r="IEB47" s="285"/>
      <c r="IEC47" s="285"/>
      <c r="IED47" s="285"/>
      <c r="IEE47" s="285"/>
      <c r="IEF47" s="285"/>
      <c r="IEG47" s="285"/>
      <c r="IEH47" s="285"/>
      <c r="IEI47" s="285"/>
      <c r="IEJ47" s="285"/>
      <c r="IEK47" s="285"/>
      <c r="IEL47" s="285"/>
      <c r="IEM47" s="285"/>
      <c r="IEN47" s="285"/>
      <c r="IEO47" s="285"/>
      <c r="IEP47" s="285"/>
      <c r="IEQ47" s="285"/>
      <c r="IER47" s="285"/>
      <c r="IES47" s="285"/>
      <c r="IET47" s="285"/>
      <c r="IEU47" s="285"/>
      <c r="IEV47" s="285"/>
      <c r="IEW47" s="285"/>
      <c r="IEX47" s="285"/>
      <c r="IEY47" s="285"/>
      <c r="IEZ47" s="285"/>
      <c r="IFA47" s="285"/>
      <c r="IFB47" s="285"/>
      <c r="IFC47" s="285"/>
      <c r="IFD47" s="285"/>
      <c r="IFE47" s="285"/>
      <c r="IFF47" s="285"/>
      <c r="IFG47" s="285"/>
      <c r="IFH47" s="285"/>
      <c r="IFI47" s="285"/>
      <c r="IFJ47" s="285"/>
      <c r="IFK47" s="285"/>
      <c r="IFL47" s="285"/>
      <c r="IFM47" s="285"/>
      <c r="IFN47" s="285"/>
      <c r="IFO47" s="285"/>
      <c r="IFP47" s="285"/>
      <c r="IFQ47" s="285"/>
      <c r="IFR47" s="285"/>
      <c r="IFS47" s="285"/>
      <c r="IFT47" s="285"/>
      <c r="IFU47" s="285"/>
      <c r="IFV47" s="285"/>
      <c r="IFW47" s="285"/>
      <c r="IFX47" s="285"/>
      <c r="IFY47" s="285"/>
      <c r="IFZ47" s="285"/>
      <c r="IGA47" s="285"/>
      <c r="IGB47" s="285"/>
      <c r="IGC47" s="285"/>
      <c r="IGD47" s="285"/>
      <c r="IGE47" s="285"/>
      <c r="IGF47" s="285"/>
      <c r="IGG47" s="285"/>
      <c r="IGH47" s="285"/>
      <c r="IGI47" s="285"/>
      <c r="IGJ47" s="285"/>
      <c r="IGK47" s="285"/>
      <c r="IGL47" s="285"/>
      <c r="IGM47" s="285"/>
      <c r="IGN47" s="285"/>
      <c r="IGO47" s="285"/>
      <c r="IGP47" s="285"/>
      <c r="IGQ47" s="285"/>
      <c r="IGR47" s="285"/>
      <c r="IGS47" s="285"/>
      <c r="IGT47" s="285"/>
      <c r="IGU47" s="285"/>
      <c r="IGV47" s="285"/>
      <c r="IGW47" s="285"/>
      <c r="IGX47" s="285"/>
      <c r="IGY47" s="285"/>
      <c r="IGZ47" s="285"/>
      <c r="IHA47" s="285"/>
      <c r="IHB47" s="285"/>
      <c r="IHC47" s="285"/>
      <c r="IHD47" s="285"/>
      <c r="IHE47" s="285"/>
      <c r="IHF47" s="285"/>
      <c r="IHG47" s="285"/>
      <c r="IHH47" s="285"/>
      <c r="IHI47" s="285"/>
      <c r="IHJ47" s="285"/>
      <c r="IHK47" s="285"/>
      <c r="IHL47" s="285"/>
      <c r="IHM47" s="285"/>
      <c r="IHN47" s="285"/>
      <c r="IHO47" s="285"/>
      <c r="IHP47" s="285"/>
      <c r="IHQ47" s="285"/>
      <c r="IHR47" s="285"/>
      <c r="IHS47" s="285"/>
      <c r="IHT47" s="285"/>
      <c r="IHU47" s="285"/>
      <c r="IHV47" s="285"/>
      <c r="IHW47" s="285"/>
      <c r="IHX47" s="285"/>
      <c r="IHY47" s="285"/>
      <c r="IHZ47" s="285"/>
      <c r="IIA47" s="285"/>
      <c r="IIB47" s="285"/>
      <c r="IIC47" s="285"/>
      <c r="IID47" s="285"/>
      <c r="IIE47" s="285"/>
      <c r="IIF47" s="285"/>
      <c r="IIG47" s="285"/>
      <c r="IIH47" s="285"/>
      <c r="III47" s="285"/>
      <c r="IIJ47" s="285"/>
      <c r="IIK47" s="285"/>
      <c r="IIL47" s="285"/>
      <c r="IIM47" s="285"/>
      <c r="IIN47" s="285"/>
      <c r="IIO47" s="285"/>
      <c r="IIP47" s="285"/>
      <c r="IIQ47" s="285"/>
      <c r="IIR47" s="285"/>
      <c r="IIS47" s="285"/>
      <c r="IIT47" s="285"/>
      <c r="IIU47" s="285"/>
      <c r="IIV47" s="285"/>
      <c r="IIW47" s="285"/>
      <c r="IIX47" s="285"/>
      <c r="IIY47" s="285"/>
      <c r="IIZ47" s="285"/>
      <c r="IJA47" s="285"/>
      <c r="IJB47" s="285"/>
      <c r="IJC47" s="285"/>
      <c r="IJD47" s="285"/>
      <c r="IJE47" s="285"/>
      <c r="IJF47" s="285"/>
      <c r="IJG47" s="285"/>
      <c r="IJH47" s="285"/>
      <c r="IJI47" s="285"/>
      <c r="IJJ47" s="285"/>
      <c r="IJK47" s="285"/>
      <c r="IJL47" s="285"/>
      <c r="IJM47" s="285"/>
      <c r="IJN47" s="285"/>
      <c r="IJO47" s="285"/>
      <c r="IJP47" s="285"/>
      <c r="IJQ47" s="285"/>
      <c r="IJR47" s="285"/>
      <c r="IJS47" s="285"/>
      <c r="IJT47" s="285"/>
      <c r="IJU47" s="285"/>
      <c r="IJV47" s="285"/>
      <c r="IJW47" s="285"/>
      <c r="IJX47" s="285"/>
      <c r="IJY47" s="285"/>
      <c r="IJZ47" s="285"/>
      <c r="IKA47" s="285"/>
      <c r="IKB47" s="285"/>
      <c r="IKC47" s="285"/>
      <c r="IKD47" s="285"/>
      <c r="IKE47" s="285"/>
      <c r="IKF47" s="285"/>
      <c r="IKG47" s="285"/>
      <c r="IKH47" s="285"/>
      <c r="IKI47" s="285"/>
      <c r="IKJ47" s="285"/>
      <c r="IKK47" s="285"/>
      <c r="IKL47" s="285"/>
      <c r="IKM47" s="285"/>
      <c r="IKN47" s="285"/>
      <c r="IKO47" s="285"/>
      <c r="IKP47" s="285"/>
      <c r="IKQ47" s="285"/>
      <c r="IKR47" s="285"/>
      <c r="IKS47" s="285"/>
      <c r="IKT47" s="285"/>
      <c r="IKU47" s="285"/>
      <c r="IKV47" s="285"/>
      <c r="IKW47" s="285"/>
      <c r="IKX47" s="285"/>
      <c r="IKY47" s="285"/>
      <c r="IKZ47" s="285"/>
      <c r="ILA47" s="285"/>
      <c r="ILB47" s="285"/>
      <c r="ILC47" s="285"/>
      <c r="ILD47" s="285"/>
      <c r="ILE47" s="285"/>
      <c r="ILF47" s="285"/>
      <c r="ILG47" s="285"/>
      <c r="ILH47" s="285"/>
      <c r="ILI47" s="285"/>
      <c r="ILJ47" s="285"/>
      <c r="ILK47" s="285"/>
      <c r="ILL47" s="285"/>
      <c r="ILM47" s="285"/>
      <c r="ILN47" s="285"/>
      <c r="ILO47" s="285"/>
      <c r="ILP47" s="285"/>
      <c r="ILQ47" s="285"/>
      <c r="ILR47" s="285"/>
      <c r="ILS47" s="285"/>
      <c r="ILT47" s="285"/>
      <c r="ILU47" s="285"/>
      <c r="ILV47" s="285"/>
      <c r="ILW47" s="285"/>
      <c r="ILX47" s="285"/>
      <c r="ILY47" s="285"/>
      <c r="ILZ47" s="285"/>
      <c r="IMA47" s="285"/>
      <c r="IMB47" s="285"/>
      <c r="IMC47" s="285"/>
      <c r="IMD47" s="285"/>
      <c r="IME47" s="285"/>
      <c r="IMF47" s="285"/>
      <c r="IMG47" s="285"/>
      <c r="IMH47" s="285"/>
      <c r="IMI47" s="285"/>
      <c r="IMJ47" s="285"/>
      <c r="IMK47" s="285"/>
      <c r="IML47" s="285"/>
      <c r="IMM47" s="285"/>
      <c r="IMN47" s="285"/>
      <c r="IMO47" s="285"/>
      <c r="IMP47" s="285"/>
      <c r="IMQ47" s="285"/>
      <c r="IMR47" s="285"/>
      <c r="IMS47" s="285"/>
      <c r="IMT47" s="285"/>
      <c r="IMU47" s="285"/>
      <c r="IMV47" s="285"/>
      <c r="IMW47" s="285"/>
      <c r="IMX47" s="285"/>
      <c r="IMY47" s="285"/>
      <c r="IMZ47" s="285"/>
      <c r="INA47" s="285"/>
      <c r="INB47" s="285"/>
      <c r="INC47" s="285"/>
      <c r="IND47" s="285"/>
      <c r="INE47" s="285"/>
      <c r="INF47" s="285"/>
      <c r="ING47" s="285"/>
      <c r="INH47" s="285"/>
      <c r="INI47" s="285"/>
      <c r="INJ47" s="285"/>
      <c r="INK47" s="285"/>
      <c r="INL47" s="285"/>
      <c r="INM47" s="285"/>
      <c r="INN47" s="285"/>
      <c r="INO47" s="285"/>
      <c r="INP47" s="285"/>
      <c r="INQ47" s="285"/>
      <c r="INR47" s="285"/>
      <c r="INS47" s="285"/>
      <c r="INT47" s="285"/>
      <c r="INU47" s="285"/>
      <c r="INV47" s="285"/>
      <c r="INW47" s="285"/>
      <c r="INX47" s="285"/>
      <c r="INY47" s="285"/>
      <c r="INZ47" s="285"/>
      <c r="IOA47" s="285"/>
      <c r="IOB47" s="285"/>
      <c r="IOC47" s="285"/>
      <c r="IOD47" s="285"/>
      <c r="IOE47" s="285"/>
      <c r="IOF47" s="285"/>
      <c r="IOG47" s="285"/>
      <c r="IOH47" s="285"/>
      <c r="IOI47" s="285"/>
      <c r="IOJ47" s="285"/>
      <c r="IOK47" s="285"/>
      <c r="IOL47" s="285"/>
      <c r="IOM47" s="285"/>
      <c r="ION47" s="285"/>
      <c r="IOO47" s="285"/>
      <c r="IOP47" s="285"/>
      <c r="IOQ47" s="285"/>
      <c r="IOR47" s="285"/>
      <c r="IOS47" s="285"/>
      <c r="IOT47" s="285"/>
      <c r="IOU47" s="285"/>
      <c r="IOV47" s="285"/>
      <c r="IOW47" s="285"/>
      <c r="IOX47" s="285"/>
      <c r="IOY47" s="285"/>
      <c r="IOZ47" s="285"/>
      <c r="IPA47" s="285"/>
      <c r="IPB47" s="285"/>
      <c r="IPC47" s="285"/>
      <c r="IPD47" s="285"/>
      <c r="IPE47" s="285"/>
      <c r="IPF47" s="285"/>
      <c r="IPG47" s="285"/>
      <c r="IPH47" s="285"/>
      <c r="IPI47" s="285"/>
      <c r="IPJ47" s="285"/>
      <c r="IPK47" s="285"/>
      <c r="IPL47" s="285"/>
      <c r="IPM47" s="285"/>
      <c r="IPN47" s="285"/>
      <c r="IPO47" s="285"/>
      <c r="IPP47" s="285"/>
      <c r="IPQ47" s="285"/>
      <c r="IPR47" s="285"/>
      <c r="IPS47" s="285"/>
      <c r="IPT47" s="285"/>
      <c r="IPU47" s="285"/>
      <c r="IPV47" s="285"/>
      <c r="IPW47" s="285"/>
      <c r="IPX47" s="285"/>
      <c r="IPY47" s="285"/>
      <c r="IPZ47" s="285"/>
      <c r="IQA47" s="285"/>
      <c r="IQB47" s="285"/>
      <c r="IQC47" s="285"/>
      <c r="IQD47" s="285"/>
      <c r="IQE47" s="285"/>
      <c r="IQF47" s="285"/>
      <c r="IQG47" s="285"/>
      <c r="IQH47" s="285"/>
      <c r="IQI47" s="285"/>
      <c r="IQJ47" s="285"/>
      <c r="IQK47" s="285"/>
      <c r="IQL47" s="285"/>
      <c r="IQM47" s="285"/>
      <c r="IQN47" s="285"/>
      <c r="IQO47" s="285"/>
      <c r="IQP47" s="285"/>
      <c r="IQQ47" s="285"/>
      <c r="IQR47" s="285"/>
      <c r="IQS47" s="285"/>
      <c r="IQT47" s="285"/>
      <c r="IQU47" s="285"/>
      <c r="IQV47" s="285"/>
      <c r="IQW47" s="285"/>
      <c r="IQX47" s="285"/>
      <c r="IQY47" s="285"/>
      <c r="IQZ47" s="285"/>
      <c r="IRA47" s="285"/>
      <c r="IRB47" s="285"/>
      <c r="IRC47" s="285"/>
      <c r="IRD47" s="285"/>
      <c r="IRE47" s="285"/>
      <c r="IRF47" s="285"/>
      <c r="IRG47" s="285"/>
      <c r="IRH47" s="285"/>
      <c r="IRI47" s="285"/>
      <c r="IRJ47" s="285"/>
      <c r="IRK47" s="285"/>
      <c r="IRL47" s="285"/>
      <c r="IRM47" s="285"/>
      <c r="IRN47" s="285"/>
      <c r="IRO47" s="285"/>
      <c r="IRP47" s="285"/>
      <c r="IRQ47" s="285"/>
      <c r="IRR47" s="285"/>
      <c r="IRS47" s="285"/>
      <c r="IRT47" s="285"/>
      <c r="IRU47" s="285"/>
      <c r="IRV47" s="285"/>
      <c r="IRW47" s="285"/>
      <c r="IRX47" s="285"/>
      <c r="IRY47" s="285"/>
      <c r="IRZ47" s="285"/>
      <c r="ISA47" s="285"/>
      <c r="ISB47" s="285"/>
      <c r="ISC47" s="285"/>
      <c r="ISD47" s="285"/>
      <c r="ISE47" s="285"/>
      <c r="ISF47" s="285"/>
      <c r="ISG47" s="285"/>
      <c r="ISH47" s="285"/>
      <c r="ISI47" s="285"/>
      <c r="ISJ47" s="285"/>
      <c r="ISK47" s="285"/>
      <c r="ISL47" s="285"/>
      <c r="ISM47" s="285"/>
      <c r="ISN47" s="285"/>
      <c r="ISO47" s="285"/>
      <c r="ISP47" s="285"/>
      <c r="ISQ47" s="285"/>
      <c r="ISR47" s="285"/>
      <c r="ISS47" s="285"/>
      <c r="IST47" s="285"/>
      <c r="ISU47" s="285"/>
      <c r="ISV47" s="285"/>
      <c r="ISW47" s="285"/>
      <c r="ISX47" s="285"/>
      <c r="ISY47" s="285"/>
      <c r="ISZ47" s="285"/>
      <c r="ITA47" s="285"/>
      <c r="ITB47" s="285"/>
      <c r="ITC47" s="285"/>
      <c r="ITD47" s="285"/>
      <c r="ITE47" s="285"/>
      <c r="ITF47" s="285"/>
      <c r="ITG47" s="285"/>
      <c r="ITH47" s="285"/>
      <c r="ITI47" s="285"/>
      <c r="ITJ47" s="285"/>
      <c r="ITK47" s="285"/>
      <c r="ITL47" s="285"/>
      <c r="ITM47" s="285"/>
      <c r="ITN47" s="285"/>
      <c r="ITO47" s="285"/>
      <c r="ITP47" s="285"/>
      <c r="ITQ47" s="285"/>
      <c r="ITR47" s="285"/>
      <c r="ITS47" s="285"/>
      <c r="ITT47" s="285"/>
      <c r="ITU47" s="285"/>
      <c r="ITV47" s="285"/>
      <c r="ITW47" s="285"/>
      <c r="ITX47" s="285"/>
      <c r="ITY47" s="285"/>
      <c r="ITZ47" s="285"/>
      <c r="IUA47" s="285"/>
      <c r="IUB47" s="285"/>
      <c r="IUC47" s="285"/>
      <c r="IUD47" s="285"/>
      <c r="IUE47" s="285"/>
      <c r="IUF47" s="285"/>
      <c r="IUG47" s="285"/>
      <c r="IUH47" s="285"/>
      <c r="IUI47" s="285"/>
      <c r="IUJ47" s="285"/>
      <c r="IUK47" s="285"/>
      <c r="IUL47" s="285"/>
      <c r="IUM47" s="285"/>
      <c r="IUN47" s="285"/>
      <c r="IUO47" s="285"/>
      <c r="IUP47" s="285"/>
      <c r="IUQ47" s="285"/>
      <c r="IUR47" s="285"/>
      <c r="IUS47" s="285"/>
      <c r="IUT47" s="285"/>
      <c r="IUU47" s="285"/>
      <c r="IUV47" s="285"/>
      <c r="IUW47" s="285"/>
      <c r="IUX47" s="285"/>
      <c r="IUY47" s="285"/>
      <c r="IUZ47" s="285"/>
      <c r="IVA47" s="285"/>
      <c r="IVB47" s="285"/>
      <c r="IVC47" s="285"/>
      <c r="IVD47" s="285"/>
      <c r="IVE47" s="285"/>
      <c r="IVF47" s="285"/>
      <c r="IVG47" s="285"/>
      <c r="IVH47" s="285"/>
      <c r="IVI47" s="285"/>
      <c r="IVJ47" s="285"/>
      <c r="IVK47" s="285"/>
      <c r="IVL47" s="285"/>
      <c r="IVM47" s="285"/>
      <c r="IVN47" s="285"/>
      <c r="IVO47" s="285"/>
      <c r="IVP47" s="285"/>
      <c r="IVQ47" s="285"/>
      <c r="IVR47" s="285"/>
      <c r="IVS47" s="285"/>
      <c r="IVT47" s="285"/>
      <c r="IVU47" s="285"/>
      <c r="IVV47" s="285"/>
      <c r="IVW47" s="285"/>
      <c r="IVX47" s="285"/>
      <c r="IVY47" s="285"/>
      <c r="IVZ47" s="285"/>
      <c r="IWA47" s="285"/>
      <c r="IWB47" s="285"/>
      <c r="IWC47" s="285"/>
      <c r="IWD47" s="285"/>
      <c r="IWE47" s="285"/>
      <c r="IWF47" s="285"/>
      <c r="IWG47" s="285"/>
      <c r="IWH47" s="285"/>
      <c r="IWI47" s="285"/>
      <c r="IWJ47" s="285"/>
      <c r="IWK47" s="285"/>
      <c r="IWL47" s="285"/>
      <c r="IWM47" s="285"/>
      <c r="IWN47" s="285"/>
      <c r="IWO47" s="285"/>
      <c r="IWP47" s="285"/>
      <c r="IWQ47" s="285"/>
      <c r="IWR47" s="285"/>
      <c r="IWS47" s="285"/>
      <c r="IWT47" s="285"/>
      <c r="IWU47" s="285"/>
      <c r="IWV47" s="285"/>
      <c r="IWW47" s="285"/>
      <c r="IWX47" s="285"/>
      <c r="IWY47" s="285"/>
      <c r="IWZ47" s="285"/>
      <c r="IXA47" s="285"/>
      <c r="IXB47" s="285"/>
      <c r="IXC47" s="285"/>
      <c r="IXD47" s="285"/>
      <c r="IXE47" s="285"/>
      <c r="IXF47" s="285"/>
      <c r="IXG47" s="285"/>
      <c r="IXH47" s="285"/>
      <c r="IXI47" s="285"/>
      <c r="IXJ47" s="285"/>
      <c r="IXK47" s="285"/>
      <c r="IXL47" s="285"/>
      <c r="IXM47" s="285"/>
      <c r="IXN47" s="285"/>
      <c r="IXO47" s="285"/>
      <c r="IXP47" s="285"/>
      <c r="IXQ47" s="285"/>
      <c r="IXR47" s="285"/>
      <c r="IXS47" s="285"/>
      <c r="IXT47" s="285"/>
      <c r="IXU47" s="285"/>
      <c r="IXV47" s="285"/>
      <c r="IXW47" s="285"/>
      <c r="IXX47" s="285"/>
      <c r="IXY47" s="285"/>
      <c r="IXZ47" s="285"/>
      <c r="IYA47" s="285"/>
      <c r="IYB47" s="285"/>
      <c r="IYC47" s="285"/>
      <c r="IYD47" s="285"/>
      <c r="IYE47" s="285"/>
      <c r="IYF47" s="285"/>
      <c r="IYG47" s="285"/>
      <c r="IYH47" s="285"/>
      <c r="IYI47" s="285"/>
      <c r="IYJ47" s="285"/>
      <c r="IYK47" s="285"/>
      <c r="IYL47" s="285"/>
      <c r="IYM47" s="285"/>
      <c r="IYN47" s="285"/>
      <c r="IYO47" s="285"/>
      <c r="IYP47" s="285"/>
      <c r="IYQ47" s="285"/>
      <c r="IYR47" s="285"/>
      <c r="IYS47" s="285"/>
      <c r="IYT47" s="285"/>
      <c r="IYU47" s="285"/>
      <c r="IYV47" s="285"/>
      <c r="IYW47" s="285"/>
      <c r="IYX47" s="285"/>
      <c r="IYY47" s="285"/>
      <c r="IYZ47" s="285"/>
      <c r="IZA47" s="285"/>
      <c r="IZB47" s="285"/>
      <c r="IZC47" s="285"/>
      <c r="IZD47" s="285"/>
      <c r="IZE47" s="285"/>
      <c r="IZF47" s="285"/>
      <c r="IZG47" s="285"/>
      <c r="IZH47" s="285"/>
      <c r="IZI47" s="285"/>
      <c r="IZJ47" s="285"/>
      <c r="IZK47" s="285"/>
      <c r="IZL47" s="285"/>
      <c r="IZM47" s="285"/>
      <c r="IZN47" s="285"/>
      <c r="IZO47" s="285"/>
      <c r="IZP47" s="285"/>
      <c r="IZQ47" s="285"/>
      <c r="IZR47" s="285"/>
      <c r="IZS47" s="285"/>
      <c r="IZT47" s="285"/>
      <c r="IZU47" s="285"/>
      <c r="IZV47" s="285"/>
      <c r="IZW47" s="285"/>
      <c r="IZX47" s="285"/>
      <c r="IZY47" s="285"/>
      <c r="IZZ47" s="285"/>
      <c r="JAA47" s="285"/>
      <c r="JAB47" s="285"/>
      <c r="JAC47" s="285"/>
      <c r="JAD47" s="285"/>
      <c r="JAE47" s="285"/>
      <c r="JAF47" s="285"/>
      <c r="JAG47" s="285"/>
      <c r="JAH47" s="285"/>
      <c r="JAI47" s="285"/>
      <c r="JAJ47" s="285"/>
      <c r="JAK47" s="285"/>
      <c r="JAL47" s="285"/>
      <c r="JAM47" s="285"/>
      <c r="JAN47" s="285"/>
      <c r="JAO47" s="285"/>
      <c r="JAP47" s="285"/>
      <c r="JAQ47" s="285"/>
      <c r="JAR47" s="285"/>
      <c r="JAS47" s="285"/>
      <c r="JAT47" s="285"/>
      <c r="JAU47" s="285"/>
      <c r="JAV47" s="285"/>
      <c r="JAW47" s="285"/>
      <c r="JAX47" s="285"/>
      <c r="JAY47" s="285"/>
      <c r="JAZ47" s="285"/>
      <c r="JBA47" s="285"/>
      <c r="JBB47" s="285"/>
      <c r="JBC47" s="285"/>
      <c r="JBD47" s="285"/>
      <c r="JBE47" s="285"/>
      <c r="JBF47" s="285"/>
      <c r="JBG47" s="285"/>
      <c r="JBH47" s="285"/>
      <c r="JBI47" s="285"/>
      <c r="JBJ47" s="285"/>
      <c r="JBK47" s="285"/>
      <c r="JBL47" s="285"/>
      <c r="JBM47" s="285"/>
      <c r="JBN47" s="285"/>
      <c r="JBO47" s="285"/>
      <c r="JBP47" s="285"/>
      <c r="JBQ47" s="285"/>
      <c r="JBR47" s="285"/>
      <c r="JBS47" s="285"/>
      <c r="JBT47" s="285"/>
      <c r="JBU47" s="285"/>
      <c r="JBV47" s="285"/>
      <c r="JBW47" s="285"/>
      <c r="JBX47" s="285"/>
      <c r="JBY47" s="285"/>
      <c r="JBZ47" s="285"/>
      <c r="JCA47" s="285"/>
      <c r="JCB47" s="285"/>
      <c r="JCC47" s="285"/>
      <c r="JCD47" s="285"/>
      <c r="JCE47" s="285"/>
      <c r="JCF47" s="285"/>
      <c r="JCG47" s="285"/>
      <c r="JCH47" s="285"/>
      <c r="JCI47" s="285"/>
      <c r="JCJ47" s="285"/>
      <c r="JCK47" s="285"/>
      <c r="JCL47" s="285"/>
      <c r="JCM47" s="285"/>
      <c r="JCN47" s="285"/>
      <c r="JCO47" s="285"/>
      <c r="JCP47" s="285"/>
      <c r="JCQ47" s="285"/>
      <c r="JCR47" s="285"/>
      <c r="JCS47" s="285"/>
      <c r="JCT47" s="285"/>
      <c r="JCU47" s="285"/>
      <c r="JCV47" s="285"/>
      <c r="JCW47" s="285"/>
      <c r="JCX47" s="285"/>
      <c r="JCY47" s="285"/>
      <c r="JCZ47" s="285"/>
      <c r="JDA47" s="285"/>
      <c r="JDB47" s="285"/>
      <c r="JDC47" s="285"/>
      <c r="JDD47" s="285"/>
      <c r="JDE47" s="285"/>
      <c r="JDF47" s="285"/>
      <c r="JDG47" s="285"/>
      <c r="JDH47" s="285"/>
      <c r="JDI47" s="285"/>
      <c r="JDJ47" s="285"/>
      <c r="JDK47" s="285"/>
      <c r="JDL47" s="285"/>
      <c r="JDM47" s="285"/>
      <c r="JDN47" s="285"/>
      <c r="JDO47" s="285"/>
      <c r="JDP47" s="285"/>
      <c r="JDQ47" s="285"/>
      <c r="JDR47" s="285"/>
      <c r="JDS47" s="285"/>
      <c r="JDT47" s="285"/>
      <c r="JDU47" s="285"/>
      <c r="JDV47" s="285"/>
      <c r="JDW47" s="285"/>
      <c r="JDX47" s="285"/>
      <c r="JDY47" s="285"/>
      <c r="JDZ47" s="285"/>
      <c r="JEA47" s="285"/>
      <c r="JEB47" s="285"/>
      <c r="JEC47" s="285"/>
      <c r="JED47" s="285"/>
      <c r="JEE47" s="285"/>
      <c r="JEF47" s="285"/>
      <c r="JEG47" s="285"/>
      <c r="JEH47" s="285"/>
      <c r="JEI47" s="285"/>
      <c r="JEJ47" s="285"/>
      <c r="JEK47" s="285"/>
      <c r="JEL47" s="285"/>
      <c r="JEM47" s="285"/>
      <c r="JEN47" s="285"/>
      <c r="JEO47" s="285"/>
      <c r="JEP47" s="285"/>
      <c r="JEQ47" s="285"/>
      <c r="JER47" s="285"/>
      <c r="JES47" s="285"/>
      <c r="JET47" s="285"/>
      <c r="JEU47" s="285"/>
      <c r="JEV47" s="285"/>
      <c r="JEW47" s="285"/>
      <c r="JEX47" s="285"/>
      <c r="JEY47" s="285"/>
      <c r="JEZ47" s="285"/>
      <c r="JFA47" s="285"/>
      <c r="JFB47" s="285"/>
      <c r="JFC47" s="285"/>
      <c r="JFD47" s="285"/>
      <c r="JFE47" s="285"/>
      <c r="JFF47" s="285"/>
      <c r="JFG47" s="285"/>
      <c r="JFH47" s="285"/>
      <c r="JFI47" s="285"/>
      <c r="JFJ47" s="285"/>
      <c r="JFK47" s="285"/>
      <c r="JFL47" s="285"/>
      <c r="JFM47" s="285"/>
      <c r="JFN47" s="285"/>
      <c r="JFO47" s="285"/>
      <c r="JFP47" s="285"/>
      <c r="JFQ47" s="285"/>
      <c r="JFR47" s="285"/>
      <c r="JFS47" s="285"/>
      <c r="JFT47" s="285"/>
      <c r="JFU47" s="285"/>
      <c r="JFV47" s="285"/>
      <c r="JFW47" s="285"/>
      <c r="JFX47" s="285"/>
      <c r="JFY47" s="285"/>
      <c r="JFZ47" s="285"/>
      <c r="JGA47" s="285"/>
      <c r="JGB47" s="285"/>
      <c r="JGC47" s="285"/>
      <c r="JGD47" s="285"/>
      <c r="JGE47" s="285"/>
      <c r="JGF47" s="285"/>
      <c r="JGG47" s="285"/>
      <c r="JGH47" s="285"/>
      <c r="JGI47" s="285"/>
      <c r="JGJ47" s="285"/>
      <c r="JGK47" s="285"/>
      <c r="JGL47" s="285"/>
      <c r="JGM47" s="285"/>
      <c r="JGN47" s="285"/>
      <c r="JGO47" s="285"/>
      <c r="JGP47" s="285"/>
      <c r="JGQ47" s="285"/>
      <c r="JGR47" s="285"/>
      <c r="JGS47" s="285"/>
      <c r="JGT47" s="285"/>
      <c r="JGU47" s="285"/>
      <c r="JGV47" s="285"/>
      <c r="JGW47" s="285"/>
      <c r="JGX47" s="285"/>
      <c r="JGY47" s="285"/>
      <c r="JGZ47" s="285"/>
      <c r="JHA47" s="285"/>
      <c r="JHB47" s="285"/>
      <c r="JHC47" s="285"/>
      <c r="JHD47" s="285"/>
      <c r="JHE47" s="285"/>
      <c r="JHF47" s="285"/>
      <c r="JHG47" s="285"/>
      <c r="JHH47" s="285"/>
      <c r="JHI47" s="285"/>
      <c r="JHJ47" s="285"/>
      <c r="JHK47" s="285"/>
      <c r="JHL47" s="285"/>
      <c r="JHM47" s="285"/>
      <c r="JHN47" s="285"/>
      <c r="JHO47" s="285"/>
      <c r="JHP47" s="285"/>
      <c r="JHQ47" s="285"/>
      <c r="JHR47" s="285"/>
      <c r="JHS47" s="285"/>
      <c r="JHT47" s="285"/>
      <c r="JHU47" s="285"/>
      <c r="JHV47" s="285"/>
      <c r="JHW47" s="285"/>
      <c r="JHX47" s="285"/>
      <c r="JHY47" s="285"/>
      <c r="JHZ47" s="285"/>
      <c r="JIA47" s="285"/>
      <c r="JIB47" s="285"/>
      <c r="JIC47" s="285"/>
      <c r="JID47" s="285"/>
      <c r="JIE47" s="285"/>
      <c r="JIF47" s="285"/>
      <c r="JIG47" s="285"/>
      <c r="JIH47" s="285"/>
      <c r="JII47" s="285"/>
      <c r="JIJ47" s="285"/>
      <c r="JIK47" s="285"/>
      <c r="JIL47" s="285"/>
      <c r="JIM47" s="285"/>
      <c r="JIN47" s="285"/>
      <c r="JIO47" s="285"/>
      <c r="JIP47" s="285"/>
      <c r="JIQ47" s="285"/>
      <c r="JIR47" s="285"/>
      <c r="JIS47" s="285"/>
      <c r="JIT47" s="285"/>
      <c r="JIU47" s="285"/>
      <c r="JIV47" s="285"/>
      <c r="JIW47" s="285"/>
      <c r="JIX47" s="285"/>
      <c r="JIY47" s="285"/>
      <c r="JIZ47" s="285"/>
      <c r="JJA47" s="285"/>
      <c r="JJB47" s="285"/>
      <c r="JJC47" s="285"/>
      <c r="JJD47" s="285"/>
      <c r="JJE47" s="285"/>
      <c r="JJF47" s="285"/>
      <c r="JJG47" s="285"/>
      <c r="JJH47" s="285"/>
      <c r="JJI47" s="285"/>
      <c r="JJJ47" s="285"/>
      <c r="JJK47" s="285"/>
      <c r="JJL47" s="285"/>
      <c r="JJM47" s="285"/>
      <c r="JJN47" s="285"/>
      <c r="JJO47" s="285"/>
      <c r="JJP47" s="285"/>
      <c r="JJQ47" s="285"/>
      <c r="JJR47" s="285"/>
      <c r="JJS47" s="285"/>
      <c r="JJT47" s="285"/>
      <c r="JJU47" s="285"/>
      <c r="JJV47" s="285"/>
      <c r="JJW47" s="285"/>
      <c r="JJX47" s="285"/>
      <c r="JJY47" s="285"/>
      <c r="JJZ47" s="285"/>
      <c r="JKA47" s="285"/>
      <c r="JKB47" s="285"/>
      <c r="JKC47" s="285"/>
      <c r="JKD47" s="285"/>
      <c r="JKE47" s="285"/>
      <c r="JKF47" s="285"/>
      <c r="JKG47" s="285"/>
      <c r="JKH47" s="285"/>
      <c r="JKI47" s="285"/>
      <c r="JKJ47" s="285"/>
      <c r="JKK47" s="285"/>
      <c r="JKL47" s="285"/>
      <c r="JKM47" s="285"/>
      <c r="JKN47" s="285"/>
      <c r="JKO47" s="285"/>
      <c r="JKP47" s="285"/>
      <c r="JKQ47" s="285"/>
      <c r="JKR47" s="285"/>
      <c r="JKS47" s="285"/>
      <c r="JKT47" s="285"/>
      <c r="JKU47" s="285"/>
      <c r="JKV47" s="285"/>
      <c r="JKW47" s="285"/>
      <c r="JKX47" s="285"/>
      <c r="JKY47" s="285"/>
      <c r="JKZ47" s="285"/>
      <c r="JLA47" s="285"/>
      <c r="JLB47" s="285"/>
      <c r="JLC47" s="285"/>
      <c r="JLD47" s="285"/>
      <c r="JLE47" s="285"/>
      <c r="JLF47" s="285"/>
      <c r="JLG47" s="285"/>
      <c r="JLH47" s="285"/>
      <c r="JLI47" s="285"/>
      <c r="JLJ47" s="285"/>
      <c r="JLK47" s="285"/>
      <c r="JLL47" s="285"/>
      <c r="JLM47" s="285"/>
      <c r="JLN47" s="285"/>
      <c r="JLO47" s="285"/>
      <c r="JLP47" s="285"/>
      <c r="JLQ47" s="285"/>
      <c r="JLR47" s="285"/>
      <c r="JLS47" s="285"/>
      <c r="JLT47" s="285"/>
      <c r="JLU47" s="285"/>
      <c r="JLV47" s="285"/>
      <c r="JLW47" s="285"/>
      <c r="JLX47" s="285"/>
      <c r="JLY47" s="285"/>
      <c r="JLZ47" s="285"/>
      <c r="JMA47" s="285"/>
      <c r="JMB47" s="285"/>
      <c r="JMC47" s="285"/>
      <c r="JMD47" s="285"/>
      <c r="JME47" s="285"/>
      <c r="JMF47" s="285"/>
      <c r="JMG47" s="285"/>
      <c r="JMH47" s="285"/>
      <c r="JMI47" s="285"/>
      <c r="JMJ47" s="285"/>
      <c r="JMK47" s="285"/>
      <c r="JML47" s="285"/>
      <c r="JMM47" s="285"/>
      <c r="JMN47" s="285"/>
      <c r="JMO47" s="285"/>
      <c r="JMP47" s="285"/>
      <c r="JMQ47" s="285"/>
      <c r="JMR47" s="285"/>
      <c r="JMS47" s="285"/>
      <c r="JMT47" s="285"/>
      <c r="JMU47" s="285"/>
      <c r="JMV47" s="285"/>
      <c r="JMW47" s="285"/>
      <c r="JMX47" s="285"/>
      <c r="JMY47" s="285"/>
      <c r="JMZ47" s="285"/>
      <c r="JNA47" s="285"/>
      <c r="JNB47" s="285"/>
      <c r="JNC47" s="285"/>
      <c r="JND47" s="285"/>
      <c r="JNE47" s="285"/>
      <c r="JNF47" s="285"/>
      <c r="JNG47" s="285"/>
      <c r="JNH47" s="285"/>
      <c r="JNI47" s="285"/>
      <c r="JNJ47" s="285"/>
      <c r="JNK47" s="285"/>
      <c r="JNL47" s="285"/>
      <c r="JNM47" s="285"/>
      <c r="JNN47" s="285"/>
      <c r="JNO47" s="285"/>
      <c r="JNP47" s="285"/>
      <c r="JNQ47" s="285"/>
      <c r="JNR47" s="285"/>
      <c r="JNS47" s="285"/>
      <c r="JNT47" s="285"/>
      <c r="JNU47" s="285"/>
      <c r="JNV47" s="285"/>
      <c r="JNW47" s="285"/>
      <c r="JNX47" s="285"/>
      <c r="JNY47" s="285"/>
      <c r="JNZ47" s="285"/>
      <c r="JOA47" s="285"/>
      <c r="JOB47" s="285"/>
      <c r="JOC47" s="285"/>
      <c r="JOD47" s="285"/>
      <c r="JOE47" s="285"/>
      <c r="JOF47" s="285"/>
      <c r="JOG47" s="285"/>
      <c r="JOH47" s="285"/>
      <c r="JOI47" s="285"/>
      <c r="JOJ47" s="285"/>
      <c r="JOK47" s="285"/>
      <c r="JOL47" s="285"/>
      <c r="JOM47" s="285"/>
      <c r="JON47" s="285"/>
      <c r="JOO47" s="285"/>
      <c r="JOP47" s="285"/>
      <c r="JOQ47" s="285"/>
      <c r="JOR47" s="285"/>
      <c r="JOS47" s="285"/>
      <c r="JOT47" s="285"/>
      <c r="JOU47" s="285"/>
      <c r="JOV47" s="285"/>
      <c r="JOW47" s="285"/>
      <c r="JOX47" s="285"/>
      <c r="JOY47" s="285"/>
      <c r="JOZ47" s="285"/>
      <c r="JPA47" s="285"/>
      <c r="JPB47" s="285"/>
      <c r="JPC47" s="285"/>
      <c r="JPD47" s="285"/>
      <c r="JPE47" s="285"/>
      <c r="JPF47" s="285"/>
      <c r="JPG47" s="285"/>
      <c r="JPH47" s="285"/>
      <c r="JPI47" s="285"/>
      <c r="JPJ47" s="285"/>
      <c r="JPK47" s="285"/>
      <c r="JPL47" s="285"/>
      <c r="JPM47" s="285"/>
      <c r="JPN47" s="285"/>
      <c r="JPO47" s="285"/>
      <c r="JPP47" s="285"/>
      <c r="JPQ47" s="285"/>
      <c r="JPR47" s="285"/>
      <c r="JPS47" s="285"/>
      <c r="JPT47" s="285"/>
      <c r="JPU47" s="285"/>
      <c r="JPV47" s="285"/>
      <c r="JPW47" s="285"/>
      <c r="JPX47" s="285"/>
      <c r="JPY47" s="285"/>
      <c r="JPZ47" s="285"/>
      <c r="JQA47" s="285"/>
      <c r="JQB47" s="285"/>
      <c r="JQC47" s="285"/>
      <c r="JQD47" s="285"/>
      <c r="JQE47" s="285"/>
      <c r="JQF47" s="285"/>
      <c r="JQG47" s="285"/>
      <c r="JQH47" s="285"/>
      <c r="JQI47" s="285"/>
      <c r="JQJ47" s="285"/>
      <c r="JQK47" s="285"/>
      <c r="JQL47" s="285"/>
      <c r="JQM47" s="285"/>
      <c r="JQN47" s="285"/>
      <c r="JQO47" s="285"/>
      <c r="JQP47" s="285"/>
      <c r="JQQ47" s="285"/>
      <c r="JQR47" s="285"/>
      <c r="JQS47" s="285"/>
      <c r="JQT47" s="285"/>
      <c r="JQU47" s="285"/>
      <c r="JQV47" s="285"/>
      <c r="JQW47" s="285"/>
      <c r="JQX47" s="285"/>
      <c r="JQY47" s="285"/>
      <c r="JQZ47" s="285"/>
      <c r="JRA47" s="285"/>
      <c r="JRB47" s="285"/>
      <c r="JRC47" s="285"/>
      <c r="JRD47" s="285"/>
      <c r="JRE47" s="285"/>
      <c r="JRF47" s="285"/>
      <c r="JRG47" s="285"/>
      <c r="JRH47" s="285"/>
      <c r="JRI47" s="285"/>
      <c r="JRJ47" s="285"/>
      <c r="JRK47" s="285"/>
      <c r="JRL47" s="285"/>
      <c r="JRM47" s="285"/>
      <c r="JRN47" s="285"/>
      <c r="JRO47" s="285"/>
      <c r="JRP47" s="285"/>
      <c r="JRQ47" s="285"/>
      <c r="JRR47" s="285"/>
      <c r="JRS47" s="285"/>
      <c r="JRT47" s="285"/>
      <c r="JRU47" s="285"/>
      <c r="JRV47" s="285"/>
      <c r="JRW47" s="285"/>
      <c r="JRX47" s="285"/>
      <c r="JRY47" s="285"/>
      <c r="JRZ47" s="285"/>
      <c r="JSA47" s="285"/>
      <c r="JSB47" s="285"/>
      <c r="JSC47" s="285"/>
      <c r="JSD47" s="285"/>
      <c r="JSE47" s="285"/>
      <c r="JSF47" s="285"/>
      <c r="JSG47" s="285"/>
      <c r="JSH47" s="285"/>
      <c r="JSI47" s="285"/>
      <c r="JSJ47" s="285"/>
      <c r="JSK47" s="285"/>
      <c r="JSL47" s="285"/>
      <c r="JSM47" s="285"/>
      <c r="JSN47" s="285"/>
      <c r="JSO47" s="285"/>
      <c r="JSP47" s="285"/>
      <c r="JSQ47" s="285"/>
      <c r="JSR47" s="285"/>
      <c r="JSS47" s="285"/>
      <c r="JST47" s="285"/>
      <c r="JSU47" s="285"/>
      <c r="JSV47" s="285"/>
      <c r="JSW47" s="285"/>
      <c r="JSX47" s="285"/>
      <c r="JSY47" s="285"/>
      <c r="JSZ47" s="285"/>
      <c r="JTA47" s="285"/>
      <c r="JTB47" s="285"/>
      <c r="JTC47" s="285"/>
      <c r="JTD47" s="285"/>
      <c r="JTE47" s="285"/>
      <c r="JTF47" s="285"/>
      <c r="JTG47" s="285"/>
      <c r="JTH47" s="285"/>
      <c r="JTI47" s="285"/>
      <c r="JTJ47" s="285"/>
      <c r="JTK47" s="285"/>
      <c r="JTL47" s="285"/>
      <c r="JTM47" s="285"/>
      <c r="JTN47" s="285"/>
      <c r="JTO47" s="285"/>
      <c r="JTP47" s="285"/>
      <c r="JTQ47" s="285"/>
      <c r="JTR47" s="285"/>
      <c r="JTS47" s="285"/>
      <c r="JTT47" s="285"/>
      <c r="JTU47" s="285"/>
      <c r="JTV47" s="285"/>
      <c r="JTW47" s="285"/>
      <c r="JTX47" s="285"/>
      <c r="JTY47" s="285"/>
      <c r="JTZ47" s="285"/>
      <c r="JUA47" s="285"/>
      <c r="JUB47" s="285"/>
      <c r="JUC47" s="285"/>
      <c r="JUD47" s="285"/>
      <c r="JUE47" s="285"/>
      <c r="JUF47" s="285"/>
      <c r="JUG47" s="285"/>
      <c r="JUH47" s="285"/>
      <c r="JUI47" s="285"/>
      <c r="JUJ47" s="285"/>
      <c r="JUK47" s="285"/>
      <c r="JUL47" s="285"/>
      <c r="JUM47" s="285"/>
      <c r="JUN47" s="285"/>
      <c r="JUO47" s="285"/>
      <c r="JUP47" s="285"/>
      <c r="JUQ47" s="285"/>
      <c r="JUR47" s="285"/>
      <c r="JUS47" s="285"/>
      <c r="JUT47" s="285"/>
      <c r="JUU47" s="285"/>
      <c r="JUV47" s="285"/>
      <c r="JUW47" s="285"/>
      <c r="JUX47" s="285"/>
      <c r="JUY47" s="285"/>
      <c r="JUZ47" s="285"/>
      <c r="JVA47" s="285"/>
      <c r="JVB47" s="285"/>
      <c r="JVC47" s="285"/>
      <c r="JVD47" s="285"/>
      <c r="JVE47" s="285"/>
      <c r="JVF47" s="285"/>
      <c r="JVG47" s="285"/>
      <c r="JVH47" s="285"/>
      <c r="JVI47" s="285"/>
      <c r="JVJ47" s="285"/>
      <c r="JVK47" s="285"/>
      <c r="JVL47" s="285"/>
      <c r="JVM47" s="285"/>
      <c r="JVN47" s="285"/>
      <c r="JVO47" s="285"/>
      <c r="JVP47" s="285"/>
      <c r="JVQ47" s="285"/>
      <c r="JVR47" s="285"/>
      <c r="JVS47" s="285"/>
      <c r="JVT47" s="285"/>
      <c r="JVU47" s="285"/>
      <c r="JVV47" s="285"/>
      <c r="JVW47" s="285"/>
      <c r="JVX47" s="285"/>
      <c r="JVY47" s="285"/>
      <c r="JVZ47" s="285"/>
      <c r="JWA47" s="285"/>
      <c r="JWB47" s="285"/>
      <c r="JWC47" s="285"/>
      <c r="JWD47" s="285"/>
      <c r="JWE47" s="285"/>
      <c r="JWF47" s="285"/>
      <c r="JWG47" s="285"/>
      <c r="JWH47" s="285"/>
      <c r="JWI47" s="285"/>
      <c r="JWJ47" s="285"/>
      <c r="JWK47" s="285"/>
      <c r="JWL47" s="285"/>
      <c r="JWM47" s="285"/>
      <c r="JWN47" s="285"/>
      <c r="JWO47" s="285"/>
      <c r="JWP47" s="285"/>
      <c r="JWQ47" s="285"/>
      <c r="JWR47" s="285"/>
      <c r="JWS47" s="285"/>
      <c r="JWT47" s="285"/>
      <c r="JWU47" s="285"/>
      <c r="JWV47" s="285"/>
      <c r="JWW47" s="285"/>
      <c r="JWX47" s="285"/>
      <c r="JWY47" s="285"/>
      <c r="JWZ47" s="285"/>
      <c r="JXA47" s="285"/>
      <c r="JXB47" s="285"/>
      <c r="JXC47" s="285"/>
      <c r="JXD47" s="285"/>
      <c r="JXE47" s="285"/>
      <c r="JXF47" s="285"/>
      <c r="JXG47" s="285"/>
      <c r="JXH47" s="285"/>
      <c r="JXI47" s="285"/>
      <c r="JXJ47" s="285"/>
      <c r="JXK47" s="285"/>
      <c r="JXL47" s="285"/>
      <c r="JXM47" s="285"/>
      <c r="JXN47" s="285"/>
      <c r="JXO47" s="285"/>
      <c r="JXP47" s="285"/>
      <c r="JXQ47" s="285"/>
      <c r="JXR47" s="285"/>
      <c r="JXS47" s="285"/>
      <c r="JXT47" s="285"/>
      <c r="JXU47" s="285"/>
      <c r="JXV47" s="285"/>
      <c r="JXW47" s="285"/>
      <c r="JXX47" s="285"/>
      <c r="JXY47" s="285"/>
      <c r="JXZ47" s="285"/>
      <c r="JYA47" s="285"/>
      <c r="JYB47" s="285"/>
      <c r="JYC47" s="285"/>
      <c r="JYD47" s="285"/>
      <c r="JYE47" s="285"/>
      <c r="JYF47" s="285"/>
      <c r="JYG47" s="285"/>
      <c r="JYH47" s="285"/>
      <c r="JYI47" s="285"/>
      <c r="JYJ47" s="285"/>
      <c r="JYK47" s="285"/>
      <c r="JYL47" s="285"/>
      <c r="JYM47" s="285"/>
      <c r="JYN47" s="285"/>
      <c r="JYO47" s="285"/>
      <c r="JYP47" s="285"/>
      <c r="JYQ47" s="285"/>
      <c r="JYR47" s="285"/>
      <c r="JYS47" s="285"/>
      <c r="JYT47" s="285"/>
      <c r="JYU47" s="285"/>
      <c r="JYV47" s="285"/>
      <c r="JYW47" s="285"/>
      <c r="JYX47" s="285"/>
      <c r="JYY47" s="285"/>
      <c r="JYZ47" s="285"/>
      <c r="JZA47" s="285"/>
      <c r="JZB47" s="285"/>
      <c r="JZC47" s="285"/>
      <c r="JZD47" s="285"/>
      <c r="JZE47" s="285"/>
      <c r="JZF47" s="285"/>
      <c r="JZG47" s="285"/>
      <c r="JZH47" s="285"/>
      <c r="JZI47" s="285"/>
      <c r="JZJ47" s="285"/>
      <c r="JZK47" s="285"/>
      <c r="JZL47" s="285"/>
      <c r="JZM47" s="285"/>
      <c r="JZN47" s="285"/>
      <c r="JZO47" s="285"/>
      <c r="JZP47" s="285"/>
      <c r="JZQ47" s="285"/>
      <c r="JZR47" s="285"/>
      <c r="JZS47" s="285"/>
      <c r="JZT47" s="285"/>
      <c r="JZU47" s="285"/>
      <c r="JZV47" s="285"/>
      <c r="JZW47" s="285"/>
      <c r="JZX47" s="285"/>
      <c r="JZY47" s="285"/>
      <c r="JZZ47" s="285"/>
      <c r="KAA47" s="285"/>
      <c r="KAB47" s="285"/>
      <c r="KAC47" s="285"/>
      <c r="KAD47" s="285"/>
      <c r="KAE47" s="285"/>
      <c r="KAF47" s="285"/>
      <c r="KAG47" s="285"/>
      <c r="KAH47" s="285"/>
      <c r="KAI47" s="285"/>
      <c r="KAJ47" s="285"/>
      <c r="KAK47" s="285"/>
      <c r="KAL47" s="285"/>
      <c r="KAM47" s="285"/>
      <c r="KAN47" s="285"/>
      <c r="KAO47" s="285"/>
      <c r="KAP47" s="285"/>
      <c r="KAQ47" s="285"/>
      <c r="KAR47" s="285"/>
      <c r="KAS47" s="285"/>
      <c r="KAT47" s="285"/>
      <c r="KAU47" s="285"/>
      <c r="KAV47" s="285"/>
      <c r="KAW47" s="285"/>
      <c r="KAX47" s="285"/>
      <c r="KAY47" s="285"/>
      <c r="KAZ47" s="285"/>
      <c r="KBA47" s="285"/>
      <c r="KBB47" s="285"/>
      <c r="KBC47" s="285"/>
      <c r="KBD47" s="285"/>
      <c r="KBE47" s="285"/>
      <c r="KBF47" s="285"/>
      <c r="KBG47" s="285"/>
      <c r="KBH47" s="285"/>
      <c r="KBI47" s="285"/>
      <c r="KBJ47" s="285"/>
      <c r="KBK47" s="285"/>
      <c r="KBL47" s="285"/>
      <c r="KBM47" s="285"/>
      <c r="KBN47" s="285"/>
      <c r="KBO47" s="285"/>
      <c r="KBP47" s="285"/>
      <c r="KBQ47" s="285"/>
      <c r="KBR47" s="285"/>
      <c r="KBS47" s="285"/>
      <c r="KBT47" s="285"/>
      <c r="KBU47" s="285"/>
      <c r="KBV47" s="285"/>
      <c r="KBW47" s="285"/>
      <c r="KBX47" s="285"/>
      <c r="KBY47" s="285"/>
      <c r="KBZ47" s="285"/>
      <c r="KCA47" s="285"/>
      <c r="KCB47" s="285"/>
      <c r="KCC47" s="285"/>
      <c r="KCD47" s="285"/>
      <c r="KCE47" s="285"/>
      <c r="KCF47" s="285"/>
      <c r="KCG47" s="285"/>
      <c r="KCH47" s="285"/>
      <c r="KCI47" s="285"/>
      <c r="KCJ47" s="285"/>
      <c r="KCK47" s="285"/>
      <c r="KCL47" s="285"/>
      <c r="KCM47" s="285"/>
      <c r="KCN47" s="285"/>
      <c r="KCO47" s="285"/>
      <c r="KCP47" s="285"/>
      <c r="KCQ47" s="285"/>
      <c r="KCR47" s="285"/>
      <c r="KCS47" s="285"/>
      <c r="KCT47" s="285"/>
      <c r="KCU47" s="285"/>
      <c r="KCV47" s="285"/>
      <c r="KCW47" s="285"/>
      <c r="KCX47" s="285"/>
      <c r="KCY47" s="285"/>
      <c r="KCZ47" s="285"/>
      <c r="KDA47" s="285"/>
      <c r="KDB47" s="285"/>
      <c r="KDC47" s="285"/>
      <c r="KDD47" s="285"/>
      <c r="KDE47" s="285"/>
      <c r="KDF47" s="285"/>
      <c r="KDG47" s="285"/>
      <c r="KDH47" s="285"/>
      <c r="KDI47" s="285"/>
      <c r="KDJ47" s="285"/>
      <c r="KDK47" s="285"/>
      <c r="KDL47" s="285"/>
      <c r="KDM47" s="285"/>
      <c r="KDN47" s="285"/>
      <c r="KDO47" s="285"/>
      <c r="KDP47" s="285"/>
      <c r="KDQ47" s="285"/>
      <c r="KDR47" s="285"/>
      <c r="KDS47" s="285"/>
      <c r="KDT47" s="285"/>
      <c r="KDU47" s="285"/>
      <c r="KDV47" s="285"/>
      <c r="KDW47" s="285"/>
      <c r="KDX47" s="285"/>
      <c r="KDY47" s="285"/>
      <c r="KDZ47" s="285"/>
      <c r="KEA47" s="285"/>
      <c r="KEB47" s="285"/>
      <c r="KEC47" s="285"/>
      <c r="KED47" s="285"/>
      <c r="KEE47" s="285"/>
      <c r="KEF47" s="285"/>
      <c r="KEG47" s="285"/>
      <c r="KEH47" s="285"/>
      <c r="KEI47" s="285"/>
      <c r="KEJ47" s="285"/>
      <c r="KEK47" s="285"/>
      <c r="KEL47" s="285"/>
      <c r="KEM47" s="285"/>
      <c r="KEN47" s="285"/>
      <c r="KEO47" s="285"/>
      <c r="KEP47" s="285"/>
      <c r="KEQ47" s="285"/>
      <c r="KER47" s="285"/>
      <c r="KES47" s="285"/>
      <c r="KET47" s="285"/>
      <c r="KEU47" s="285"/>
      <c r="KEV47" s="285"/>
      <c r="KEW47" s="285"/>
      <c r="KEX47" s="285"/>
      <c r="KEY47" s="285"/>
      <c r="KEZ47" s="285"/>
      <c r="KFA47" s="285"/>
      <c r="KFB47" s="285"/>
      <c r="KFC47" s="285"/>
      <c r="KFD47" s="285"/>
      <c r="KFE47" s="285"/>
      <c r="KFF47" s="285"/>
      <c r="KFG47" s="285"/>
      <c r="KFH47" s="285"/>
      <c r="KFI47" s="285"/>
      <c r="KFJ47" s="285"/>
      <c r="KFK47" s="285"/>
      <c r="KFL47" s="285"/>
      <c r="KFM47" s="285"/>
      <c r="KFN47" s="285"/>
      <c r="KFO47" s="285"/>
      <c r="KFP47" s="285"/>
      <c r="KFQ47" s="285"/>
      <c r="KFR47" s="285"/>
      <c r="KFS47" s="285"/>
      <c r="KFT47" s="285"/>
      <c r="KFU47" s="285"/>
      <c r="KFV47" s="285"/>
      <c r="KFW47" s="285"/>
      <c r="KFX47" s="285"/>
      <c r="KFY47" s="285"/>
      <c r="KFZ47" s="285"/>
      <c r="KGA47" s="285"/>
      <c r="KGB47" s="285"/>
      <c r="KGC47" s="285"/>
      <c r="KGD47" s="285"/>
      <c r="KGE47" s="285"/>
      <c r="KGF47" s="285"/>
      <c r="KGG47" s="285"/>
      <c r="KGH47" s="285"/>
      <c r="KGI47" s="285"/>
      <c r="KGJ47" s="285"/>
      <c r="KGK47" s="285"/>
      <c r="KGL47" s="285"/>
      <c r="KGM47" s="285"/>
      <c r="KGN47" s="285"/>
      <c r="KGO47" s="285"/>
      <c r="KGP47" s="285"/>
      <c r="KGQ47" s="285"/>
      <c r="KGR47" s="285"/>
      <c r="KGS47" s="285"/>
      <c r="KGT47" s="285"/>
      <c r="KGU47" s="285"/>
      <c r="KGV47" s="285"/>
      <c r="KGW47" s="285"/>
      <c r="KGX47" s="285"/>
      <c r="KGY47" s="285"/>
      <c r="KGZ47" s="285"/>
      <c r="KHA47" s="285"/>
      <c r="KHB47" s="285"/>
      <c r="KHC47" s="285"/>
      <c r="KHD47" s="285"/>
      <c r="KHE47" s="285"/>
      <c r="KHF47" s="285"/>
      <c r="KHG47" s="285"/>
      <c r="KHH47" s="285"/>
      <c r="KHI47" s="285"/>
      <c r="KHJ47" s="285"/>
      <c r="KHK47" s="285"/>
      <c r="KHL47" s="285"/>
      <c r="KHM47" s="285"/>
      <c r="KHN47" s="285"/>
      <c r="KHO47" s="285"/>
      <c r="KHP47" s="285"/>
      <c r="KHQ47" s="285"/>
      <c r="KHR47" s="285"/>
      <c r="KHS47" s="285"/>
      <c r="KHT47" s="285"/>
      <c r="KHU47" s="285"/>
      <c r="KHV47" s="285"/>
      <c r="KHW47" s="285"/>
      <c r="KHX47" s="285"/>
      <c r="KHY47" s="285"/>
      <c r="KHZ47" s="285"/>
      <c r="KIA47" s="285"/>
      <c r="KIB47" s="285"/>
      <c r="KIC47" s="285"/>
      <c r="KID47" s="285"/>
      <c r="KIE47" s="285"/>
      <c r="KIF47" s="285"/>
      <c r="KIG47" s="285"/>
      <c r="KIH47" s="285"/>
      <c r="KII47" s="285"/>
      <c r="KIJ47" s="285"/>
      <c r="KIK47" s="285"/>
      <c r="KIL47" s="285"/>
      <c r="KIM47" s="285"/>
      <c r="KIN47" s="285"/>
      <c r="KIO47" s="285"/>
      <c r="KIP47" s="285"/>
      <c r="KIQ47" s="285"/>
      <c r="KIR47" s="285"/>
      <c r="KIS47" s="285"/>
      <c r="KIT47" s="285"/>
      <c r="KIU47" s="285"/>
      <c r="KIV47" s="285"/>
      <c r="KIW47" s="285"/>
      <c r="KIX47" s="285"/>
      <c r="KIY47" s="285"/>
      <c r="KIZ47" s="285"/>
      <c r="KJA47" s="285"/>
      <c r="KJB47" s="285"/>
      <c r="KJC47" s="285"/>
      <c r="KJD47" s="285"/>
      <c r="KJE47" s="285"/>
      <c r="KJF47" s="285"/>
      <c r="KJG47" s="285"/>
      <c r="KJH47" s="285"/>
      <c r="KJI47" s="285"/>
      <c r="KJJ47" s="285"/>
      <c r="KJK47" s="285"/>
      <c r="KJL47" s="285"/>
      <c r="KJM47" s="285"/>
      <c r="KJN47" s="285"/>
      <c r="KJO47" s="285"/>
      <c r="KJP47" s="285"/>
      <c r="KJQ47" s="285"/>
      <c r="KJR47" s="285"/>
      <c r="KJS47" s="285"/>
      <c r="KJT47" s="285"/>
      <c r="KJU47" s="285"/>
      <c r="KJV47" s="285"/>
      <c r="KJW47" s="285"/>
      <c r="KJX47" s="285"/>
      <c r="KJY47" s="285"/>
      <c r="KJZ47" s="285"/>
      <c r="KKA47" s="285"/>
      <c r="KKB47" s="285"/>
      <c r="KKC47" s="285"/>
      <c r="KKD47" s="285"/>
      <c r="KKE47" s="285"/>
      <c r="KKF47" s="285"/>
      <c r="KKG47" s="285"/>
      <c r="KKH47" s="285"/>
      <c r="KKI47" s="285"/>
      <c r="KKJ47" s="285"/>
      <c r="KKK47" s="285"/>
      <c r="KKL47" s="285"/>
      <c r="KKM47" s="285"/>
      <c r="KKN47" s="285"/>
      <c r="KKO47" s="285"/>
      <c r="KKP47" s="285"/>
      <c r="KKQ47" s="285"/>
      <c r="KKR47" s="285"/>
      <c r="KKS47" s="285"/>
      <c r="KKT47" s="285"/>
      <c r="KKU47" s="285"/>
      <c r="KKV47" s="285"/>
      <c r="KKW47" s="285"/>
      <c r="KKX47" s="285"/>
      <c r="KKY47" s="285"/>
      <c r="KKZ47" s="285"/>
      <c r="KLA47" s="285"/>
      <c r="KLB47" s="285"/>
      <c r="KLC47" s="285"/>
      <c r="KLD47" s="285"/>
      <c r="KLE47" s="285"/>
      <c r="KLF47" s="285"/>
      <c r="KLG47" s="285"/>
      <c r="KLH47" s="285"/>
      <c r="KLI47" s="285"/>
      <c r="KLJ47" s="285"/>
      <c r="KLK47" s="285"/>
      <c r="KLL47" s="285"/>
      <c r="KLM47" s="285"/>
      <c r="KLN47" s="285"/>
      <c r="KLO47" s="285"/>
      <c r="KLP47" s="285"/>
      <c r="KLQ47" s="285"/>
      <c r="KLR47" s="285"/>
      <c r="KLS47" s="285"/>
      <c r="KLT47" s="285"/>
      <c r="KLU47" s="285"/>
      <c r="KLV47" s="285"/>
      <c r="KLW47" s="285"/>
      <c r="KLX47" s="285"/>
      <c r="KLY47" s="285"/>
      <c r="KLZ47" s="285"/>
      <c r="KMA47" s="285"/>
      <c r="KMB47" s="285"/>
      <c r="KMC47" s="285"/>
      <c r="KMD47" s="285"/>
      <c r="KME47" s="285"/>
      <c r="KMF47" s="285"/>
      <c r="KMG47" s="285"/>
      <c r="KMH47" s="285"/>
      <c r="KMI47" s="285"/>
      <c r="KMJ47" s="285"/>
      <c r="KMK47" s="285"/>
      <c r="KML47" s="285"/>
      <c r="KMM47" s="285"/>
      <c r="KMN47" s="285"/>
      <c r="KMO47" s="285"/>
      <c r="KMP47" s="285"/>
      <c r="KMQ47" s="285"/>
      <c r="KMR47" s="285"/>
      <c r="KMS47" s="285"/>
      <c r="KMT47" s="285"/>
      <c r="KMU47" s="285"/>
      <c r="KMV47" s="285"/>
      <c r="KMW47" s="285"/>
      <c r="KMX47" s="285"/>
      <c r="KMY47" s="285"/>
      <c r="KMZ47" s="285"/>
      <c r="KNA47" s="285"/>
      <c r="KNB47" s="285"/>
      <c r="KNC47" s="285"/>
      <c r="KND47" s="285"/>
      <c r="KNE47" s="285"/>
      <c r="KNF47" s="285"/>
      <c r="KNG47" s="285"/>
      <c r="KNH47" s="285"/>
      <c r="KNI47" s="285"/>
      <c r="KNJ47" s="285"/>
      <c r="KNK47" s="285"/>
      <c r="KNL47" s="285"/>
      <c r="KNM47" s="285"/>
      <c r="KNN47" s="285"/>
      <c r="KNO47" s="285"/>
      <c r="KNP47" s="285"/>
      <c r="KNQ47" s="285"/>
      <c r="KNR47" s="285"/>
      <c r="KNS47" s="285"/>
      <c r="KNT47" s="285"/>
      <c r="KNU47" s="285"/>
      <c r="KNV47" s="285"/>
      <c r="KNW47" s="285"/>
      <c r="KNX47" s="285"/>
      <c r="KNY47" s="285"/>
      <c r="KNZ47" s="285"/>
      <c r="KOA47" s="285"/>
      <c r="KOB47" s="285"/>
      <c r="KOC47" s="285"/>
      <c r="KOD47" s="285"/>
      <c r="KOE47" s="285"/>
      <c r="KOF47" s="285"/>
      <c r="KOG47" s="285"/>
      <c r="KOH47" s="285"/>
      <c r="KOI47" s="285"/>
      <c r="KOJ47" s="285"/>
      <c r="KOK47" s="285"/>
      <c r="KOL47" s="285"/>
      <c r="KOM47" s="285"/>
      <c r="KON47" s="285"/>
      <c r="KOO47" s="285"/>
      <c r="KOP47" s="285"/>
      <c r="KOQ47" s="285"/>
      <c r="KOR47" s="285"/>
      <c r="KOS47" s="285"/>
      <c r="KOT47" s="285"/>
      <c r="KOU47" s="285"/>
      <c r="KOV47" s="285"/>
      <c r="KOW47" s="285"/>
      <c r="KOX47" s="285"/>
      <c r="KOY47" s="285"/>
      <c r="KOZ47" s="285"/>
      <c r="KPA47" s="285"/>
      <c r="KPB47" s="285"/>
      <c r="KPC47" s="285"/>
      <c r="KPD47" s="285"/>
      <c r="KPE47" s="285"/>
      <c r="KPF47" s="285"/>
      <c r="KPG47" s="285"/>
      <c r="KPH47" s="285"/>
      <c r="KPI47" s="285"/>
      <c r="KPJ47" s="285"/>
      <c r="KPK47" s="285"/>
      <c r="KPL47" s="285"/>
      <c r="KPM47" s="285"/>
      <c r="KPN47" s="285"/>
      <c r="KPO47" s="285"/>
      <c r="KPP47" s="285"/>
      <c r="KPQ47" s="285"/>
      <c r="KPR47" s="285"/>
      <c r="KPS47" s="285"/>
      <c r="KPT47" s="285"/>
      <c r="KPU47" s="285"/>
      <c r="KPV47" s="285"/>
      <c r="KPW47" s="285"/>
      <c r="KPX47" s="285"/>
      <c r="KPY47" s="285"/>
      <c r="KPZ47" s="285"/>
      <c r="KQA47" s="285"/>
      <c r="KQB47" s="285"/>
      <c r="KQC47" s="285"/>
      <c r="KQD47" s="285"/>
      <c r="KQE47" s="285"/>
      <c r="KQF47" s="285"/>
      <c r="KQG47" s="285"/>
      <c r="KQH47" s="285"/>
      <c r="KQI47" s="285"/>
      <c r="KQJ47" s="285"/>
      <c r="KQK47" s="285"/>
      <c r="KQL47" s="285"/>
      <c r="KQM47" s="285"/>
      <c r="KQN47" s="285"/>
      <c r="KQO47" s="285"/>
      <c r="KQP47" s="285"/>
      <c r="KQQ47" s="285"/>
      <c r="KQR47" s="285"/>
      <c r="KQS47" s="285"/>
      <c r="KQT47" s="285"/>
      <c r="KQU47" s="285"/>
      <c r="KQV47" s="285"/>
      <c r="KQW47" s="285"/>
      <c r="KQX47" s="285"/>
      <c r="KQY47" s="285"/>
      <c r="KQZ47" s="285"/>
      <c r="KRA47" s="285"/>
      <c r="KRB47" s="285"/>
      <c r="KRC47" s="285"/>
      <c r="KRD47" s="285"/>
      <c r="KRE47" s="285"/>
      <c r="KRF47" s="285"/>
      <c r="KRG47" s="285"/>
      <c r="KRH47" s="285"/>
      <c r="KRI47" s="285"/>
      <c r="KRJ47" s="285"/>
      <c r="KRK47" s="285"/>
      <c r="KRL47" s="285"/>
      <c r="KRM47" s="285"/>
      <c r="KRN47" s="285"/>
      <c r="KRO47" s="285"/>
      <c r="KRP47" s="285"/>
      <c r="KRQ47" s="285"/>
      <c r="KRR47" s="285"/>
      <c r="KRS47" s="285"/>
      <c r="KRT47" s="285"/>
      <c r="KRU47" s="285"/>
      <c r="KRV47" s="285"/>
      <c r="KRW47" s="285"/>
      <c r="KRX47" s="285"/>
      <c r="KRY47" s="285"/>
      <c r="KRZ47" s="285"/>
      <c r="KSA47" s="285"/>
      <c r="KSB47" s="285"/>
      <c r="KSC47" s="285"/>
      <c r="KSD47" s="285"/>
      <c r="KSE47" s="285"/>
      <c r="KSF47" s="285"/>
      <c r="KSG47" s="285"/>
      <c r="KSH47" s="285"/>
      <c r="KSI47" s="285"/>
      <c r="KSJ47" s="285"/>
      <c r="KSK47" s="285"/>
      <c r="KSL47" s="285"/>
      <c r="KSM47" s="285"/>
      <c r="KSN47" s="285"/>
      <c r="KSO47" s="285"/>
      <c r="KSP47" s="285"/>
      <c r="KSQ47" s="285"/>
      <c r="KSR47" s="285"/>
      <c r="KSS47" s="285"/>
      <c r="KST47" s="285"/>
      <c r="KSU47" s="285"/>
      <c r="KSV47" s="285"/>
      <c r="KSW47" s="285"/>
      <c r="KSX47" s="285"/>
      <c r="KSY47" s="285"/>
      <c r="KSZ47" s="285"/>
      <c r="KTA47" s="285"/>
      <c r="KTB47" s="285"/>
      <c r="KTC47" s="285"/>
      <c r="KTD47" s="285"/>
      <c r="KTE47" s="285"/>
      <c r="KTF47" s="285"/>
      <c r="KTG47" s="285"/>
      <c r="KTH47" s="285"/>
      <c r="KTI47" s="285"/>
      <c r="KTJ47" s="285"/>
      <c r="KTK47" s="285"/>
      <c r="KTL47" s="285"/>
      <c r="KTM47" s="285"/>
      <c r="KTN47" s="285"/>
      <c r="KTO47" s="285"/>
      <c r="KTP47" s="285"/>
      <c r="KTQ47" s="285"/>
      <c r="KTR47" s="285"/>
      <c r="KTS47" s="285"/>
      <c r="KTT47" s="285"/>
      <c r="KTU47" s="285"/>
      <c r="KTV47" s="285"/>
      <c r="KTW47" s="285"/>
      <c r="KTX47" s="285"/>
      <c r="KTY47" s="285"/>
      <c r="KTZ47" s="285"/>
      <c r="KUA47" s="285"/>
      <c r="KUB47" s="285"/>
      <c r="KUC47" s="285"/>
      <c r="KUD47" s="285"/>
      <c r="KUE47" s="285"/>
      <c r="KUF47" s="285"/>
      <c r="KUG47" s="285"/>
      <c r="KUH47" s="285"/>
      <c r="KUI47" s="285"/>
      <c r="KUJ47" s="285"/>
      <c r="KUK47" s="285"/>
      <c r="KUL47" s="285"/>
      <c r="KUM47" s="285"/>
      <c r="KUN47" s="285"/>
      <c r="KUO47" s="285"/>
      <c r="KUP47" s="285"/>
      <c r="KUQ47" s="285"/>
      <c r="KUR47" s="285"/>
      <c r="KUS47" s="285"/>
      <c r="KUT47" s="285"/>
      <c r="KUU47" s="285"/>
      <c r="KUV47" s="285"/>
      <c r="KUW47" s="285"/>
      <c r="KUX47" s="285"/>
      <c r="KUY47" s="285"/>
      <c r="KUZ47" s="285"/>
      <c r="KVA47" s="285"/>
      <c r="KVB47" s="285"/>
      <c r="KVC47" s="285"/>
      <c r="KVD47" s="285"/>
      <c r="KVE47" s="285"/>
      <c r="KVF47" s="285"/>
      <c r="KVG47" s="285"/>
      <c r="KVH47" s="285"/>
      <c r="KVI47" s="285"/>
      <c r="KVJ47" s="285"/>
      <c r="KVK47" s="285"/>
      <c r="KVL47" s="285"/>
      <c r="KVM47" s="285"/>
      <c r="KVN47" s="285"/>
      <c r="KVO47" s="285"/>
      <c r="KVP47" s="285"/>
      <c r="KVQ47" s="285"/>
      <c r="KVR47" s="285"/>
      <c r="KVS47" s="285"/>
      <c r="KVT47" s="285"/>
      <c r="KVU47" s="285"/>
      <c r="KVV47" s="285"/>
      <c r="KVW47" s="285"/>
      <c r="KVX47" s="285"/>
      <c r="KVY47" s="285"/>
      <c r="KVZ47" s="285"/>
      <c r="KWA47" s="285"/>
      <c r="KWB47" s="285"/>
      <c r="KWC47" s="285"/>
      <c r="KWD47" s="285"/>
      <c r="KWE47" s="285"/>
      <c r="KWF47" s="285"/>
      <c r="KWG47" s="285"/>
      <c r="KWH47" s="285"/>
      <c r="KWI47" s="285"/>
      <c r="KWJ47" s="285"/>
      <c r="KWK47" s="285"/>
      <c r="KWL47" s="285"/>
      <c r="KWM47" s="285"/>
      <c r="KWN47" s="285"/>
      <c r="KWO47" s="285"/>
      <c r="KWP47" s="285"/>
      <c r="KWQ47" s="285"/>
      <c r="KWR47" s="285"/>
      <c r="KWS47" s="285"/>
      <c r="KWT47" s="285"/>
      <c r="KWU47" s="285"/>
      <c r="KWV47" s="285"/>
      <c r="KWW47" s="285"/>
      <c r="KWX47" s="285"/>
      <c r="KWY47" s="285"/>
      <c r="KWZ47" s="285"/>
      <c r="KXA47" s="285"/>
      <c r="KXB47" s="285"/>
      <c r="KXC47" s="285"/>
      <c r="KXD47" s="285"/>
      <c r="KXE47" s="285"/>
      <c r="KXF47" s="285"/>
      <c r="KXG47" s="285"/>
      <c r="KXH47" s="285"/>
      <c r="KXI47" s="285"/>
      <c r="KXJ47" s="285"/>
      <c r="KXK47" s="285"/>
      <c r="KXL47" s="285"/>
      <c r="KXM47" s="285"/>
      <c r="KXN47" s="285"/>
      <c r="KXO47" s="285"/>
      <c r="KXP47" s="285"/>
      <c r="KXQ47" s="285"/>
      <c r="KXR47" s="285"/>
      <c r="KXS47" s="285"/>
      <c r="KXT47" s="285"/>
      <c r="KXU47" s="285"/>
      <c r="KXV47" s="285"/>
      <c r="KXW47" s="285"/>
      <c r="KXX47" s="285"/>
      <c r="KXY47" s="285"/>
      <c r="KXZ47" s="285"/>
      <c r="KYA47" s="285"/>
      <c r="KYB47" s="285"/>
      <c r="KYC47" s="285"/>
      <c r="KYD47" s="285"/>
      <c r="KYE47" s="285"/>
      <c r="KYF47" s="285"/>
      <c r="KYG47" s="285"/>
      <c r="KYH47" s="285"/>
      <c r="KYI47" s="285"/>
      <c r="KYJ47" s="285"/>
      <c r="KYK47" s="285"/>
      <c r="KYL47" s="285"/>
      <c r="KYM47" s="285"/>
      <c r="KYN47" s="285"/>
      <c r="KYO47" s="285"/>
      <c r="KYP47" s="285"/>
      <c r="KYQ47" s="285"/>
      <c r="KYR47" s="285"/>
      <c r="KYS47" s="285"/>
      <c r="KYT47" s="285"/>
      <c r="KYU47" s="285"/>
      <c r="KYV47" s="285"/>
      <c r="KYW47" s="285"/>
      <c r="KYX47" s="285"/>
      <c r="KYY47" s="285"/>
      <c r="KYZ47" s="285"/>
      <c r="KZA47" s="285"/>
      <c r="KZB47" s="285"/>
      <c r="KZC47" s="285"/>
      <c r="KZD47" s="285"/>
      <c r="KZE47" s="285"/>
      <c r="KZF47" s="285"/>
      <c r="KZG47" s="285"/>
      <c r="KZH47" s="285"/>
      <c r="KZI47" s="285"/>
      <c r="KZJ47" s="285"/>
      <c r="KZK47" s="285"/>
      <c r="KZL47" s="285"/>
      <c r="KZM47" s="285"/>
      <c r="KZN47" s="285"/>
      <c r="KZO47" s="285"/>
      <c r="KZP47" s="285"/>
      <c r="KZQ47" s="285"/>
      <c r="KZR47" s="285"/>
      <c r="KZS47" s="285"/>
      <c r="KZT47" s="285"/>
      <c r="KZU47" s="285"/>
      <c r="KZV47" s="285"/>
      <c r="KZW47" s="285"/>
      <c r="KZX47" s="285"/>
      <c r="KZY47" s="285"/>
      <c r="KZZ47" s="285"/>
      <c r="LAA47" s="285"/>
      <c r="LAB47" s="285"/>
      <c r="LAC47" s="285"/>
      <c r="LAD47" s="285"/>
      <c r="LAE47" s="285"/>
      <c r="LAF47" s="285"/>
      <c r="LAG47" s="285"/>
      <c r="LAH47" s="285"/>
      <c r="LAI47" s="285"/>
      <c r="LAJ47" s="285"/>
      <c r="LAK47" s="285"/>
      <c r="LAL47" s="285"/>
      <c r="LAM47" s="285"/>
      <c r="LAN47" s="285"/>
      <c r="LAO47" s="285"/>
      <c r="LAP47" s="285"/>
      <c r="LAQ47" s="285"/>
      <c r="LAR47" s="285"/>
      <c r="LAS47" s="285"/>
      <c r="LAT47" s="285"/>
      <c r="LAU47" s="285"/>
      <c r="LAV47" s="285"/>
      <c r="LAW47" s="285"/>
      <c r="LAX47" s="285"/>
      <c r="LAY47" s="285"/>
      <c r="LAZ47" s="285"/>
      <c r="LBA47" s="285"/>
      <c r="LBB47" s="285"/>
      <c r="LBC47" s="285"/>
      <c r="LBD47" s="285"/>
      <c r="LBE47" s="285"/>
      <c r="LBF47" s="285"/>
      <c r="LBG47" s="285"/>
      <c r="LBH47" s="285"/>
      <c r="LBI47" s="285"/>
      <c r="LBJ47" s="285"/>
      <c r="LBK47" s="285"/>
      <c r="LBL47" s="285"/>
      <c r="LBM47" s="285"/>
      <c r="LBN47" s="285"/>
      <c r="LBO47" s="285"/>
      <c r="LBP47" s="285"/>
      <c r="LBQ47" s="285"/>
      <c r="LBR47" s="285"/>
      <c r="LBS47" s="285"/>
      <c r="LBT47" s="285"/>
      <c r="LBU47" s="285"/>
      <c r="LBV47" s="285"/>
      <c r="LBW47" s="285"/>
      <c r="LBX47" s="285"/>
      <c r="LBY47" s="285"/>
      <c r="LBZ47" s="285"/>
      <c r="LCA47" s="285"/>
      <c r="LCB47" s="285"/>
      <c r="LCC47" s="285"/>
      <c r="LCD47" s="285"/>
      <c r="LCE47" s="285"/>
      <c r="LCF47" s="285"/>
      <c r="LCG47" s="285"/>
      <c r="LCH47" s="285"/>
      <c r="LCI47" s="285"/>
      <c r="LCJ47" s="285"/>
      <c r="LCK47" s="285"/>
      <c r="LCL47" s="285"/>
      <c r="LCM47" s="285"/>
      <c r="LCN47" s="285"/>
      <c r="LCO47" s="285"/>
      <c r="LCP47" s="285"/>
      <c r="LCQ47" s="285"/>
      <c r="LCR47" s="285"/>
      <c r="LCS47" s="285"/>
      <c r="LCT47" s="285"/>
      <c r="LCU47" s="285"/>
      <c r="LCV47" s="285"/>
      <c r="LCW47" s="285"/>
      <c r="LCX47" s="285"/>
      <c r="LCY47" s="285"/>
      <c r="LCZ47" s="285"/>
      <c r="LDA47" s="285"/>
      <c r="LDB47" s="285"/>
      <c r="LDC47" s="285"/>
      <c r="LDD47" s="285"/>
      <c r="LDE47" s="285"/>
      <c r="LDF47" s="285"/>
      <c r="LDG47" s="285"/>
      <c r="LDH47" s="285"/>
      <c r="LDI47" s="285"/>
      <c r="LDJ47" s="285"/>
      <c r="LDK47" s="285"/>
      <c r="LDL47" s="285"/>
      <c r="LDM47" s="285"/>
      <c r="LDN47" s="285"/>
      <c r="LDO47" s="285"/>
      <c r="LDP47" s="285"/>
      <c r="LDQ47" s="285"/>
      <c r="LDR47" s="285"/>
      <c r="LDS47" s="285"/>
      <c r="LDT47" s="285"/>
      <c r="LDU47" s="285"/>
      <c r="LDV47" s="285"/>
      <c r="LDW47" s="285"/>
      <c r="LDX47" s="285"/>
      <c r="LDY47" s="285"/>
      <c r="LDZ47" s="285"/>
      <c r="LEA47" s="285"/>
      <c r="LEB47" s="285"/>
      <c r="LEC47" s="285"/>
      <c r="LED47" s="285"/>
      <c r="LEE47" s="285"/>
      <c r="LEF47" s="285"/>
      <c r="LEG47" s="285"/>
      <c r="LEH47" s="285"/>
      <c r="LEI47" s="285"/>
      <c r="LEJ47" s="285"/>
      <c r="LEK47" s="285"/>
      <c r="LEL47" s="285"/>
      <c r="LEM47" s="285"/>
      <c r="LEN47" s="285"/>
      <c r="LEO47" s="285"/>
      <c r="LEP47" s="285"/>
      <c r="LEQ47" s="285"/>
      <c r="LER47" s="285"/>
      <c r="LES47" s="285"/>
      <c r="LET47" s="285"/>
      <c r="LEU47" s="285"/>
      <c r="LEV47" s="285"/>
      <c r="LEW47" s="285"/>
      <c r="LEX47" s="285"/>
      <c r="LEY47" s="285"/>
      <c r="LEZ47" s="285"/>
      <c r="LFA47" s="285"/>
      <c r="LFB47" s="285"/>
      <c r="LFC47" s="285"/>
      <c r="LFD47" s="285"/>
      <c r="LFE47" s="285"/>
      <c r="LFF47" s="285"/>
      <c r="LFG47" s="285"/>
      <c r="LFH47" s="285"/>
      <c r="LFI47" s="285"/>
      <c r="LFJ47" s="285"/>
      <c r="LFK47" s="285"/>
      <c r="LFL47" s="285"/>
      <c r="LFM47" s="285"/>
      <c r="LFN47" s="285"/>
      <c r="LFO47" s="285"/>
      <c r="LFP47" s="285"/>
      <c r="LFQ47" s="285"/>
      <c r="LFR47" s="285"/>
      <c r="LFS47" s="285"/>
      <c r="LFT47" s="285"/>
      <c r="LFU47" s="285"/>
      <c r="LFV47" s="285"/>
      <c r="LFW47" s="285"/>
      <c r="LFX47" s="285"/>
      <c r="LFY47" s="285"/>
      <c r="LFZ47" s="285"/>
      <c r="LGA47" s="285"/>
      <c r="LGB47" s="285"/>
      <c r="LGC47" s="285"/>
      <c r="LGD47" s="285"/>
      <c r="LGE47" s="285"/>
      <c r="LGF47" s="285"/>
      <c r="LGG47" s="285"/>
      <c r="LGH47" s="285"/>
      <c r="LGI47" s="285"/>
      <c r="LGJ47" s="285"/>
      <c r="LGK47" s="285"/>
      <c r="LGL47" s="285"/>
      <c r="LGM47" s="285"/>
      <c r="LGN47" s="285"/>
      <c r="LGO47" s="285"/>
      <c r="LGP47" s="285"/>
      <c r="LGQ47" s="285"/>
      <c r="LGR47" s="285"/>
      <c r="LGS47" s="285"/>
      <c r="LGT47" s="285"/>
      <c r="LGU47" s="285"/>
      <c r="LGV47" s="285"/>
      <c r="LGW47" s="285"/>
      <c r="LGX47" s="285"/>
      <c r="LGY47" s="285"/>
      <c r="LGZ47" s="285"/>
      <c r="LHA47" s="285"/>
      <c r="LHB47" s="285"/>
      <c r="LHC47" s="285"/>
      <c r="LHD47" s="285"/>
      <c r="LHE47" s="285"/>
      <c r="LHF47" s="285"/>
      <c r="LHG47" s="285"/>
      <c r="LHH47" s="285"/>
      <c r="LHI47" s="285"/>
      <c r="LHJ47" s="285"/>
      <c r="LHK47" s="285"/>
      <c r="LHL47" s="285"/>
      <c r="LHM47" s="285"/>
      <c r="LHN47" s="285"/>
      <c r="LHO47" s="285"/>
      <c r="LHP47" s="285"/>
      <c r="LHQ47" s="285"/>
      <c r="LHR47" s="285"/>
      <c r="LHS47" s="285"/>
      <c r="LHT47" s="285"/>
      <c r="LHU47" s="285"/>
      <c r="LHV47" s="285"/>
      <c r="LHW47" s="285"/>
      <c r="LHX47" s="285"/>
      <c r="LHY47" s="285"/>
      <c r="LHZ47" s="285"/>
      <c r="LIA47" s="285"/>
      <c r="LIB47" s="285"/>
      <c r="LIC47" s="285"/>
      <c r="LID47" s="285"/>
      <c r="LIE47" s="285"/>
      <c r="LIF47" s="285"/>
      <c r="LIG47" s="285"/>
      <c r="LIH47" s="285"/>
      <c r="LII47" s="285"/>
      <c r="LIJ47" s="285"/>
      <c r="LIK47" s="285"/>
      <c r="LIL47" s="285"/>
      <c r="LIM47" s="285"/>
      <c r="LIN47" s="285"/>
      <c r="LIO47" s="285"/>
      <c r="LIP47" s="285"/>
      <c r="LIQ47" s="285"/>
      <c r="LIR47" s="285"/>
      <c r="LIS47" s="285"/>
      <c r="LIT47" s="285"/>
      <c r="LIU47" s="285"/>
      <c r="LIV47" s="285"/>
      <c r="LIW47" s="285"/>
      <c r="LIX47" s="285"/>
      <c r="LIY47" s="285"/>
      <c r="LIZ47" s="285"/>
      <c r="LJA47" s="285"/>
      <c r="LJB47" s="285"/>
      <c r="LJC47" s="285"/>
      <c r="LJD47" s="285"/>
      <c r="LJE47" s="285"/>
      <c r="LJF47" s="285"/>
      <c r="LJG47" s="285"/>
      <c r="LJH47" s="285"/>
      <c r="LJI47" s="285"/>
      <c r="LJJ47" s="285"/>
      <c r="LJK47" s="285"/>
      <c r="LJL47" s="285"/>
      <c r="LJM47" s="285"/>
      <c r="LJN47" s="285"/>
      <c r="LJO47" s="285"/>
      <c r="LJP47" s="285"/>
      <c r="LJQ47" s="285"/>
      <c r="LJR47" s="285"/>
      <c r="LJS47" s="285"/>
      <c r="LJT47" s="285"/>
      <c r="LJU47" s="285"/>
      <c r="LJV47" s="285"/>
      <c r="LJW47" s="285"/>
      <c r="LJX47" s="285"/>
      <c r="LJY47" s="285"/>
      <c r="LJZ47" s="285"/>
      <c r="LKA47" s="285"/>
      <c r="LKB47" s="285"/>
      <c r="LKC47" s="285"/>
      <c r="LKD47" s="285"/>
      <c r="LKE47" s="285"/>
      <c r="LKF47" s="285"/>
      <c r="LKG47" s="285"/>
      <c r="LKH47" s="285"/>
      <c r="LKI47" s="285"/>
      <c r="LKJ47" s="285"/>
      <c r="LKK47" s="285"/>
      <c r="LKL47" s="285"/>
      <c r="LKM47" s="285"/>
      <c r="LKN47" s="285"/>
      <c r="LKO47" s="285"/>
      <c r="LKP47" s="285"/>
      <c r="LKQ47" s="285"/>
      <c r="LKR47" s="285"/>
      <c r="LKS47" s="285"/>
      <c r="LKT47" s="285"/>
      <c r="LKU47" s="285"/>
      <c r="LKV47" s="285"/>
      <c r="LKW47" s="285"/>
      <c r="LKX47" s="285"/>
      <c r="LKY47" s="285"/>
      <c r="LKZ47" s="285"/>
      <c r="LLA47" s="285"/>
      <c r="LLB47" s="285"/>
      <c r="LLC47" s="285"/>
      <c r="LLD47" s="285"/>
      <c r="LLE47" s="285"/>
      <c r="LLF47" s="285"/>
      <c r="LLG47" s="285"/>
      <c r="LLH47" s="285"/>
      <c r="LLI47" s="285"/>
      <c r="LLJ47" s="285"/>
      <c r="LLK47" s="285"/>
      <c r="LLL47" s="285"/>
      <c r="LLM47" s="285"/>
      <c r="LLN47" s="285"/>
      <c r="LLO47" s="285"/>
      <c r="LLP47" s="285"/>
      <c r="LLQ47" s="285"/>
      <c r="LLR47" s="285"/>
      <c r="LLS47" s="285"/>
      <c r="LLT47" s="285"/>
      <c r="LLU47" s="285"/>
      <c r="LLV47" s="285"/>
      <c r="LLW47" s="285"/>
      <c r="LLX47" s="285"/>
      <c r="LLY47" s="285"/>
      <c r="LLZ47" s="285"/>
      <c r="LMA47" s="285"/>
      <c r="LMB47" s="285"/>
      <c r="LMC47" s="285"/>
      <c r="LMD47" s="285"/>
      <c r="LME47" s="285"/>
      <c r="LMF47" s="285"/>
      <c r="LMG47" s="285"/>
      <c r="LMH47" s="285"/>
      <c r="LMI47" s="285"/>
      <c r="LMJ47" s="285"/>
      <c r="LMK47" s="285"/>
      <c r="LML47" s="285"/>
      <c r="LMM47" s="285"/>
      <c r="LMN47" s="285"/>
      <c r="LMO47" s="285"/>
      <c r="LMP47" s="285"/>
      <c r="LMQ47" s="285"/>
      <c r="LMR47" s="285"/>
      <c r="LMS47" s="285"/>
      <c r="LMT47" s="285"/>
      <c r="LMU47" s="285"/>
      <c r="LMV47" s="285"/>
      <c r="LMW47" s="285"/>
      <c r="LMX47" s="285"/>
      <c r="LMY47" s="285"/>
      <c r="LMZ47" s="285"/>
      <c r="LNA47" s="285"/>
      <c r="LNB47" s="285"/>
      <c r="LNC47" s="285"/>
      <c r="LND47" s="285"/>
      <c r="LNE47" s="285"/>
      <c r="LNF47" s="285"/>
      <c r="LNG47" s="285"/>
      <c r="LNH47" s="285"/>
      <c r="LNI47" s="285"/>
      <c r="LNJ47" s="285"/>
      <c r="LNK47" s="285"/>
      <c r="LNL47" s="285"/>
      <c r="LNM47" s="285"/>
      <c r="LNN47" s="285"/>
      <c r="LNO47" s="285"/>
      <c r="LNP47" s="285"/>
      <c r="LNQ47" s="285"/>
      <c r="LNR47" s="285"/>
      <c r="LNS47" s="285"/>
      <c r="LNT47" s="285"/>
      <c r="LNU47" s="285"/>
      <c r="LNV47" s="285"/>
      <c r="LNW47" s="285"/>
      <c r="LNX47" s="285"/>
      <c r="LNY47" s="285"/>
      <c r="LNZ47" s="285"/>
      <c r="LOA47" s="285"/>
      <c r="LOB47" s="285"/>
      <c r="LOC47" s="285"/>
      <c r="LOD47" s="285"/>
      <c r="LOE47" s="285"/>
      <c r="LOF47" s="285"/>
      <c r="LOG47" s="285"/>
      <c r="LOH47" s="285"/>
      <c r="LOI47" s="285"/>
      <c r="LOJ47" s="285"/>
      <c r="LOK47" s="285"/>
      <c r="LOL47" s="285"/>
      <c r="LOM47" s="285"/>
      <c r="LON47" s="285"/>
      <c r="LOO47" s="285"/>
      <c r="LOP47" s="285"/>
      <c r="LOQ47" s="285"/>
      <c r="LOR47" s="285"/>
      <c r="LOS47" s="285"/>
      <c r="LOT47" s="285"/>
      <c r="LOU47" s="285"/>
      <c r="LOV47" s="285"/>
      <c r="LOW47" s="285"/>
      <c r="LOX47" s="285"/>
      <c r="LOY47" s="285"/>
      <c r="LOZ47" s="285"/>
      <c r="LPA47" s="285"/>
      <c r="LPB47" s="285"/>
      <c r="LPC47" s="285"/>
      <c r="LPD47" s="285"/>
      <c r="LPE47" s="285"/>
      <c r="LPF47" s="285"/>
      <c r="LPG47" s="285"/>
      <c r="LPH47" s="285"/>
      <c r="LPI47" s="285"/>
      <c r="LPJ47" s="285"/>
      <c r="LPK47" s="285"/>
      <c r="LPL47" s="285"/>
      <c r="LPM47" s="285"/>
      <c r="LPN47" s="285"/>
      <c r="LPO47" s="285"/>
      <c r="LPP47" s="285"/>
      <c r="LPQ47" s="285"/>
      <c r="LPR47" s="285"/>
      <c r="LPS47" s="285"/>
      <c r="LPT47" s="285"/>
      <c r="LPU47" s="285"/>
      <c r="LPV47" s="285"/>
      <c r="LPW47" s="285"/>
      <c r="LPX47" s="285"/>
      <c r="LPY47" s="285"/>
      <c r="LPZ47" s="285"/>
      <c r="LQA47" s="285"/>
      <c r="LQB47" s="285"/>
      <c r="LQC47" s="285"/>
      <c r="LQD47" s="285"/>
      <c r="LQE47" s="285"/>
      <c r="LQF47" s="285"/>
      <c r="LQG47" s="285"/>
      <c r="LQH47" s="285"/>
      <c r="LQI47" s="285"/>
      <c r="LQJ47" s="285"/>
      <c r="LQK47" s="285"/>
      <c r="LQL47" s="285"/>
      <c r="LQM47" s="285"/>
      <c r="LQN47" s="285"/>
      <c r="LQO47" s="285"/>
      <c r="LQP47" s="285"/>
      <c r="LQQ47" s="285"/>
      <c r="LQR47" s="285"/>
      <c r="LQS47" s="285"/>
      <c r="LQT47" s="285"/>
      <c r="LQU47" s="285"/>
      <c r="LQV47" s="285"/>
      <c r="LQW47" s="285"/>
      <c r="LQX47" s="285"/>
      <c r="LQY47" s="285"/>
      <c r="LQZ47" s="285"/>
      <c r="LRA47" s="285"/>
      <c r="LRB47" s="285"/>
      <c r="LRC47" s="285"/>
      <c r="LRD47" s="285"/>
      <c r="LRE47" s="285"/>
      <c r="LRF47" s="285"/>
      <c r="LRG47" s="285"/>
      <c r="LRH47" s="285"/>
      <c r="LRI47" s="285"/>
      <c r="LRJ47" s="285"/>
      <c r="LRK47" s="285"/>
      <c r="LRL47" s="285"/>
      <c r="LRM47" s="285"/>
      <c r="LRN47" s="285"/>
      <c r="LRO47" s="285"/>
      <c r="LRP47" s="285"/>
      <c r="LRQ47" s="285"/>
      <c r="LRR47" s="285"/>
      <c r="LRS47" s="285"/>
      <c r="LRT47" s="285"/>
      <c r="LRU47" s="285"/>
      <c r="LRV47" s="285"/>
      <c r="LRW47" s="285"/>
      <c r="LRX47" s="285"/>
      <c r="LRY47" s="285"/>
      <c r="LRZ47" s="285"/>
      <c r="LSA47" s="285"/>
      <c r="LSB47" s="285"/>
      <c r="LSC47" s="285"/>
      <c r="LSD47" s="285"/>
      <c r="LSE47" s="285"/>
      <c r="LSF47" s="285"/>
      <c r="LSG47" s="285"/>
      <c r="LSH47" s="285"/>
      <c r="LSI47" s="285"/>
      <c r="LSJ47" s="285"/>
      <c r="LSK47" s="285"/>
      <c r="LSL47" s="285"/>
      <c r="LSM47" s="285"/>
      <c r="LSN47" s="285"/>
      <c r="LSO47" s="285"/>
      <c r="LSP47" s="285"/>
      <c r="LSQ47" s="285"/>
      <c r="LSR47" s="285"/>
      <c r="LSS47" s="285"/>
      <c r="LST47" s="285"/>
      <c r="LSU47" s="285"/>
      <c r="LSV47" s="285"/>
      <c r="LSW47" s="285"/>
      <c r="LSX47" s="285"/>
      <c r="LSY47" s="285"/>
      <c r="LSZ47" s="285"/>
      <c r="LTA47" s="285"/>
      <c r="LTB47" s="285"/>
      <c r="LTC47" s="285"/>
      <c r="LTD47" s="285"/>
      <c r="LTE47" s="285"/>
      <c r="LTF47" s="285"/>
      <c r="LTG47" s="285"/>
      <c r="LTH47" s="285"/>
      <c r="LTI47" s="285"/>
      <c r="LTJ47" s="285"/>
      <c r="LTK47" s="285"/>
      <c r="LTL47" s="285"/>
      <c r="LTM47" s="285"/>
      <c r="LTN47" s="285"/>
      <c r="LTO47" s="285"/>
      <c r="LTP47" s="285"/>
      <c r="LTQ47" s="285"/>
      <c r="LTR47" s="285"/>
      <c r="LTS47" s="285"/>
      <c r="LTT47" s="285"/>
      <c r="LTU47" s="285"/>
      <c r="LTV47" s="285"/>
      <c r="LTW47" s="285"/>
      <c r="LTX47" s="285"/>
      <c r="LTY47" s="285"/>
      <c r="LTZ47" s="285"/>
      <c r="LUA47" s="285"/>
      <c r="LUB47" s="285"/>
      <c r="LUC47" s="285"/>
      <c r="LUD47" s="285"/>
      <c r="LUE47" s="285"/>
      <c r="LUF47" s="285"/>
      <c r="LUG47" s="285"/>
      <c r="LUH47" s="285"/>
      <c r="LUI47" s="285"/>
      <c r="LUJ47" s="285"/>
      <c r="LUK47" s="285"/>
      <c r="LUL47" s="285"/>
      <c r="LUM47" s="285"/>
      <c r="LUN47" s="285"/>
      <c r="LUO47" s="285"/>
      <c r="LUP47" s="285"/>
      <c r="LUQ47" s="285"/>
      <c r="LUR47" s="285"/>
      <c r="LUS47" s="285"/>
      <c r="LUT47" s="285"/>
      <c r="LUU47" s="285"/>
      <c r="LUV47" s="285"/>
      <c r="LUW47" s="285"/>
      <c r="LUX47" s="285"/>
      <c r="LUY47" s="285"/>
      <c r="LUZ47" s="285"/>
      <c r="LVA47" s="285"/>
      <c r="LVB47" s="285"/>
      <c r="LVC47" s="285"/>
      <c r="LVD47" s="285"/>
      <c r="LVE47" s="285"/>
      <c r="LVF47" s="285"/>
      <c r="LVG47" s="285"/>
      <c r="LVH47" s="285"/>
      <c r="LVI47" s="285"/>
      <c r="LVJ47" s="285"/>
      <c r="LVK47" s="285"/>
      <c r="LVL47" s="285"/>
      <c r="LVM47" s="285"/>
      <c r="LVN47" s="285"/>
      <c r="LVO47" s="285"/>
      <c r="LVP47" s="285"/>
      <c r="LVQ47" s="285"/>
      <c r="LVR47" s="285"/>
      <c r="LVS47" s="285"/>
      <c r="LVT47" s="285"/>
      <c r="LVU47" s="285"/>
      <c r="LVV47" s="285"/>
      <c r="LVW47" s="285"/>
      <c r="LVX47" s="285"/>
      <c r="LVY47" s="285"/>
      <c r="LVZ47" s="285"/>
      <c r="LWA47" s="285"/>
      <c r="LWB47" s="285"/>
      <c r="LWC47" s="285"/>
      <c r="LWD47" s="285"/>
      <c r="LWE47" s="285"/>
      <c r="LWF47" s="285"/>
      <c r="LWG47" s="285"/>
      <c r="LWH47" s="285"/>
      <c r="LWI47" s="285"/>
      <c r="LWJ47" s="285"/>
      <c r="LWK47" s="285"/>
      <c r="LWL47" s="285"/>
      <c r="LWM47" s="285"/>
      <c r="LWN47" s="285"/>
      <c r="LWO47" s="285"/>
      <c r="LWP47" s="285"/>
      <c r="LWQ47" s="285"/>
      <c r="LWR47" s="285"/>
      <c r="LWS47" s="285"/>
      <c r="LWT47" s="285"/>
      <c r="LWU47" s="285"/>
      <c r="LWV47" s="285"/>
      <c r="LWW47" s="285"/>
      <c r="LWX47" s="285"/>
      <c r="LWY47" s="285"/>
      <c r="LWZ47" s="285"/>
      <c r="LXA47" s="285"/>
      <c r="LXB47" s="285"/>
      <c r="LXC47" s="285"/>
      <c r="LXD47" s="285"/>
      <c r="LXE47" s="285"/>
      <c r="LXF47" s="285"/>
      <c r="LXG47" s="285"/>
      <c r="LXH47" s="285"/>
      <c r="LXI47" s="285"/>
      <c r="LXJ47" s="285"/>
      <c r="LXK47" s="285"/>
      <c r="LXL47" s="285"/>
      <c r="LXM47" s="285"/>
      <c r="LXN47" s="285"/>
      <c r="LXO47" s="285"/>
      <c r="LXP47" s="285"/>
      <c r="LXQ47" s="285"/>
      <c r="LXR47" s="285"/>
      <c r="LXS47" s="285"/>
      <c r="LXT47" s="285"/>
      <c r="LXU47" s="285"/>
      <c r="LXV47" s="285"/>
      <c r="LXW47" s="285"/>
      <c r="LXX47" s="285"/>
      <c r="LXY47" s="285"/>
      <c r="LXZ47" s="285"/>
      <c r="LYA47" s="285"/>
      <c r="LYB47" s="285"/>
      <c r="LYC47" s="285"/>
      <c r="LYD47" s="285"/>
      <c r="LYE47" s="285"/>
      <c r="LYF47" s="285"/>
      <c r="LYG47" s="285"/>
      <c r="LYH47" s="285"/>
      <c r="LYI47" s="285"/>
      <c r="LYJ47" s="285"/>
      <c r="LYK47" s="285"/>
      <c r="LYL47" s="285"/>
      <c r="LYM47" s="285"/>
      <c r="LYN47" s="285"/>
      <c r="LYO47" s="285"/>
      <c r="LYP47" s="285"/>
      <c r="LYQ47" s="285"/>
      <c r="LYR47" s="285"/>
      <c r="LYS47" s="285"/>
      <c r="LYT47" s="285"/>
      <c r="LYU47" s="285"/>
      <c r="LYV47" s="285"/>
      <c r="LYW47" s="285"/>
      <c r="LYX47" s="285"/>
      <c r="LYY47" s="285"/>
      <c r="LYZ47" s="285"/>
      <c r="LZA47" s="285"/>
      <c r="LZB47" s="285"/>
      <c r="LZC47" s="285"/>
      <c r="LZD47" s="285"/>
      <c r="LZE47" s="285"/>
      <c r="LZF47" s="285"/>
      <c r="LZG47" s="285"/>
      <c r="LZH47" s="285"/>
      <c r="LZI47" s="285"/>
      <c r="LZJ47" s="285"/>
      <c r="LZK47" s="285"/>
      <c r="LZL47" s="285"/>
      <c r="LZM47" s="285"/>
      <c r="LZN47" s="285"/>
      <c r="LZO47" s="285"/>
      <c r="LZP47" s="285"/>
      <c r="LZQ47" s="285"/>
      <c r="LZR47" s="285"/>
      <c r="LZS47" s="285"/>
      <c r="LZT47" s="285"/>
      <c r="LZU47" s="285"/>
      <c r="LZV47" s="285"/>
      <c r="LZW47" s="285"/>
      <c r="LZX47" s="285"/>
      <c r="LZY47" s="285"/>
      <c r="LZZ47" s="285"/>
      <c r="MAA47" s="285"/>
      <c r="MAB47" s="285"/>
      <c r="MAC47" s="285"/>
      <c r="MAD47" s="285"/>
      <c r="MAE47" s="285"/>
      <c r="MAF47" s="285"/>
      <c r="MAG47" s="285"/>
      <c r="MAH47" s="285"/>
      <c r="MAI47" s="285"/>
      <c r="MAJ47" s="285"/>
      <c r="MAK47" s="285"/>
      <c r="MAL47" s="285"/>
      <c r="MAM47" s="285"/>
      <c r="MAN47" s="285"/>
      <c r="MAO47" s="285"/>
      <c r="MAP47" s="285"/>
      <c r="MAQ47" s="285"/>
      <c r="MAR47" s="285"/>
      <c r="MAS47" s="285"/>
      <c r="MAT47" s="285"/>
      <c r="MAU47" s="285"/>
      <c r="MAV47" s="285"/>
      <c r="MAW47" s="285"/>
      <c r="MAX47" s="285"/>
      <c r="MAY47" s="285"/>
      <c r="MAZ47" s="285"/>
      <c r="MBA47" s="285"/>
      <c r="MBB47" s="285"/>
      <c r="MBC47" s="285"/>
      <c r="MBD47" s="285"/>
      <c r="MBE47" s="285"/>
      <c r="MBF47" s="285"/>
      <c r="MBG47" s="285"/>
      <c r="MBH47" s="285"/>
      <c r="MBI47" s="285"/>
      <c r="MBJ47" s="285"/>
      <c r="MBK47" s="285"/>
      <c r="MBL47" s="285"/>
      <c r="MBM47" s="285"/>
      <c r="MBN47" s="285"/>
      <c r="MBO47" s="285"/>
      <c r="MBP47" s="285"/>
      <c r="MBQ47" s="285"/>
      <c r="MBR47" s="285"/>
      <c r="MBS47" s="285"/>
      <c r="MBT47" s="285"/>
      <c r="MBU47" s="285"/>
      <c r="MBV47" s="285"/>
      <c r="MBW47" s="285"/>
      <c r="MBX47" s="285"/>
      <c r="MBY47" s="285"/>
      <c r="MBZ47" s="285"/>
      <c r="MCA47" s="285"/>
      <c r="MCB47" s="285"/>
      <c r="MCC47" s="285"/>
      <c r="MCD47" s="285"/>
      <c r="MCE47" s="285"/>
      <c r="MCF47" s="285"/>
      <c r="MCG47" s="285"/>
      <c r="MCH47" s="285"/>
      <c r="MCI47" s="285"/>
      <c r="MCJ47" s="285"/>
      <c r="MCK47" s="285"/>
      <c r="MCL47" s="285"/>
      <c r="MCM47" s="285"/>
      <c r="MCN47" s="285"/>
      <c r="MCO47" s="285"/>
      <c r="MCP47" s="285"/>
      <c r="MCQ47" s="285"/>
      <c r="MCR47" s="285"/>
      <c r="MCS47" s="285"/>
      <c r="MCT47" s="285"/>
      <c r="MCU47" s="285"/>
      <c r="MCV47" s="285"/>
      <c r="MCW47" s="285"/>
      <c r="MCX47" s="285"/>
      <c r="MCY47" s="285"/>
      <c r="MCZ47" s="285"/>
      <c r="MDA47" s="285"/>
      <c r="MDB47" s="285"/>
      <c r="MDC47" s="285"/>
      <c r="MDD47" s="285"/>
      <c r="MDE47" s="285"/>
      <c r="MDF47" s="285"/>
      <c r="MDG47" s="285"/>
      <c r="MDH47" s="285"/>
      <c r="MDI47" s="285"/>
      <c r="MDJ47" s="285"/>
      <c r="MDK47" s="285"/>
      <c r="MDL47" s="285"/>
      <c r="MDM47" s="285"/>
      <c r="MDN47" s="285"/>
      <c r="MDO47" s="285"/>
      <c r="MDP47" s="285"/>
      <c r="MDQ47" s="285"/>
      <c r="MDR47" s="285"/>
      <c r="MDS47" s="285"/>
      <c r="MDT47" s="285"/>
      <c r="MDU47" s="285"/>
      <c r="MDV47" s="285"/>
      <c r="MDW47" s="285"/>
      <c r="MDX47" s="285"/>
      <c r="MDY47" s="285"/>
      <c r="MDZ47" s="285"/>
      <c r="MEA47" s="285"/>
      <c r="MEB47" s="285"/>
      <c r="MEC47" s="285"/>
      <c r="MED47" s="285"/>
      <c r="MEE47" s="285"/>
      <c r="MEF47" s="285"/>
      <c r="MEG47" s="285"/>
      <c r="MEH47" s="285"/>
      <c r="MEI47" s="285"/>
      <c r="MEJ47" s="285"/>
      <c r="MEK47" s="285"/>
      <c r="MEL47" s="285"/>
      <c r="MEM47" s="285"/>
      <c r="MEN47" s="285"/>
      <c r="MEO47" s="285"/>
      <c r="MEP47" s="285"/>
      <c r="MEQ47" s="285"/>
      <c r="MER47" s="285"/>
      <c r="MES47" s="285"/>
      <c r="MET47" s="285"/>
      <c r="MEU47" s="285"/>
      <c r="MEV47" s="285"/>
      <c r="MEW47" s="285"/>
      <c r="MEX47" s="285"/>
      <c r="MEY47" s="285"/>
      <c r="MEZ47" s="285"/>
      <c r="MFA47" s="285"/>
      <c r="MFB47" s="285"/>
      <c r="MFC47" s="285"/>
      <c r="MFD47" s="285"/>
      <c r="MFE47" s="285"/>
      <c r="MFF47" s="285"/>
      <c r="MFG47" s="285"/>
      <c r="MFH47" s="285"/>
      <c r="MFI47" s="285"/>
      <c r="MFJ47" s="285"/>
      <c r="MFK47" s="285"/>
      <c r="MFL47" s="285"/>
      <c r="MFM47" s="285"/>
      <c r="MFN47" s="285"/>
      <c r="MFO47" s="285"/>
      <c r="MFP47" s="285"/>
      <c r="MFQ47" s="285"/>
      <c r="MFR47" s="285"/>
      <c r="MFS47" s="285"/>
      <c r="MFT47" s="285"/>
      <c r="MFU47" s="285"/>
      <c r="MFV47" s="285"/>
      <c r="MFW47" s="285"/>
      <c r="MFX47" s="285"/>
      <c r="MFY47" s="285"/>
      <c r="MFZ47" s="285"/>
      <c r="MGA47" s="285"/>
      <c r="MGB47" s="285"/>
      <c r="MGC47" s="285"/>
      <c r="MGD47" s="285"/>
      <c r="MGE47" s="285"/>
      <c r="MGF47" s="285"/>
      <c r="MGG47" s="285"/>
      <c r="MGH47" s="285"/>
      <c r="MGI47" s="285"/>
      <c r="MGJ47" s="285"/>
      <c r="MGK47" s="285"/>
      <c r="MGL47" s="285"/>
      <c r="MGM47" s="285"/>
      <c r="MGN47" s="285"/>
      <c r="MGO47" s="285"/>
      <c r="MGP47" s="285"/>
      <c r="MGQ47" s="285"/>
      <c r="MGR47" s="285"/>
      <c r="MGS47" s="285"/>
      <c r="MGT47" s="285"/>
      <c r="MGU47" s="285"/>
      <c r="MGV47" s="285"/>
      <c r="MGW47" s="285"/>
      <c r="MGX47" s="285"/>
      <c r="MGY47" s="285"/>
      <c r="MGZ47" s="285"/>
      <c r="MHA47" s="285"/>
      <c r="MHB47" s="285"/>
      <c r="MHC47" s="285"/>
      <c r="MHD47" s="285"/>
      <c r="MHE47" s="285"/>
      <c r="MHF47" s="285"/>
      <c r="MHG47" s="285"/>
      <c r="MHH47" s="285"/>
      <c r="MHI47" s="285"/>
      <c r="MHJ47" s="285"/>
      <c r="MHK47" s="285"/>
      <c r="MHL47" s="285"/>
      <c r="MHM47" s="285"/>
      <c r="MHN47" s="285"/>
      <c r="MHO47" s="285"/>
      <c r="MHP47" s="285"/>
      <c r="MHQ47" s="285"/>
      <c r="MHR47" s="285"/>
      <c r="MHS47" s="285"/>
      <c r="MHT47" s="285"/>
      <c r="MHU47" s="285"/>
      <c r="MHV47" s="285"/>
      <c r="MHW47" s="285"/>
      <c r="MHX47" s="285"/>
      <c r="MHY47" s="285"/>
      <c r="MHZ47" s="285"/>
      <c r="MIA47" s="285"/>
      <c r="MIB47" s="285"/>
      <c r="MIC47" s="285"/>
      <c r="MID47" s="285"/>
      <c r="MIE47" s="285"/>
      <c r="MIF47" s="285"/>
      <c r="MIG47" s="285"/>
      <c r="MIH47" s="285"/>
      <c r="MII47" s="285"/>
      <c r="MIJ47" s="285"/>
      <c r="MIK47" s="285"/>
      <c r="MIL47" s="285"/>
      <c r="MIM47" s="285"/>
      <c r="MIN47" s="285"/>
      <c r="MIO47" s="285"/>
      <c r="MIP47" s="285"/>
      <c r="MIQ47" s="285"/>
      <c r="MIR47" s="285"/>
      <c r="MIS47" s="285"/>
      <c r="MIT47" s="285"/>
      <c r="MIU47" s="285"/>
      <c r="MIV47" s="285"/>
      <c r="MIW47" s="285"/>
      <c r="MIX47" s="285"/>
      <c r="MIY47" s="285"/>
      <c r="MIZ47" s="285"/>
      <c r="MJA47" s="285"/>
      <c r="MJB47" s="285"/>
      <c r="MJC47" s="285"/>
      <c r="MJD47" s="285"/>
      <c r="MJE47" s="285"/>
      <c r="MJF47" s="285"/>
      <c r="MJG47" s="285"/>
      <c r="MJH47" s="285"/>
      <c r="MJI47" s="285"/>
      <c r="MJJ47" s="285"/>
      <c r="MJK47" s="285"/>
      <c r="MJL47" s="285"/>
      <c r="MJM47" s="285"/>
      <c r="MJN47" s="285"/>
      <c r="MJO47" s="285"/>
      <c r="MJP47" s="285"/>
      <c r="MJQ47" s="285"/>
      <c r="MJR47" s="285"/>
      <c r="MJS47" s="285"/>
      <c r="MJT47" s="285"/>
      <c r="MJU47" s="285"/>
      <c r="MJV47" s="285"/>
      <c r="MJW47" s="285"/>
      <c r="MJX47" s="285"/>
      <c r="MJY47" s="285"/>
      <c r="MJZ47" s="285"/>
      <c r="MKA47" s="285"/>
      <c r="MKB47" s="285"/>
      <c r="MKC47" s="285"/>
      <c r="MKD47" s="285"/>
      <c r="MKE47" s="285"/>
      <c r="MKF47" s="285"/>
      <c r="MKG47" s="285"/>
      <c r="MKH47" s="285"/>
      <c r="MKI47" s="285"/>
      <c r="MKJ47" s="285"/>
      <c r="MKK47" s="285"/>
      <c r="MKL47" s="285"/>
      <c r="MKM47" s="285"/>
      <c r="MKN47" s="285"/>
      <c r="MKO47" s="285"/>
      <c r="MKP47" s="285"/>
      <c r="MKQ47" s="285"/>
      <c r="MKR47" s="285"/>
      <c r="MKS47" s="285"/>
      <c r="MKT47" s="285"/>
      <c r="MKU47" s="285"/>
      <c r="MKV47" s="285"/>
      <c r="MKW47" s="285"/>
      <c r="MKX47" s="285"/>
      <c r="MKY47" s="285"/>
      <c r="MKZ47" s="285"/>
      <c r="MLA47" s="285"/>
      <c r="MLB47" s="285"/>
      <c r="MLC47" s="285"/>
      <c r="MLD47" s="285"/>
      <c r="MLE47" s="285"/>
      <c r="MLF47" s="285"/>
      <c r="MLG47" s="285"/>
      <c r="MLH47" s="285"/>
      <c r="MLI47" s="285"/>
      <c r="MLJ47" s="285"/>
      <c r="MLK47" s="285"/>
      <c r="MLL47" s="285"/>
      <c r="MLM47" s="285"/>
      <c r="MLN47" s="285"/>
      <c r="MLO47" s="285"/>
      <c r="MLP47" s="285"/>
      <c r="MLQ47" s="285"/>
      <c r="MLR47" s="285"/>
      <c r="MLS47" s="285"/>
      <c r="MLT47" s="285"/>
      <c r="MLU47" s="285"/>
      <c r="MLV47" s="285"/>
      <c r="MLW47" s="285"/>
      <c r="MLX47" s="285"/>
      <c r="MLY47" s="285"/>
      <c r="MLZ47" s="285"/>
      <c r="MMA47" s="285"/>
      <c r="MMB47" s="285"/>
      <c r="MMC47" s="285"/>
      <c r="MMD47" s="285"/>
      <c r="MME47" s="285"/>
      <c r="MMF47" s="285"/>
      <c r="MMG47" s="285"/>
      <c r="MMH47" s="285"/>
      <c r="MMI47" s="285"/>
      <c r="MMJ47" s="285"/>
      <c r="MMK47" s="285"/>
      <c r="MML47" s="285"/>
      <c r="MMM47" s="285"/>
      <c r="MMN47" s="285"/>
      <c r="MMO47" s="285"/>
      <c r="MMP47" s="285"/>
      <c r="MMQ47" s="285"/>
      <c r="MMR47" s="285"/>
      <c r="MMS47" s="285"/>
      <c r="MMT47" s="285"/>
      <c r="MMU47" s="285"/>
      <c r="MMV47" s="285"/>
      <c r="MMW47" s="285"/>
      <c r="MMX47" s="285"/>
      <c r="MMY47" s="285"/>
      <c r="MMZ47" s="285"/>
      <c r="MNA47" s="285"/>
      <c r="MNB47" s="285"/>
      <c r="MNC47" s="285"/>
      <c r="MND47" s="285"/>
      <c r="MNE47" s="285"/>
      <c r="MNF47" s="285"/>
      <c r="MNG47" s="285"/>
      <c r="MNH47" s="285"/>
      <c r="MNI47" s="285"/>
      <c r="MNJ47" s="285"/>
      <c r="MNK47" s="285"/>
      <c r="MNL47" s="285"/>
      <c r="MNM47" s="285"/>
      <c r="MNN47" s="285"/>
      <c r="MNO47" s="285"/>
      <c r="MNP47" s="285"/>
      <c r="MNQ47" s="285"/>
      <c r="MNR47" s="285"/>
      <c r="MNS47" s="285"/>
      <c r="MNT47" s="285"/>
      <c r="MNU47" s="285"/>
      <c r="MNV47" s="285"/>
      <c r="MNW47" s="285"/>
      <c r="MNX47" s="285"/>
      <c r="MNY47" s="285"/>
      <c r="MNZ47" s="285"/>
      <c r="MOA47" s="285"/>
      <c r="MOB47" s="285"/>
      <c r="MOC47" s="285"/>
      <c r="MOD47" s="285"/>
      <c r="MOE47" s="285"/>
      <c r="MOF47" s="285"/>
      <c r="MOG47" s="285"/>
      <c r="MOH47" s="285"/>
      <c r="MOI47" s="285"/>
      <c r="MOJ47" s="285"/>
      <c r="MOK47" s="285"/>
      <c r="MOL47" s="285"/>
      <c r="MOM47" s="285"/>
      <c r="MON47" s="285"/>
      <c r="MOO47" s="285"/>
      <c r="MOP47" s="285"/>
      <c r="MOQ47" s="285"/>
      <c r="MOR47" s="285"/>
      <c r="MOS47" s="285"/>
      <c r="MOT47" s="285"/>
      <c r="MOU47" s="285"/>
      <c r="MOV47" s="285"/>
      <c r="MOW47" s="285"/>
      <c r="MOX47" s="285"/>
      <c r="MOY47" s="285"/>
      <c r="MOZ47" s="285"/>
      <c r="MPA47" s="285"/>
      <c r="MPB47" s="285"/>
      <c r="MPC47" s="285"/>
      <c r="MPD47" s="285"/>
      <c r="MPE47" s="285"/>
      <c r="MPF47" s="285"/>
      <c r="MPG47" s="285"/>
      <c r="MPH47" s="285"/>
      <c r="MPI47" s="285"/>
      <c r="MPJ47" s="285"/>
      <c r="MPK47" s="285"/>
      <c r="MPL47" s="285"/>
      <c r="MPM47" s="285"/>
      <c r="MPN47" s="285"/>
      <c r="MPO47" s="285"/>
      <c r="MPP47" s="285"/>
      <c r="MPQ47" s="285"/>
      <c r="MPR47" s="285"/>
      <c r="MPS47" s="285"/>
      <c r="MPT47" s="285"/>
      <c r="MPU47" s="285"/>
      <c r="MPV47" s="285"/>
      <c r="MPW47" s="285"/>
      <c r="MPX47" s="285"/>
      <c r="MPY47" s="285"/>
      <c r="MPZ47" s="285"/>
      <c r="MQA47" s="285"/>
      <c r="MQB47" s="285"/>
      <c r="MQC47" s="285"/>
      <c r="MQD47" s="285"/>
      <c r="MQE47" s="285"/>
      <c r="MQF47" s="285"/>
      <c r="MQG47" s="285"/>
      <c r="MQH47" s="285"/>
      <c r="MQI47" s="285"/>
      <c r="MQJ47" s="285"/>
      <c r="MQK47" s="285"/>
      <c r="MQL47" s="285"/>
      <c r="MQM47" s="285"/>
      <c r="MQN47" s="285"/>
      <c r="MQO47" s="285"/>
      <c r="MQP47" s="285"/>
      <c r="MQQ47" s="285"/>
      <c r="MQR47" s="285"/>
      <c r="MQS47" s="285"/>
      <c r="MQT47" s="285"/>
      <c r="MQU47" s="285"/>
      <c r="MQV47" s="285"/>
      <c r="MQW47" s="285"/>
      <c r="MQX47" s="285"/>
      <c r="MQY47" s="285"/>
      <c r="MQZ47" s="285"/>
      <c r="MRA47" s="285"/>
      <c r="MRB47" s="285"/>
      <c r="MRC47" s="285"/>
      <c r="MRD47" s="285"/>
      <c r="MRE47" s="285"/>
      <c r="MRF47" s="285"/>
      <c r="MRG47" s="285"/>
      <c r="MRH47" s="285"/>
      <c r="MRI47" s="285"/>
      <c r="MRJ47" s="285"/>
      <c r="MRK47" s="285"/>
      <c r="MRL47" s="285"/>
      <c r="MRM47" s="285"/>
      <c r="MRN47" s="285"/>
      <c r="MRO47" s="285"/>
      <c r="MRP47" s="285"/>
      <c r="MRQ47" s="285"/>
      <c r="MRR47" s="285"/>
      <c r="MRS47" s="285"/>
      <c r="MRT47" s="285"/>
      <c r="MRU47" s="285"/>
      <c r="MRV47" s="285"/>
      <c r="MRW47" s="285"/>
      <c r="MRX47" s="285"/>
      <c r="MRY47" s="285"/>
      <c r="MRZ47" s="285"/>
      <c r="MSA47" s="285"/>
      <c r="MSB47" s="285"/>
      <c r="MSC47" s="285"/>
      <c r="MSD47" s="285"/>
      <c r="MSE47" s="285"/>
      <c r="MSF47" s="285"/>
      <c r="MSG47" s="285"/>
      <c r="MSH47" s="285"/>
      <c r="MSI47" s="285"/>
      <c r="MSJ47" s="285"/>
      <c r="MSK47" s="285"/>
      <c r="MSL47" s="285"/>
      <c r="MSM47" s="285"/>
      <c r="MSN47" s="285"/>
      <c r="MSO47" s="285"/>
      <c r="MSP47" s="285"/>
      <c r="MSQ47" s="285"/>
      <c r="MSR47" s="285"/>
      <c r="MSS47" s="285"/>
      <c r="MST47" s="285"/>
      <c r="MSU47" s="285"/>
      <c r="MSV47" s="285"/>
      <c r="MSW47" s="285"/>
      <c r="MSX47" s="285"/>
      <c r="MSY47" s="285"/>
      <c r="MSZ47" s="285"/>
      <c r="MTA47" s="285"/>
      <c r="MTB47" s="285"/>
      <c r="MTC47" s="285"/>
      <c r="MTD47" s="285"/>
      <c r="MTE47" s="285"/>
      <c r="MTF47" s="285"/>
      <c r="MTG47" s="285"/>
      <c r="MTH47" s="285"/>
      <c r="MTI47" s="285"/>
      <c r="MTJ47" s="285"/>
      <c r="MTK47" s="285"/>
      <c r="MTL47" s="285"/>
      <c r="MTM47" s="285"/>
      <c r="MTN47" s="285"/>
      <c r="MTO47" s="285"/>
      <c r="MTP47" s="285"/>
      <c r="MTQ47" s="285"/>
      <c r="MTR47" s="285"/>
      <c r="MTS47" s="285"/>
      <c r="MTT47" s="285"/>
      <c r="MTU47" s="285"/>
      <c r="MTV47" s="285"/>
      <c r="MTW47" s="285"/>
      <c r="MTX47" s="285"/>
      <c r="MTY47" s="285"/>
      <c r="MTZ47" s="285"/>
      <c r="MUA47" s="285"/>
      <c r="MUB47" s="285"/>
      <c r="MUC47" s="285"/>
      <c r="MUD47" s="285"/>
      <c r="MUE47" s="285"/>
      <c r="MUF47" s="285"/>
      <c r="MUG47" s="285"/>
      <c r="MUH47" s="285"/>
      <c r="MUI47" s="285"/>
      <c r="MUJ47" s="285"/>
      <c r="MUK47" s="285"/>
      <c r="MUL47" s="285"/>
      <c r="MUM47" s="285"/>
      <c r="MUN47" s="285"/>
      <c r="MUO47" s="285"/>
      <c r="MUP47" s="285"/>
      <c r="MUQ47" s="285"/>
      <c r="MUR47" s="285"/>
      <c r="MUS47" s="285"/>
      <c r="MUT47" s="285"/>
      <c r="MUU47" s="285"/>
      <c r="MUV47" s="285"/>
      <c r="MUW47" s="285"/>
      <c r="MUX47" s="285"/>
      <c r="MUY47" s="285"/>
      <c r="MUZ47" s="285"/>
      <c r="MVA47" s="285"/>
      <c r="MVB47" s="285"/>
      <c r="MVC47" s="285"/>
      <c r="MVD47" s="285"/>
      <c r="MVE47" s="285"/>
      <c r="MVF47" s="285"/>
      <c r="MVG47" s="285"/>
      <c r="MVH47" s="285"/>
      <c r="MVI47" s="285"/>
      <c r="MVJ47" s="285"/>
      <c r="MVK47" s="285"/>
      <c r="MVL47" s="285"/>
      <c r="MVM47" s="285"/>
      <c r="MVN47" s="285"/>
      <c r="MVO47" s="285"/>
      <c r="MVP47" s="285"/>
      <c r="MVQ47" s="285"/>
      <c r="MVR47" s="285"/>
      <c r="MVS47" s="285"/>
      <c r="MVT47" s="285"/>
      <c r="MVU47" s="285"/>
      <c r="MVV47" s="285"/>
      <c r="MVW47" s="285"/>
      <c r="MVX47" s="285"/>
      <c r="MVY47" s="285"/>
      <c r="MVZ47" s="285"/>
      <c r="MWA47" s="285"/>
      <c r="MWB47" s="285"/>
      <c r="MWC47" s="285"/>
      <c r="MWD47" s="285"/>
      <c r="MWE47" s="285"/>
      <c r="MWF47" s="285"/>
      <c r="MWG47" s="285"/>
      <c r="MWH47" s="285"/>
      <c r="MWI47" s="285"/>
      <c r="MWJ47" s="285"/>
      <c r="MWK47" s="285"/>
      <c r="MWL47" s="285"/>
      <c r="MWM47" s="285"/>
      <c r="MWN47" s="285"/>
      <c r="MWO47" s="285"/>
      <c r="MWP47" s="285"/>
      <c r="MWQ47" s="285"/>
      <c r="MWR47" s="285"/>
      <c r="MWS47" s="285"/>
      <c r="MWT47" s="285"/>
      <c r="MWU47" s="285"/>
      <c r="MWV47" s="285"/>
      <c r="MWW47" s="285"/>
      <c r="MWX47" s="285"/>
      <c r="MWY47" s="285"/>
      <c r="MWZ47" s="285"/>
      <c r="MXA47" s="285"/>
      <c r="MXB47" s="285"/>
      <c r="MXC47" s="285"/>
      <c r="MXD47" s="285"/>
      <c r="MXE47" s="285"/>
      <c r="MXF47" s="285"/>
      <c r="MXG47" s="285"/>
      <c r="MXH47" s="285"/>
      <c r="MXI47" s="285"/>
      <c r="MXJ47" s="285"/>
      <c r="MXK47" s="285"/>
      <c r="MXL47" s="285"/>
      <c r="MXM47" s="285"/>
      <c r="MXN47" s="285"/>
      <c r="MXO47" s="285"/>
      <c r="MXP47" s="285"/>
      <c r="MXQ47" s="285"/>
      <c r="MXR47" s="285"/>
      <c r="MXS47" s="285"/>
      <c r="MXT47" s="285"/>
      <c r="MXU47" s="285"/>
      <c r="MXV47" s="285"/>
      <c r="MXW47" s="285"/>
      <c r="MXX47" s="285"/>
      <c r="MXY47" s="285"/>
      <c r="MXZ47" s="285"/>
      <c r="MYA47" s="285"/>
      <c r="MYB47" s="285"/>
      <c r="MYC47" s="285"/>
      <c r="MYD47" s="285"/>
      <c r="MYE47" s="285"/>
      <c r="MYF47" s="285"/>
      <c r="MYG47" s="285"/>
      <c r="MYH47" s="285"/>
      <c r="MYI47" s="285"/>
      <c r="MYJ47" s="285"/>
      <c r="MYK47" s="285"/>
      <c r="MYL47" s="285"/>
      <c r="MYM47" s="285"/>
      <c r="MYN47" s="285"/>
      <c r="MYO47" s="285"/>
      <c r="MYP47" s="285"/>
      <c r="MYQ47" s="285"/>
      <c r="MYR47" s="285"/>
      <c r="MYS47" s="285"/>
      <c r="MYT47" s="285"/>
      <c r="MYU47" s="285"/>
      <c r="MYV47" s="285"/>
      <c r="MYW47" s="285"/>
      <c r="MYX47" s="285"/>
      <c r="MYY47" s="285"/>
      <c r="MYZ47" s="285"/>
      <c r="MZA47" s="285"/>
      <c r="MZB47" s="285"/>
      <c r="MZC47" s="285"/>
      <c r="MZD47" s="285"/>
      <c r="MZE47" s="285"/>
      <c r="MZF47" s="285"/>
      <c r="MZG47" s="285"/>
      <c r="MZH47" s="285"/>
      <c r="MZI47" s="285"/>
      <c r="MZJ47" s="285"/>
      <c r="MZK47" s="285"/>
      <c r="MZL47" s="285"/>
      <c r="MZM47" s="285"/>
      <c r="MZN47" s="285"/>
      <c r="MZO47" s="285"/>
      <c r="MZP47" s="285"/>
      <c r="MZQ47" s="285"/>
      <c r="MZR47" s="285"/>
      <c r="MZS47" s="285"/>
      <c r="MZT47" s="285"/>
      <c r="MZU47" s="285"/>
      <c r="MZV47" s="285"/>
      <c r="MZW47" s="285"/>
      <c r="MZX47" s="285"/>
      <c r="MZY47" s="285"/>
      <c r="MZZ47" s="285"/>
      <c r="NAA47" s="285"/>
      <c r="NAB47" s="285"/>
      <c r="NAC47" s="285"/>
      <c r="NAD47" s="285"/>
      <c r="NAE47" s="285"/>
      <c r="NAF47" s="285"/>
      <c r="NAG47" s="285"/>
      <c r="NAH47" s="285"/>
      <c r="NAI47" s="285"/>
      <c r="NAJ47" s="285"/>
      <c r="NAK47" s="285"/>
      <c r="NAL47" s="285"/>
      <c r="NAM47" s="285"/>
      <c r="NAN47" s="285"/>
      <c r="NAO47" s="285"/>
      <c r="NAP47" s="285"/>
      <c r="NAQ47" s="285"/>
      <c r="NAR47" s="285"/>
      <c r="NAS47" s="285"/>
      <c r="NAT47" s="285"/>
      <c r="NAU47" s="285"/>
      <c r="NAV47" s="285"/>
      <c r="NAW47" s="285"/>
      <c r="NAX47" s="285"/>
      <c r="NAY47" s="285"/>
      <c r="NAZ47" s="285"/>
      <c r="NBA47" s="285"/>
      <c r="NBB47" s="285"/>
      <c r="NBC47" s="285"/>
      <c r="NBD47" s="285"/>
      <c r="NBE47" s="285"/>
      <c r="NBF47" s="285"/>
      <c r="NBG47" s="285"/>
      <c r="NBH47" s="285"/>
      <c r="NBI47" s="285"/>
      <c r="NBJ47" s="285"/>
      <c r="NBK47" s="285"/>
      <c r="NBL47" s="285"/>
      <c r="NBM47" s="285"/>
      <c r="NBN47" s="285"/>
      <c r="NBO47" s="285"/>
      <c r="NBP47" s="285"/>
      <c r="NBQ47" s="285"/>
      <c r="NBR47" s="285"/>
      <c r="NBS47" s="285"/>
      <c r="NBT47" s="285"/>
      <c r="NBU47" s="285"/>
      <c r="NBV47" s="285"/>
      <c r="NBW47" s="285"/>
      <c r="NBX47" s="285"/>
      <c r="NBY47" s="285"/>
      <c r="NBZ47" s="285"/>
      <c r="NCA47" s="285"/>
      <c r="NCB47" s="285"/>
      <c r="NCC47" s="285"/>
      <c r="NCD47" s="285"/>
      <c r="NCE47" s="285"/>
      <c r="NCF47" s="285"/>
      <c r="NCG47" s="285"/>
      <c r="NCH47" s="285"/>
      <c r="NCI47" s="285"/>
      <c r="NCJ47" s="285"/>
      <c r="NCK47" s="285"/>
      <c r="NCL47" s="285"/>
      <c r="NCM47" s="285"/>
      <c r="NCN47" s="285"/>
      <c r="NCO47" s="285"/>
      <c r="NCP47" s="285"/>
      <c r="NCQ47" s="285"/>
      <c r="NCR47" s="285"/>
      <c r="NCS47" s="285"/>
      <c r="NCT47" s="285"/>
      <c r="NCU47" s="285"/>
      <c r="NCV47" s="285"/>
      <c r="NCW47" s="285"/>
      <c r="NCX47" s="285"/>
      <c r="NCY47" s="285"/>
      <c r="NCZ47" s="285"/>
      <c r="NDA47" s="285"/>
      <c r="NDB47" s="285"/>
      <c r="NDC47" s="285"/>
      <c r="NDD47" s="285"/>
      <c r="NDE47" s="285"/>
      <c r="NDF47" s="285"/>
      <c r="NDG47" s="285"/>
      <c r="NDH47" s="285"/>
      <c r="NDI47" s="285"/>
      <c r="NDJ47" s="285"/>
      <c r="NDK47" s="285"/>
      <c r="NDL47" s="285"/>
      <c r="NDM47" s="285"/>
      <c r="NDN47" s="285"/>
      <c r="NDO47" s="285"/>
      <c r="NDP47" s="285"/>
      <c r="NDQ47" s="285"/>
      <c r="NDR47" s="285"/>
      <c r="NDS47" s="285"/>
      <c r="NDT47" s="285"/>
      <c r="NDU47" s="285"/>
      <c r="NDV47" s="285"/>
      <c r="NDW47" s="285"/>
      <c r="NDX47" s="285"/>
      <c r="NDY47" s="285"/>
      <c r="NDZ47" s="285"/>
      <c r="NEA47" s="285"/>
      <c r="NEB47" s="285"/>
      <c r="NEC47" s="285"/>
      <c r="NED47" s="285"/>
      <c r="NEE47" s="285"/>
      <c r="NEF47" s="285"/>
      <c r="NEG47" s="285"/>
      <c r="NEH47" s="285"/>
      <c r="NEI47" s="285"/>
      <c r="NEJ47" s="285"/>
      <c r="NEK47" s="285"/>
      <c r="NEL47" s="285"/>
      <c r="NEM47" s="285"/>
      <c r="NEN47" s="285"/>
      <c r="NEO47" s="285"/>
      <c r="NEP47" s="285"/>
      <c r="NEQ47" s="285"/>
      <c r="NER47" s="285"/>
      <c r="NES47" s="285"/>
      <c r="NET47" s="285"/>
      <c r="NEU47" s="285"/>
      <c r="NEV47" s="285"/>
      <c r="NEW47" s="285"/>
      <c r="NEX47" s="285"/>
      <c r="NEY47" s="285"/>
      <c r="NEZ47" s="285"/>
      <c r="NFA47" s="285"/>
      <c r="NFB47" s="285"/>
      <c r="NFC47" s="285"/>
      <c r="NFD47" s="285"/>
      <c r="NFE47" s="285"/>
      <c r="NFF47" s="285"/>
      <c r="NFG47" s="285"/>
      <c r="NFH47" s="285"/>
      <c r="NFI47" s="285"/>
      <c r="NFJ47" s="285"/>
      <c r="NFK47" s="285"/>
      <c r="NFL47" s="285"/>
      <c r="NFM47" s="285"/>
      <c r="NFN47" s="285"/>
      <c r="NFO47" s="285"/>
      <c r="NFP47" s="285"/>
      <c r="NFQ47" s="285"/>
      <c r="NFR47" s="285"/>
      <c r="NFS47" s="285"/>
      <c r="NFT47" s="285"/>
      <c r="NFU47" s="285"/>
      <c r="NFV47" s="285"/>
      <c r="NFW47" s="285"/>
      <c r="NFX47" s="285"/>
      <c r="NFY47" s="285"/>
      <c r="NFZ47" s="285"/>
      <c r="NGA47" s="285"/>
      <c r="NGB47" s="285"/>
      <c r="NGC47" s="285"/>
      <c r="NGD47" s="285"/>
      <c r="NGE47" s="285"/>
      <c r="NGF47" s="285"/>
      <c r="NGG47" s="285"/>
      <c r="NGH47" s="285"/>
      <c r="NGI47" s="285"/>
      <c r="NGJ47" s="285"/>
      <c r="NGK47" s="285"/>
      <c r="NGL47" s="285"/>
      <c r="NGM47" s="285"/>
      <c r="NGN47" s="285"/>
      <c r="NGO47" s="285"/>
      <c r="NGP47" s="285"/>
      <c r="NGQ47" s="285"/>
      <c r="NGR47" s="285"/>
      <c r="NGS47" s="285"/>
      <c r="NGT47" s="285"/>
      <c r="NGU47" s="285"/>
      <c r="NGV47" s="285"/>
      <c r="NGW47" s="285"/>
      <c r="NGX47" s="285"/>
      <c r="NGY47" s="285"/>
      <c r="NGZ47" s="285"/>
      <c r="NHA47" s="285"/>
      <c r="NHB47" s="285"/>
      <c r="NHC47" s="285"/>
      <c r="NHD47" s="285"/>
      <c r="NHE47" s="285"/>
      <c r="NHF47" s="285"/>
      <c r="NHG47" s="285"/>
      <c r="NHH47" s="285"/>
      <c r="NHI47" s="285"/>
      <c r="NHJ47" s="285"/>
      <c r="NHK47" s="285"/>
      <c r="NHL47" s="285"/>
      <c r="NHM47" s="285"/>
      <c r="NHN47" s="285"/>
      <c r="NHO47" s="285"/>
      <c r="NHP47" s="285"/>
      <c r="NHQ47" s="285"/>
      <c r="NHR47" s="285"/>
      <c r="NHS47" s="285"/>
      <c r="NHT47" s="285"/>
      <c r="NHU47" s="285"/>
      <c r="NHV47" s="285"/>
      <c r="NHW47" s="285"/>
      <c r="NHX47" s="285"/>
      <c r="NHY47" s="285"/>
      <c r="NHZ47" s="285"/>
      <c r="NIA47" s="285"/>
      <c r="NIB47" s="285"/>
      <c r="NIC47" s="285"/>
      <c r="NID47" s="285"/>
      <c r="NIE47" s="285"/>
      <c r="NIF47" s="285"/>
      <c r="NIG47" s="285"/>
      <c r="NIH47" s="285"/>
      <c r="NII47" s="285"/>
      <c r="NIJ47" s="285"/>
      <c r="NIK47" s="285"/>
      <c r="NIL47" s="285"/>
      <c r="NIM47" s="285"/>
      <c r="NIN47" s="285"/>
      <c r="NIO47" s="285"/>
      <c r="NIP47" s="285"/>
      <c r="NIQ47" s="285"/>
      <c r="NIR47" s="285"/>
      <c r="NIS47" s="285"/>
      <c r="NIT47" s="285"/>
      <c r="NIU47" s="285"/>
      <c r="NIV47" s="285"/>
      <c r="NIW47" s="285"/>
      <c r="NIX47" s="285"/>
      <c r="NIY47" s="285"/>
      <c r="NIZ47" s="285"/>
      <c r="NJA47" s="285"/>
      <c r="NJB47" s="285"/>
      <c r="NJC47" s="285"/>
      <c r="NJD47" s="285"/>
      <c r="NJE47" s="285"/>
      <c r="NJF47" s="285"/>
      <c r="NJG47" s="285"/>
      <c r="NJH47" s="285"/>
      <c r="NJI47" s="285"/>
      <c r="NJJ47" s="285"/>
      <c r="NJK47" s="285"/>
      <c r="NJL47" s="285"/>
      <c r="NJM47" s="285"/>
      <c r="NJN47" s="285"/>
      <c r="NJO47" s="285"/>
      <c r="NJP47" s="285"/>
      <c r="NJQ47" s="285"/>
      <c r="NJR47" s="285"/>
      <c r="NJS47" s="285"/>
      <c r="NJT47" s="285"/>
      <c r="NJU47" s="285"/>
      <c r="NJV47" s="285"/>
      <c r="NJW47" s="285"/>
      <c r="NJX47" s="285"/>
      <c r="NJY47" s="285"/>
      <c r="NJZ47" s="285"/>
      <c r="NKA47" s="285"/>
      <c r="NKB47" s="285"/>
      <c r="NKC47" s="285"/>
      <c r="NKD47" s="285"/>
      <c r="NKE47" s="285"/>
      <c r="NKF47" s="285"/>
      <c r="NKG47" s="285"/>
      <c r="NKH47" s="285"/>
      <c r="NKI47" s="285"/>
      <c r="NKJ47" s="285"/>
      <c r="NKK47" s="285"/>
      <c r="NKL47" s="285"/>
      <c r="NKM47" s="285"/>
      <c r="NKN47" s="285"/>
      <c r="NKO47" s="285"/>
      <c r="NKP47" s="285"/>
      <c r="NKQ47" s="285"/>
      <c r="NKR47" s="285"/>
      <c r="NKS47" s="285"/>
      <c r="NKT47" s="285"/>
      <c r="NKU47" s="285"/>
      <c r="NKV47" s="285"/>
      <c r="NKW47" s="285"/>
      <c r="NKX47" s="285"/>
      <c r="NKY47" s="285"/>
      <c r="NKZ47" s="285"/>
      <c r="NLA47" s="285"/>
      <c r="NLB47" s="285"/>
      <c r="NLC47" s="285"/>
      <c r="NLD47" s="285"/>
      <c r="NLE47" s="285"/>
      <c r="NLF47" s="285"/>
      <c r="NLG47" s="285"/>
      <c r="NLH47" s="285"/>
      <c r="NLI47" s="285"/>
      <c r="NLJ47" s="285"/>
      <c r="NLK47" s="285"/>
      <c r="NLL47" s="285"/>
      <c r="NLM47" s="285"/>
      <c r="NLN47" s="285"/>
      <c r="NLO47" s="285"/>
      <c r="NLP47" s="285"/>
      <c r="NLQ47" s="285"/>
      <c r="NLR47" s="285"/>
      <c r="NLS47" s="285"/>
      <c r="NLT47" s="285"/>
      <c r="NLU47" s="285"/>
      <c r="NLV47" s="285"/>
      <c r="NLW47" s="285"/>
      <c r="NLX47" s="285"/>
      <c r="NLY47" s="285"/>
      <c r="NLZ47" s="285"/>
      <c r="NMA47" s="285"/>
      <c r="NMB47" s="285"/>
      <c r="NMC47" s="285"/>
      <c r="NMD47" s="285"/>
      <c r="NME47" s="285"/>
      <c r="NMF47" s="285"/>
      <c r="NMG47" s="285"/>
      <c r="NMH47" s="285"/>
      <c r="NMI47" s="285"/>
      <c r="NMJ47" s="285"/>
      <c r="NMK47" s="285"/>
      <c r="NML47" s="285"/>
      <c r="NMM47" s="285"/>
      <c r="NMN47" s="285"/>
      <c r="NMO47" s="285"/>
      <c r="NMP47" s="285"/>
      <c r="NMQ47" s="285"/>
      <c r="NMR47" s="285"/>
      <c r="NMS47" s="285"/>
      <c r="NMT47" s="285"/>
      <c r="NMU47" s="285"/>
      <c r="NMV47" s="285"/>
      <c r="NMW47" s="285"/>
      <c r="NMX47" s="285"/>
      <c r="NMY47" s="285"/>
      <c r="NMZ47" s="285"/>
      <c r="NNA47" s="285"/>
      <c r="NNB47" s="285"/>
      <c r="NNC47" s="285"/>
      <c r="NND47" s="285"/>
      <c r="NNE47" s="285"/>
      <c r="NNF47" s="285"/>
      <c r="NNG47" s="285"/>
      <c r="NNH47" s="285"/>
      <c r="NNI47" s="285"/>
      <c r="NNJ47" s="285"/>
      <c r="NNK47" s="285"/>
      <c r="NNL47" s="285"/>
      <c r="NNM47" s="285"/>
      <c r="NNN47" s="285"/>
      <c r="NNO47" s="285"/>
      <c r="NNP47" s="285"/>
      <c r="NNQ47" s="285"/>
      <c r="NNR47" s="285"/>
      <c r="NNS47" s="285"/>
      <c r="NNT47" s="285"/>
      <c r="NNU47" s="285"/>
      <c r="NNV47" s="285"/>
      <c r="NNW47" s="285"/>
      <c r="NNX47" s="285"/>
      <c r="NNY47" s="285"/>
      <c r="NNZ47" s="285"/>
      <c r="NOA47" s="285"/>
      <c r="NOB47" s="285"/>
      <c r="NOC47" s="285"/>
      <c r="NOD47" s="285"/>
      <c r="NOE47" s="285"/>
      <c r="NOF47" s="285"/>
      <c r="NOG47" s="285"/>
      <c r="NOH47" s="285"/>
      <c r="NOI47" s="285"/>
      <c r="NOJ47" s="285"/>
      <c r="NOK47" s="285"/>
      <c r="NOL47" s="285"/>
      <c r="NOM47" s="285"/>
      <c r="NON47" s="285"/>
      <c r="NOO47" s="285"/>
      <c r="NOP47" s="285"/>
      <c r="NOQ47" s="285"/>
      <c r="NOR47" s="285"/>
      <c r="NOS47" s="285"/>
      <c r="NOT47" s="285"/>
      <c r="NOU47" s="285"/>
      <c r="NOV47" s="285"/>
      <c r="NOW47" s="285"/>
      <c r="NOX47" s="285"/>
      <c r="NOY47" s="285"/>
      <c r="NOZ47" s="285"/>
      <c r="NPA47" s="285"/>
      <c r="NPB47" s="285"/>
      <c r="NPC47" s="285"/>
      <c r="NPD47" s="285"/>
      <c r="NPE47" s="285"/>
      <c r="NPF47" s="285"/>
      <c r="NPG47" s="285"/>
      <c r="NPH47" s="285"/>
      <c r="NPI47" s="285"/>
      <c r="NPJ47" s="285"/>
      <c r="NPK47" s="285"/>
      <c r="NPL47" s="285"/>
      <c r="NPM47" s="285"/>
      <c r="NPN47" s="285"/>
      <c r="NPO47" s="285"/>
      <c r="NPP47" s="285"/>
      <c r="NPQ47" s="285"/>
      <c r="NPR47" s="285"/>
      <c r="NPS47" s="285"/>
      <c r="NPT47" s="285"/>
      <c r="NPU47" s="285"/>
      <c r="NPV47" s="285"/>
      <c r="NPW47" s="285"/>
      <c r="NPX47" s="285"/>
      <c r="NPY47" s="285"/>
      <c r="NPZ47" s="285"/>
      <c r="NQA47" s="285"/>
      <c r="NQB47" s="285"/>
      <c r="NQC47" s="285"/>
      <c r="NQD47" s="285"/>
      <c r="NQE47" s="285"/>
      <c r="NQF47" s="285"/>
      <c r="NQG47" s="285"/>
      <c r="NQH47" s="285"/>
      <c r="NQI47" s="285"/>
      <c r="NQJ47" s="285"/>
      <c r="NQK47" s="285"/>
      <c r="NQL47" s="285"/>
      <c r="NQM47" s="285"/>
      <c r="NQN47" s="285"/>
      <c r="NQO47" s="285"/>
      <c r="NQP47" s="285"/>
      <c r="NQQ47" s="285"/>
      <c r="NQR47" s="285"/>
      <c r="NQS47" s="285"/>
      <c r="NQT47" s="285"/>
      <c r="NQU47" s="285"/>
      <c r="NQV47" s="285"/>
      <c r="NQW47" s="285"/>
      <c r="NQX47" s="285"/>
      <c r="NQY47" s="285"/>
      <c r="NQZ47" s="285"/>
      <c r="NRA47" s="285"/>
      <c r="NRB47" s="285"/>
      <c r="NRC47" s="285"/>
      <c r="NRD47" s="285"/>
      <c r="NRE47" s="285"/>
      <c r="NRF47" s="285"/>
      <c r="NRG47" s="285"/>
      <c r="NRH47" s="285"/>
      <c r="NRI47" s="285"/>
      <c r="NRJ47" s="285"/>
      <c r="NRK47" s="285"/>
      <c r="NRL47" s="285"/>
      <c r="NRM47" s="285"/>
      <c r="NRN47" s="285"/>
      <c r="NRO47" s="285"/>
      <c r="NRP47" s="285"/>
      <c r="NRQ47" s="285"/>
      <c r="NRR47" s="285"/>
      <c r="NRS47" s="285"/>
      <c r="NRT47" s="285"/>
      <c r="NRU47" s="285"/>
      <c r="NRV47" s="285"/>
      <c r="NRW47" s="285"/>
      <c r="NRX47" s="285"/>
      <c r="NRY47" s="285"/>
      <c r="NRZ47" s="285"/>
      <c r="NSA47" s="285"/>
      <c r="NSB47" s="285"/>
      <c r="NSC47" s="285"/>
      <c r="NSD47" s="285"/>
      <c r="NSE47" s="285"/>
      <c r="NSF47" s="285"/>
      <c r="NSG47" s="285"/>
      <c r="NSH47" s="285"/>
      <c r="NSI47" s="285"/>
      <c r="NSJ47" s="285"/>
      <c r="NSK47" s="285"/>
      <c r="NSL47" s="285"/>
      <c r="NSM47" s="285"/>
      <c r="NSN47" s="285"/>
      <c r="NSO47" s="285"/>
      <c r="NSP47" s="285"/>
      <c r="NSQ47" s="285"/>
      <c r="NSR47" s="285"/>
      <c r="NSS47" s="285"/>
      <c r="NST47" s="285"/>
      <c r="NSU47" s="285"/>
      <c r="NSV47" s="285"/>
      <c r="NSW47" s="285"/>
      <c r="NSX47" s="285"/>
      <c r="NSY47" s="285"/>
      <c r="NSZ47" s="285"/>
      <c r="NTA47" s="285"/>
      <c r="NTB47" s="285"/>
      <c r="NTC47" s="285"/>
      <c r="NTD47" s="285"/>
      <c r="NTE47" s="285"/>
      <c r="NTF47" s="285"/>
      <c r="NTG47" s="285"/>
      <c r="NTH47" s="285"/>
      <c r="NTI47" s="285"/>
      <c r="NTJ47" s="285"/>
      <c r="NTK47" s="285"/>
      <c r="NTL47" s="285"/>
      <c r="NTM47" s="285"/>
      <c r="NTN47" s="285"/>
      <c r="NTO47" s="285"/>
      <c r="NTP47" s="285"/>
      <c r="NTQ47" s="285"/>
      <c r="NTR47" s="285"/>
      <c r="NTS47" s="285"/>
      <c r="NTT47" s="285"/>
      <c r="NTU47" s="285"/>
      <c r="NTV47" s="285"/>
      <c r="NTW47" s="285"/>
      <c r="NTX47" s="285"/>
      <c r="NTY47" s="285"/>
      <c r="NTZ47" s="285"/>
      <c r="NUA47" s="285"/>
      <c r="NUB47" s="285"/>
      <c r="NUC47" s="285"/>
      <c r="NUD47" s="285"/>
      <c r="NUE47" s="285"/>
      <c r="NUF47" s="285"/>
      <c r="NUG47" s="285"/>
      <c r="NUH47" s="285"/>
      <c r="NUI47" s="285"/>
      <c r="NUJ47" s="285"/>
      <c r="NUK47" s="285"/>
      <c r="NUL47" s="285"/>
      <c r="NUM47" s="285"/>
      <c r="NUN47" s="285"/>
      <c r="NUO47" s="285"/>
      <c r="NUP47" s="285"/>
      <c r="NUQ47" s="285"/>
      <c r="NUR47" s="285"/>
      <c r="NUS47" s="285"/>
      <c r="NUT47" s="285"/>
      <c r="NUU47" s="285"/>
      <c r="NUV47" s="285"/>
      <c r="NUW47" s="285"/>
      <c r="NUX47" s="285"/>
      <c r="NUY47" s="285"/>
      <c r="NUZ47" s="285"/>
      <c r="NVA47" s="285"/>
      <c r="NVB47" s="285"/>
      <c r="NVC47" s="285"/>
      <c r="NVD47" s="285"/>
      <c r="NVE47" s="285"/>
      <c r="NVF47" s="285"/>
      <c r="NVG47" s="285"/>
      <c r="NVH47" s="285"/>
      <c r="NVI47" s="285"/>
      <c r="NVJ47" s="285"/>
      <c r="NVK47" s="285"/>
      <c r="NVL47" s="285"/>
      <c r="NVM47" s="285"/>
      <c r="NVN47" s="285"/>
      <c r="NVO47" s="285"/>
      <c r="NVP47" s="285"/>
      <c r="NVQ47" s="285"/>
      <c r="NVR47" s="285"/>
      <c r="NVS47" s="285"/>
      <c r="NVT47" s="285"/>
      <c r="NVU47" s="285"/>
      <c r="NVV47" s="285"/>
      <c r="NVW47" s="285"/>
      <c r="NVX47" s="285"/>
      <c r="NVY47" s="285"/>
      <c r="NVZ47" s="285"/>
      <c r="NWA47" s="285"/>
      <c r="NWB47" s="285"/>
      <c r="NWC47" s="285"/>
      <c r="NWD47" s="285"/>
      <c r="NWE47" s="285"/>
      <c r="NWF47" s="285"/>
      <c r="NWG47" s="285"/>
      <c r="NWH47" s="285"/>
      <c r="NWI47" s="285"/>
      <c r="NWJ47" s="285"/>
      <c r="NWK47" s="285"/>
      <c r="NWL47" s="285"/>
      <c r="NWM47" s="285"/>
      <c r="NWN47" s="285"/>
      <c r="NWO47" s="285"/>
      <c r="NWP47" s="285"/>
      <c r="NWQ47" s="285"/>
      <c r="NWR47" s="285"/>
      <c r="NWS47" s="285"/>
      <c r="NWT47" s="285"/>
      <c r="NWU47" s="285"/>
      <c r="NWV47" s="285"/>
      <c r="NWW47" s="285"/>
      <c r="NWX47" s="285"/>
      <c r="NWY47" s="285"/>
      <c r="NWZ47" s="285"/>
      <c r="NXA47" s="285"/>
      <c r="NXB47" s="285"/>
      <c r="NXC47" s="285"/>
      <c r="NXD47" s="285"/>
      <c r="NXE47" s="285"/>
      <c r="NXF47" s="285"/>
      <c r="NXG47" s="285"/>
      <c r="NXH47" s="285"/>
      <c r="NXI47" s="285"/>
      <c r="NXJ47" s="285"/>
      <c r="NXK47" s="285"/>
      <c r="NXL47" s="285"/>
      <c r="NXM47" s="285"/>
      <c r="NXN47" s="285"/>
      <c r="NXO47" s="285"/>
      <c r="NXP47" s="285"/>
      <c r="NXQ47" s="285"/>
      <c r="NXR47" s="285"/>
      <c r="NXS47" s="285"/>
      <c r="NXT47" s="285"/>
      <c r="NXU47" s="285"/>
      <c r="NXV47" s="285"/>
      <c r="NXW47" s="285"/>
      <c r="NXX47" s="285"/>
      <c r="NXY47" s="285"/>
      <c r="NXZ47" s="285"/>
      <c r="NYA47" s="285"/>
      <c r="NYB47" s="285"/>
      <c r="NYC47" s="285"/>
      <c r="NYD47" s="285"/>
      <c r="NYE47" s="285"/>
      <c r="NYF47" s="285"/>
      <c r="NYG47" s="285"/>
      <c r="NYH47" s="285"/>
      <c r="NYI47" s="285"/>
      <c r="NYJ47" s="285"/>
      <c r="NYK47" s="285"/>
      <c r="NYL47" s="285"/>
      <c r="NYM47" s="285"/>
      <c r="NYN47" s="285"/>
      <c r="NYO47" s="285"/>
      <c r="NYP47" s="285"/>
      <c r="NYQ47" s="285"/>
      <c r="NYR47" s="285"/>
      <c r="NYS47" s="285"/>
      <c r="NYT47" s="285"/>
      <c r="NYU47" s="285"/>
      <c r="NYV47" s="285"/>
      <c r="NYW47" s="285"/>
      <c r="NYX47" s="285"/>
      <c r="NYY47" s="285"/>
      <c r="NYZ47" s="285"/>
      <c r="NZA47" s="285"/>
      <c r="NZB47" s="285"/>
      <c r="NZC47" s="285"/>
      <c r="NZD47" s="285"/>
      <c r="NZE47" s="285"/>
      <c r="NZF47" s="285"/>
      <c r="NZG47" s="285"/>
      <c r="NZH47" s="285"/>
      <c r="NZI47" s="285"/>
      <c r="NZJ47" s="285"/>
      <c r="NZK47" s="285"/>
      <c r="NZL47" s="285"/>
      <c r="NZM47" s="285"/>
      <c r="NZN47" s="285"/>
      <c r="NZO47" s="285"/>
      <c r="NZP47" s="285"/>
      <c r="NZQ47" s="285"/>
      <c r="NZR47" s="285"/>
      <c r="NZS47" s="285"/>
      <c r="NZT47" s="285"/>
      <c r="NZU47" s="285"/>
      <c r="NZV47" s="285"/>
      <c r="NZW47" s="285"/>
      <c r="NZX47" s="285"/>
      <c r="NZY47" s="285"/>
      <c r="NZZ47" s="285"/>
      <c r="OAA47" s="285"/>
      <c r="OAB47" s="285"/>
      <c r="OAC47" s="285"/>
      <c r="OAD47" s="285"/>
      <c r="OAE47" s="285"/>
      <c r="OAF47" s="285"/>
      <c r="OAG47" s="285"/>
      <c r="OAH47" s="285"/>
      <c r="OAI47" s="285"/>
      <c r="OAJ47" s="285"/>
      <c r="OAK47" s="285"/>
      <c r="OAL47" s="285"/>
      <c r="OAM47" s="285"/>
      <c r="OAN47" s="285"/>
      <c r="OAO47" s="285"/>
      <c r="OAP47" s="285"/>
      <c r="OAQ47" s="285"/>
      <c r="OAR47" s="285"/>
      <c r="OAS47" s="285"/>
      <c r="OAT47" s="285"/>
      <c r="OAU47" s="285"/>
      <c r="OAV47" s="285"/>
      <c r="OAW47" s="285"/>
      <c r="OAX47" s="285"/>
      <c r="OAY47" s="285"/>
      <c r="OAZ47" s="285"/>
      <c r="OBA47" s="285"/>
      <c r="OBB47" s="285"/>
      <c r="OBC47" s="285"/>
      <c r="OBD47" s="285"/>
      <c r="OBE47" s="285"/>
      <c r="OBF47" s="285"/>
      <c r="OBG47" s="285"/>
      <c r="OBH47" s="285"/>
      <c r="OBI47" s="285"/>
      <c r="OBJ47" s="285"/>
      <c r="OBK47" s="285"/>
      <c r="OBL47" s="285"/>
      <c r="OBM47" s="285"/>
      <c r="OBN47" s="285"/>
      <c r="OBO47" s="285"/>
      <c r="OBP47" s="285"/>
      <c r="OBQ47" s="285"/>
      <c r="OBR47" s="285"/>
      <c r="OBS47" s="285"/>
      <c r="OBT47" s="285"/>
      <c r="OBU47" s="285"/>
      <c r="OBV47" s="285"/>
      <c r="OBW47" s="285"/>
      <c r="OBX47" s="285"/>
      <c r="OBY47" s="285"/>
      <c r="OBZ47" s="285"/>
      <c r="OCA47" s="285"/>
      <c r="OCB47" s="285"/>
      <c r="OCC47" s="285"/>
      <c r="OCD47" s="285"/>
      <c r="OCE47" s="285"/>
      <c r="OCF47" s="285"/>
      <c r="OCG47" s="285"/>
      <c r="OCH47" s="285"/>
      <c r="OCI47" s="285"/>
      <c r="OCJ47" s="285"/>
      <c r="OCK47" s="285"/>
      <c r="OCL47" s="285"/>
      <c r="OCM47" s="285"/>
      <c r="OCN47" s="285"/>
      <c r="OCO47" s="285"/>
      <c r="OCP47" s="285"/>
      <c r="OCQ47" s="285"/>
      <c r="OCR47" s="285"/>
      <c r="OCS47" s="285"/>
      <c r="OCT47" s="285"/>
      <c r="OCU47" s="285"/>
      <c r="OCV47" s="285"/>
      <c r="OCW47" s="285"/>
      <c r="OCX47" s="285"/>
      <c r="OCY47" s="285"/>
      <c r="OCZ47" s="285"/>
      <c r="ODA47" s="285"/>
      <c r="ODB47" s="285"/>
      <c r="ODC47" s="285"/>
      <c r="ODD47" s="285"/>
      <c r="ODE47" s="285"/>
      <c r="ODF47" s="285"/>
      <c r="ODG47" s="285"/>
      <c r="ODH47" s="285"/>
      <c r="ODI47" s="285"/>
      <c r="ODJ47" s="285"/>
      <c r="ODK47" s="285"/>
      <c r="ODL47" s="285"/>
      <c r="ODM47" s="285"/>
      <c r="ODN47" s="285"/>
      <c r="ODO47" s="285"/>
      <c r="ODP47" s="285"/>
      <c r="ODQ47" s="285"/>
      <c r="ODR47" s="285"/>
      <c r="ODS47" s="285"/>
      <c r="ODT47" s="285"/>
      <c r="ODU47" s="285"/>
      <c r="ODV47" s="285"/>
      <c r="ODW47" s="285"/>
      <c r="ODX47" s="285"/>
      <c r="ODY47" s="285"/>
      <c r="ODZ47" s="285"/>
      <c r="OEA47" s="285"/>
      <c r="OEB47" s="285"/>
      <c r="OEC47" s="285"/>
      <c r="OED47" s="285"/>
      <c r="OEE47" s="285"/>
      <c r="OEF47" s="285"/>
      <c r="OEG47" s="285"/>
      <c r="OEH47" s="285"/>
      <c r="OEI47" s="285"/>
      <c r="OEJ47" s="285"/>
      <c r="OEK47" s="285"/>
      <c r="OEL47" s="285"/>
      <c r="OEM47" s="285"/>
      <c r="OEN47" s="285"/>
      <c r="OEO47" s="285"/>
      <c r="OEP47" s="285"/>
      <c r="OEQ47" s="285"/>
      <c r="OER47" s="285"/>
      <c r="OES47" s="285"/>
      <c r="OET47" s="285"/>
      <c r="OEU47" s="285"/>
      <c r="OEV47" s="285"/>
      <c r="OEW47" s="285"/>
      <c r="OEX47" s="285"/>
      <c r="OEY47" s="285"/>
      <c r="OEZ47" s="285"/>
      <c r="OFA47" s="285"/>
      <c r="OFB47" s="285"/>
      <c r="OFC47" s="285"/>
      <c r="OFD47" s="285"/>
      <c r="OFE47" s="285"/>
      <c r="OFF47" s="285"/>
      <c r="OFG47" s="285"/>
      <c r="OFH47" s="285"/>
      <c r="OFI47" s="285"/>
      <c r="OFJ47" s="285"/>
      <c r="OFK47" s="285"/>
      <c r="OFL47" s="285"/>
      <c r="OFM47" s="285"/>
      <c r="OFN47" s="285"/>
      <c r="OFO47" s="285"/>
      <c r="OFP47" s="285"/>
      <c r="OFQ47" s="285"/>
      <c r="OFR47" s="285"/>
      <c r="OFS47" s="285"/>
      <c r="OFT47" s="285"/>
      <c r="OFU47" s="285"/>
      <c r="OFV47" s="285"/>
      <c r="OFW47" s="285"/>
      <c r="OFX47" s="285"/>
      <c r="OFY47" s="285"/>
      <c r="OFZ47" s="285"/>
      <c r="OGA47" s="285"/>
      <c r="OGB47" s="285"/>
      <c r="OGC47" s="285"/>
      <c r="OGD47" s="285"/>
      <c r="OGE47" s="285"/>
      <c r="OGF47" s="285"/>
      <c r="OGG47" s="285"/>
      <c r="OGH47" s="285"/>
      <c r="OGI47" s="285"/>
      <c r="OGJ47" s="285"/>
      <c r="OGK47" s="285"/>
      <c r="OGL47" s="285"/>
      <c r="OGM47" s="285"/>
      <c r="OGN47" s="285"/>
      <c r="OGO47" s="285"/>
      <c r="OGP47" s="285"/>
      <c r="OGQ47" s="285"/>
      <c r="OGR47" s="285"/>
      <c r="OGS47" s="285"/>
      <c r="OGT47" s="285"/>
      <c r="OGU47" s="285"/>
      <c r="OGV47" s="285"/>
      <c r="OGW47" s="285"/>
      <c r="OGX47" s="285"/>
      <c r="OGY47" s="285"/>
      <c r="OGZ47" s="285"/>
      <c r="OHA47" s="285"/>
      <c r="OHB47" s="285"/>
      <c r="OHC47" s="285"/>
      <c r="OHD47" s="285"/>
      <c r="OHE47" s="285"/>
      <c r="OHF47" s="285"/>
      <c r="OHG47" s="285"/>
      <c r="OHH47" s="285"/>
      <c r="OHI47" s="285"/>
      <c r="OHJ47" s="285"/>
      <c r="OHK47" s="285"/>
      <c r="OHL47" s="285"/>
      <c r="OHM47" s="285"/>
      <c r="OHN47" s="285"/>
      <c r="OHO47" s="285"/>
      <c r="OHP47" s="285"/>
      <c r="OHQ47" s="285"/>
      <c r="OHR47" s="285"/>
      <c r="OHS47" s="285"/>
      <c r="OHT47" s="285"/>
      <c r="OHU47" s="285"/>
      <c r="OHV47" s="285"/>
      <c r="OHW47" s="285"/>
      <c r="OHX47" s="285"/>
      <c r="OHY47" s="285"/>
      <c r="OHZ47" s="285"/>
      <c r="OIA47" s="285"/>
      <c r="OIB47" s="285"/>
      <c r="OIC47" s="285"/>
      <c r="OID47" s="285"/>
      <c r="OIE47" s="285"/>
      <c r="OIF47" s="285"/>
      <c r="OIG47" s="285"/>
      <c r="OIH47" s="285"/>
      <c r="OII47" s="285"/>
      <c r="OIJ47" s="285"/>
      <c r="OIK47" s="285"/>
      <c r="OIL47" s="285"/>
      <c r="OIM47" s="285"/>
      <c r="OIN47" s="285"/>
      <c r="OIO47" s="285"/>
      <c r="OIP47" s="285"/>
      <c r="OIQ47" s="285"/>
      <c r="OIR47" s="285"/>
      <c r="OIS47" s="285"/>
      <c r="OIT47" s="285"/>
      <c r="OIU47" s="285"/>
      <c r="OIV47" s="285"/>
      <c r="OIW47" s="285"/>
      <c r="OIX47" s="285"/>
      <c r="OIY47" s="285"/>
      <c r="OIZ47" s="285"/>
      <c r="OJA47" s="285"/>
      <c r="OJB47" s="285"/>
      <c r="OJC47" s="285"/>
      <c r="OJD47" s="285"/>
      <c r="OJE47" s="285"/>
      <c r="OJF47" s="285"/>
      <c r="OJG47" s="285"/>
      <c r="OJH47" s="285"/>
      <c r="OJI47" s="285"/>
      <c r="OJJ47" s="285"/>
      <c r="OJK47" s="285"/>
      <c r="OJL47" s="285"/>
      <c r="OJM47" s="285"/>
      <c r="OJN47" s="285"/>
      <c r="OJO47" s="285"/>
      <c r="OJP47" s="285"/>
      <c r="OJQ47" s="285"/>
      <c r="OJR47" s="285"/>
      <c r="OJS47" s="285"/>
      <c r="OJT47" s="285"/>
      <c r="OJU47" s="285"/>
      <c r="OJV47" s="285"/>
      <c r="OJW47" s="285"/>
      <c r="OJX47" s="285"/>
      <c r="OJY47" s="285"/>
      <c r="OJZ47" s="285"/>
      <c r="OKA47" s="285"/>
      <c r="OKB47" s="285"/>
      <c r="OKC47" s="285"/>
      <c r="OKD47" s="285"/>
      <c r="OKE47" s="285"/>
      <c r="OKF47" s="285"/>
      <c r="OKG47" s="285"/>
      <c r="OKH47" s="285"/>
      <c r="OKI47" s="285"/>
      <c r="OKJ47" s="285"/>
      <c r="OKK47" s="285"/>
      <c r="OKL47" s="285"/>
      <c r="OKM47" s="285"/>
      <c r="OKN47" s="285"/>
      <c r="OKO47" s="285"/>
      <c r="OKP47" s="285"/>
      <c r="OKQ47" s="285"/>
      <c r="OKR47" s="285"/>
      <c r="OKS47" s="285"/>
      <c r="OKT47" s="285"/>
      <c r="OKU47" s="285"/>
      <c r="OKV47" s="285"/>
      <c r="OKW47" s="285"/>
      <c r="OKX47" s="285"/>
      <c r="OKY47" s="285"/>
      <c r="OKZ47" s="285"/>
      <c r="OLA47" s="285"/>
      <c r="OLB47" s="285"/>
      <c r="OLC47" s="285"/>
      <c r="OLD47" s="285"/>
      <c r="OLE47" s="285"/>
      <c r="OLF47" s="285"/>
      <c r="OLG47" s="285"/>
      <c r="OLH47" s="285"/>
      <c r="OLI47" s="285"/>
      <c r="OLJ47" s="285"/>
      <c r="OLK47" s="285"/>
      <c r="OLL47" s="285"/>
      <c r="OLM47" s="285"/>
      <c r="OLN47" s="285"/>
      <c r="OLO47" s="285"/>
      <c r="OLP47" s="285"/>
      <c r="OLQ47" s="285"/>
      <c r="OLR47" s="285"/>
      <c r="OLS47" s="285"/>
      <c r="OLT47" s="285"/>
      <c r="OLU47" s="285"/>
      <c r="OLV47" s="285"/>
      <c r="OLW47" s="285"/>
      <c r="OLX47" s="285"/>
      <c r="OLY47" s="285"/>
      <c r="OLZ47" s="285"/>
      <c r="OMA47" s="285"/>
      <c r="OMB47" s="285"/>
      <c r="OMC47" s="285"/>
      <c r="OMD47" s="285"/>
      <c r="OME47" s="285"/>
      <c r="OMF47" s="285"/>
      <c r="OMG47" s="285"/>
      <c r="OMH47" s="285"/>
      <c r="OMI47" s="285"/>
      <c r="OMJ47" s="285"/>
      <c r="OMK47" s="285"/>
      <c r="OML47" s="285"/>
      <c r="OMM47" s="285"/>
      <c r="OMN47" s="285"/>
      <c r="OMO47" s="285"/>
      <c r="OMP47" s="285"/>
      <c r="OMQ47" s="285"/>
      <c r="OMR47" s="285"/>
      <c r="OMS47" s="285"/>
      <c r="OMT47" s="285"/>
      <c r="OMU47" s="285"/>
      <c r="OMV47" s="285"/>
      <c r="OMW47" s="285"/>
      <c r="OMX47" s="285"/>
      <c r="OMY47" s="285"/>
      <c r="OMZ47" s="285"/>
      <c r="ONA47" s="285"/>
      <c r="ONB47" s="285"/>
      <c r="ONC47" s="285"/>
      <c r="OND47" s="285"/>
      <c r="ONE47" s="285"/>
      <c r="ONF47" s="285"/>
      <c r="ONG47" s="285"/>
      <c r="ONH47" s="285"/>
      <c r="ONI47" s="285"/>
      <c r="ONJ47" s="285"/>
      <c r="ONK47" s="285"/>
      <c r="ONL47" s="285"/>
      <c r="ONM47" s="285"/>
      <c r="ONN47" s="285"/>
      <c r="ONO47" s="285"/>
      <c r="ONP47" s="285"/>
      <c r="ONQ47" s="285"/>
      <c r="ONR47" s="285"/>
      <c r="ONS47" s="285"/>
      <c r="ONT47" s="285"/>
      <c r="ONU47" s="285"/>
      <c r="ONV47" s="285"/>
      <c r="ONW47" s="285"/>
      <c r="ONX47" s="285"/>
      <c r="ONY47" s="285"/>
      <c r="ONZ47" s="285"/>
      <c r="OOA47" s="285"/>
      <c r="OOB47" s="285"/>
      <c r="OOC47" s="285"/>
      <c r="OOD47" s="285"/>
      <c r="OOE47" s="285"/>
      <c r="OOF47" s="285"/>
      <c r="OOG47" s="285"/>
      <c r="OOH47" s="285"/>
      <c r="OOI47" s="285"/>
      <c r="OOJ47" s="285"/>
      <c r="OOK47" s="285"/>
      <c r="OOL47" s="285"/>
      <c r="OOM47" s="285"/>
      <c r="OON47" s="285"/>
      <c r="OOO47" s="285"/>
      <c r="OOP47" s="285"/>
      <c r="OOQ47" s="285"/>
      <c r="OOR47" s="285"/>
      <c r="OOS47" s="285"/>
      <c r="OOT47" s="285"/>
      <c r="OOU47" s="285"/>
      <c r="OOV47" s="285"/>
      <c r="OOW47" s="285"/>
      <c r="OOX47" s="285"/>
      <c r="OOY47" s="285"/>
      <c r="OOZ47" s="285"/>
      <c r="OPA47" s="285"/>
      <c r="OPB47" s="285"/>
      <c r="OPC47" s="285"/>
      <c r="OPD47" s="285"/>
      <c r="OPE47" s="285"/>
      <c r="OPF47" s="285"/>
      <c r="OPG47" s="285"/>
      <c r="OPH47" s="285"/>
      <c r="OPI47" s="285"/>
      <c r="OPJ47" s="285"/>
      <c r="OPK47" s="285"/>
      <c r="OPL47" s="285"/>
      <c r="OPM47" s="285"/>
      <c r="OPN47" s="285"/>
      <c r="OPO47" s="285"/>
      <c r="OPP47" s="285"/>
      <c r="OPQ47" s="285"/>
      <c r="OPR47" s="285"/>
      <c r="OPS47" s="285"/>
      <c r="OPT47" s="285"/>
      <c r="OPU47" s="285"/>
      <c r="OPV47" s="285"/>
      <c r="OPW47" s="285"/>
      <c r="OPX47" s="285"/>
      <c r="OPY47" s="285"/>
      <c r="OPZ47" s="285"/>
      <c r="OQA47" s="285"/>
      <c r="OQB47" s="285"/>
      <c r="OQC47" s="285"/>
      <c r="OQD47" s="285"/>
      <c r="OQE47" s="285"/>
      <c r="OQF47" s="285"/>
      <c r="OQG47" s="285"/>
      <c r="OQH47" s="285"/>
      <c r="OQI47" s="285"/>
      <c r="OQJ47" s="285"/>
      <c r="OQK47" s="285"/>
      <c r="OQL47" s="285"/>
      <c r="OQM47" s="285"/>
      <c r="OQN47" s="285"/>
      <c r="OQO47" s="285"/>
      <c r="OQP47" s="285"/>
      <c r="OQQ47" s="285"/>
      <c r="OQR47" s="285"/>
      <c r="OQS47" s="285"/>
      <c r="OQT47" s="285"/>
      <c r="OQU47" s="285"/>
      <c r="OQV47" s="285"/>
      <c r="OQW47" s="285"/>
      <c r="OQX47" s="285"/>
      <c r="OQY47" s="285"/>
      <c r="OQZ47" s="285"/>
      <c r="ORA47" s="285"/>
      <c r="ORB47" s="285"/>
      <c r="ORC47" s="285"/>
      <c r="ORD47" s="285"/>
      <c r="ORE47" s="285"/>
      <c r="ORF47" s="285"/>
      <c r="ORG47" s="285"/>
      <c r="ORH47" s="285"/>
      <c r="ORI47" s="285"/>
      <c r="ORJ47" s="285"/>
      <c r="ORK47" s="285"/>
      <c r="ORL47" s="285"/>
      <c r="ORM47" s="285"/>
      <c r="ORN47" s="285"/>
      <c r="ORO47" s="285"/>
      <c r="ORP47" s="285"/>
      <c r="ORQ47" s="285"/>
      <c r="ORR47" s="285"/>
      <c r="ORS47" s="285"/>
      <c r="ORT47" s="285"/>
      <c r="ORU47" s="285"/>
      <c r="ORV47" s="285"/>
      <c r="ORW47" s="285"/>
      <c r="ORX47" s="285"/>
      <c r="ORY47" s="285"/>
      <c r="ORZ47" s="285"/>
      <c r="OSA47" s="285"/>
      <c r="OSB47" s="285"/>
      <c r="OSC47" s="285"/>
      <c r="OSD47" s="285"/>
      <c r="OSE47" s="285"/>
      <c r="OSF47" s="285"/>
      <c r="OSG47" s="285"/>
      <c r="OSH47" s="285"/>
      <c r="OSI47" s="285"/>
      <c r="OSJ47" s="285"/>
      <c r="OSK47" s="285"/>
      <c r="OSL47" s="285"/>
      <c r="OSM47" s="285"/>
      <c r="OSN47" s="285"/>
      <c r="OSO47" s="285"/>
      <c r="OSP47" s="285"/>
      <c r="OSQ47" s="285"/>
      <c r="OSR47" s="285"/>
      <c r="OSS47" s="285"/>
      <c r="OST47" s="285"/>
      <c r="OSU47" s="285"/>
      <c r="OSV47" s="285"/>
      <c r="OSW47" s="285"/>
      <c r="OSX47" s="285"/>
      <c r="OSY47" s="285"/>
      <c r="OSZ47" s="285"/>
      <c r="OTA47" s="285"/>
      <c r="OTB47" s="285"/>
      <c r="OTC47" s="285"/>
      <c r="OTD47" s="285"/>
      <c r="OTE47" s="285"/>
      <c r="OTF47" s="285"/>
      <c r="OTG47" s="285"/>
      <c r="OTH47" s="285"/>
      <c r="OTI47" s="285"/>
      <c r="OTJ47" s="285"/>
      <c r="OTK47" s="285"/>
      <c r="OTL47" s="285"/>
      <c r="OTM47" s="285"/>
      <c r="OTN47" s="285"/>
      <c r="OTO47" s="285"/>
      <c r="OTP47" s="285"/>
      <c r="OTQ47" s="285"/>
      <c r="OTR47" s="285"/>
      <c r="OTS47" s="285"/>
      <c r="OTT47" s="285"/>
      <c r="OTU47" s="285"/>
      <c r="OTV47" s="285"/>
      <c r="OTW47" s="285"/>
      <c r="OTX47" s="285"/>
      <c r="OTY47" s="285"/>
      <c r="OTZ47" s="285"/>
      <c r="OUA47" s="285"/>
      <c r="OUB47" s="285"/>
      <c r="OUC47" s="285"/>
      <c r="OUD47" s="285"/>
      <c r="OUE47" s="285"/>
      <c r="OUF47" s="285"/>
      <c r="OUG47" s="285"/>
      <c r="OUH47" s="285"/>
      <c r="OUI47" s="285"/>
      <c r="OUJ47" s="285"/>
      <c r="OUK47" s="285"/>
      <c r="OUL47" s="285"/>
      <c r="OUM47" s="285"/>
      <c r="OUN47" s="285"/>
      <c r="OUO47" s="285"/>
      <c r="OUP47" s="285"/>
      <c r="OUQ47" s="285"/>
      <c r="OUR47" s="285"/>
      <c r="OUS47" s="285"/>
      <c r="OUT47" s="285"/>
      <c r="OUU47" s="285"/>
      <c r="OUV47" s="285"/>
      <c r="OUW47" s="285"/>
      <c r="OUX47" s="285"/>
      <c r="OUY47" s="285"/>
      <c r="OUZ47" s="285"/>
      <c r="OVA47" s="285"/>
      <c r="OVB47" s="285"/>
      <c r="OVC47" s="285"/>
      <c r="OVD47" s="285"/>
      <c r="OVE47" s="285"/>
      <c r="OVF47" s="285"/>
      <c r="OVG47" s="285"/>
      <c r="OVH47" s="285"/>
      <c r="OVI47" s="285"/>
      <c r="OVJ47" s="285"/>
      <c r="OVK47" s="285"/>
      <c r="OVL47" s="285"/>
      <c r="OVM47" s="285"/>
      <c r="OVN47" s="285"/>
      <c r="OVO47" s="285"/>
      <c r="OVP47" s="285"/>
      <c r="OVQ47" s="285"/>
      <c r="OVR47" s="285"/>
      <c r="OVS47" s="285"/>
      <c r="OVT47" s="285"/>
      <c r="OVU47" s="285"/>
      <c r="OVV47" s="285"/>
      <c r="OVW47" s="285"/>
      <c r="OVX47" s="285"/>
      <c r="OVY47" s="285"/>
      <c r="OVZ47" s="285"/>
      <c r="OWA47" s="285"/>
      <c r="OWB47" s="285"/>
      <c r="OWC47" s="285"/>
      <c r="OWD47" s="285"/>
      <c r="OWE47" s="285"/>
      <c r="OWF47" s="285"/>
      <c r="OWG47" s="285"/>
      <c r="OWH47" s="285"/>
      <c r="OWI47" s="285"/>
      <c r="OWJ47" s="285"/>
      <c r="OWK47" s="285"/>
      <c r="OWL47" s="285"/>
      <c r="OWM47" s="285"/>
      <c r="OWN47" s="285"/>
      <c r="OWO47" s="285"/>
      <c r="OWP47" s="285"/>
      <c r="OWQ47" s="285"/>
      <c r="OWR47" s="285"/>
      <c r="OWS47" s="285"/>
      <c r="OWT47" s="285"/>
      <c r="OWU47" s="285"/>
      <c r="OWV47" s="285"/>
      <c r="OWW47" s="285"/>
      <c r="OWX47" s="285"/>
      <c r="OWY47" s="285"/>
      <c r="OWZ47" s="285"/>
      <c r="OXA47" s="285"/>
      <c r="OXB47" s="285"/>
      <c r="OXC47" s="285"/>
      <c r="OXD47" s="285"/>
      <c r="OXE47" s="285"/>
      <c r="OXF47" s="285"/>
      <c r="OXG47" s="285"/>
      <c r="OXH47" s="285"/>
      <c r="OXI47" s="285"/>
      <c r="OXJ47" s="285"/>
      <c r="OXK47" s="285"/>
      <c r="OXL47" s="285"/>
      <c r="OXM47" s="285"/>
      <c r="OXN47" s="285"/>
      <c r="OXO47" s="285"/>
      <c r="OXP47" s="285"/>
      <c r="OXQ47" s="285"/>
      <c r="OXR47" s="285"/>
      <c r="OXS47" s="285"/>
      <c r="OXT47" s="285"/>
      <c r="OXU47" s="285"/>
      <c r="OXV47" s="285"/>
      <c r="OXW47" s="285"/>
      <c r="OXX47" s="285"/>
      <c r="OXY47" s="285"/>
      <c r="OXZ47" s="285"/>
      <c r="OYA47" s="285"/>
      <c r="OYB47" s="285"/>
      <c r="OYC47" s="285"/>
      <c r="OYD47" s="285"/>
      <c r="OYE47" s="285"/>
      <c r="OYF47" s="285"/>
      <c r="OYG47" s="285"/>
      <c r="OYH47" s="285"/>
      <c r="OYI47" s="285"/>
      <c r="OYJ47" s="285"/>
      <c r="OYK47" s="285"/>
      <c r="OYL47" s="285"/>
      <c r="OYM47" s="285"/>
      <c r="OYN47" s="285"/>
      <c r="OYO47" s="285"/>
      <c r="OYP47" s="285"/>
      <c r="OYQ47" s="285"/>
      <c r="OYR47" s="285"/>
      <c r="OYS47" s="285"/>
      <c r="OYT47" s="285"/>
      <c r="OYU47" s="285"/>
      <c r="OYV47" s="285"/>
      <c r="OYW47" s="285"/>
      <c r="OYX47" s="285"/>
      <c r="OYY47" s="285"/>
      <c r="OYZ47" s="285"/>
      <c r="OZA47" s="285"/>
      <c r="OZB47" s="285"/>
      <c r="OZC47" s="285"/>
      <c r="OZD47" s="285"/>
      <c r="OZE47" s="285"/>
      <c r="OZF47" s="285"/>
      <c r="OZG47" s="285"/>
      <c r="OZH47" s="285"/>
      <c r="OZI47" s="285"/>
      <c r="OZJ47" s="285"/>
      <c r="OZK47" s="285"/>
      <c r="OZL47" s="285"/>
      <c r="OZM47" s="285"/>
      <c r="OZN47" s="285"/>
      <c r="OZO47" s="285"/>
      <c r="OZP47" s="285"/>
      <c r="OZQ47" s="285"/>
      <c r="OZR47" s="285"/>
      <c r="OZS47" s="285"/>
      <c r="OZT47" s="285"/>
      <c r="OZU47" s="285"/>
      <c r="OZV47" s="285"/>
      <c r="OZW47" s="285"/>
      <c r="OZX47" s="285"/>
      <c r="OZY47" s="285"/>
      <c r="OZZ47" s="285"/>
      <c r="PAA47" s="285"/>
      <c r="PAB47" s="285"/>
      <c r="PAC47" s="285"/>
      <c r="PAD47" s="285"/>
      <c r="PAE47" s="285"/>
      <c r="PAF47" s="285"/>
      <c r="PAG47" s="285"/>
      <c r="PAH47" s="285"/>
      <c r="PAI47" s="285"/>
      <c r="PAJ47" s="285"/>
      <c r="PAK47" s="285"/>
      <c r="PAL47" s="285"/>
      <c r="PAM47" s="285"/>
      <c r="PAN47" s="285"/>
      <c r="PAO47" s="285"/>
      <c r="PAP47" s="285"/>
      <c r="PAQ47" s="285"/>
      <c r="PAR47" s="285"/>
      <c r="PAS47" s="285"/>
      <c r="PAT47" s="285"/>
      <c r="PAU47" s="285"/>
      <c r="PAV47" s="285"/>
      <c r="PAW47" s="285"/>
      <c r="PAX47" s="285"/>
      <c r="PAY47" s="285"/>
      <c r="PAZ47" s="285"/>
      <c r="PBA47" s="285"/>
      <c r="PBB47" s="285"/>
      <c r="PBC47" s="285"/>
      <c r="PBD47" s="285"/>
      <c r="PBE47" s="285"/>
      <c r="PBF47" s="285"/>
      <c r="PBG47" s="285"/>
      <c r="PBH47" s="285"/>
      <c r="PBI47" s="285"/>
      <c r="PBJ47" s="285"/>
      <c r="PBK47" s="285"/>
      <c r="PBL47" s="285"/>
      <c r="PBM47" s="285"/>
      <c r="PBN47" s="285"/>
      <c r="PBO47" s="285"/>
      <c r="PBP47" s="285"/>
      <c r="PBQ47" s="285"/>
      <c r="PBR47" s="285"/>
      <c r="PBS47" s="285"/>
      <c r="PBT47" s="285"/>
      <c r="PBU47" s="285"/>
      <c r="PBV47" s="285"/>
      <c r="PBW47" s="285"/>
      <c r="PBX47" s="285"/>
      <c r="PBY47" s="285"/>
      <c r="PBZ47" s="285"/>
      <c r="PCA47" s="285"/>
      <c r="PCB47" s="285"/>
      <c r="PCC47" s="285"/>
      <c r="PCD47" s="285"/>
      <c r="PCE47" s="285"/>
      <c r="PCF47" s="285"/>
      <c r="PCG47" s="285"/>
      <c r="PCH47" s="285"/>
      <c r="PCI47" s="285"/>
      <c r="PCJ47" s="285"/>
      <c r="PCK47" s="285"/>
      <c r="PCL47" s="285"/>
      <c r="PCM47" s="285"/>
      <c r="PCN47" s="285"/>
      <c r="PCO47" s="285"/>
      <c r="PCP47" s="285"/>
      <c r="PCQ47" s="285"/>
      <c r="PCR47" s="285"/>
      <c r="PCS47" s="285"/>
      <c r="PCT47" s="285"/>
      <c r="PCU47" s="285"/>
      <c r="PCV47" s="285"/>
      <c r="PCW47" s="285"/>
      <c r="PCX47" s="285"/>
      <c r="PCY47" s="285"/>
      <c r="PCZ47" s="285"/>
      <c r="PDA47" s="285"/>
      <c r="PDB47" s="285"/>
      <c r="PDC47" s="285"/>
      <c r="PDD47" s="285"/>
      <c r="PDE47" s="285"/>
      <c r="PDF47" s="285"/>
      <c r="PDG47" s="285"/>
      <c r="PDH47" s="285"/>
      <c r="PDI47" s="285"/>
      <c r="PDJ47" s="285"/>
      <c r="PDK47" s="285"/>
      <c r="PDL47" s="285"/>
      <c r="PDM47" s="285"/>
      <c r="PDN47" s="285"/>
      <c r="PDO47" s="285"/>
      <c r="PDP47" s="285"/>
      <c r="PDQ47" s="285"/>
      <c r="PDR47" s="285"/>
      <c r="PDS47" s="285"/>
      <c r="PDT47" s="285"/>
      <c r="PDU47" s="285"/>
      <c r="PDV47" s="285"/>
      <c r="PDW47" s="285"/>
      <c r="PDX47" s="285"/>
      <c r="PDY47" s="285"/>
      <c r="PDZ47" s="285"/>
      <c r="PEA47" s="285"/>
      <c r="PEB47" s="285"/>
      <c r="PEC47" s="285"/>
      <c r="PED47" s="285"/>
      <c r="PEE47" s="285"/>
      <c r="PEF47" s="285"/>
      <c r="PEG47" s="285"/>
      <c r="PEH47" s="285"/>
      <c r="PEI47" s="285"/>
      <c r="PEJ47" s="285"/>
      <c r="PEK47" s="285"/>
      <c r="PEL47" s="285"/>
      <c r="PEM47" s="285"/>
      <c r="PEN47" s="285"/>
      <c r="PEO47" s="285"/>
      <c r="PEP47" s="285"/>
      <c r="PEQ47" s="285"/>
      <c r="PER47" s="285"/>
      <c r="PES47" s="285"/>
      <c r="PET47" s="285"/>
      <c r="PEU47" s="285"/>
      <c r="PEV47" s="285"/>
      <c r="PEW47" s="285"/>
      <c r="PEX47" s="285"/>
      <c r="PEY47" s="285"/>
      <c r="PEZ47" s="285"/>
      <c r="PFA47" s="285"/>
      <c r="PFB47" s="285"/>
      <c r="PFC47" s="285"/>
      <c r="PFD47" s="285"/>
      <c r="PFE47" s="285"/>
      <c r="PFF47" s="285"/>
      <c r="PFG47" s="285"/>
      <c r="PFH47" s="285"/>
      <c r="PFI47" s="285"/>
      <c r="PFJ47" s="285"/>
      <c r="PFK47" s="285"/>
      <c r="PFL47" s="285"/>
      <c r="PFM47" s="285"/>
      <c r="PFN47" s="285"/>
      <c r="PFO47" s="285"/>
      <c r="PFP47" s="285"/>
      <c r="PFQ47" s="285"/>
      <c r="PFR47" s="285"/>
      <c r="PFS47" s="285"/>
      <c r="PFT47" s="285"/>
      <c r="PFU47" s="285"/>
      <c r="PFV47" s="285"/>
      <c r="PFW47" s="285"/>
      <c r="PFX47" s="285"/>
      <c r="PFY47" s="285"/>
      <c r="PFZ47" s="285"/>
      <c r="PGA47" s="285"/>
      <c r="PGB47" s="285"/>
      <c r="PGC47" s="285"/>
      <c r="PGD47" s="285"/>
      <c r="PGE47" s="285"/>
      <c r="PGF47" s="285"/>
      <c r="PGG47" s="285"/>
      <c r="PGH47" s="285"/>
      <c r="PGI47" s="285"/>
      <c r="PGJ47" s="285"/>
      <c r="PGK47" s="285"/>
      <c r="PGL47" s="285"/>
      <c r="PGM47" s="285"/>
      <c r="PGN47" s="285"/>
      <c r="PGO47" s="285"/>
      <c r="PGP47" s="285"/>
      <c r="PGQ47" s="285"/>
      <c r="PGR47" s="285"/>
      <c r="PGS47" s="285"/>
      <c r="PGT47" s="285"/>
      <c r="PGU47" s="285"/>
      <c r="PGV47" s="285"/>
      <c r="PGW47" s="285"/>
      <c r="PGX47" s="285"/>
      <c r="PGY47" s="285"/>
      <c r="PGZ47" s="285"/>
      <c r="PHA47" s="285"/>
      <c r="PHB47" s="285"/>
      <c r="PHC47" s="285"/>
      <c r="PHD47" s="285"/>
      <c r="PHE47" s="285"/>
      <c r="PHF47" s="285"/>
      <c r="PHG47" s="285"/>
      <c r="PHH47" s="285"/>
      <c r="PHI47" s="285"/>
      <c r="PHJ47" s="285"/>
      <c r="PHK47" s="285"/>
      <c r="PHL47" s="285"/>
      <c r="PHM47" s="285"/>
      <c r="PHN47" s="285"/>
      <c r="PHO47" s="285"/>
      <c r="PHP47" s="285"/>
      <c r="PHQ47" s="285"/>
      <c r="PHR47" s="285"/>
      <c r="PHS47" s="285"/>
      <c r="PHT47" s="285"/>
      <c r="PHU47" s="285"/>
      <c r="PHV47" s="285"/>
      <c r="PHW47" s="285"/>
      <c r="PHX47" s="285"/>
      <c r="PHY47" s="285"/>
      <c r="PHZ47" s="285"/>
      <c r="PIA47" s="285"/>
      <c r="PIB47" s="285"/>
      <c r="PIC47" s="285"/>
      <c r="PID47" s="285"/>
      <c r="PIE47" s="285"/>
      <c r="PIF47" s="285"/>
      <c r="PIG47" s="285"/>
      <c r="PIH47" s="285"/>
      <c r="PII47" s="285"/>
      <c r="PIJ47" s="285"/>
      <c r="PIK47" s="285"/>
      <c r="PIL47" s="285"/>
      <c r="PIM47" s="285"/>
      <c r="PIN47" s="285"/>
      <c r="PIO47" s="285"/>
      <c r="PIP47" s="285"/>
      <c r="PIQ47" s="285"/>
      <c r="PIR47" s="285"/>
      <c r="PIS47" s="285"/>
      <c r="PIT47" s="285"/>
      <c r="PIU47" s="285"/>
      <c r="PIV47" s="285"/>
      <c r="PIW47" s="285"/>
      <c r="PIX47" s="285"/>
      <c r="PIY47" s="285"/>
      <c r="PIZ47" s="285"/>
      <c r="PJA47" s="285"/>
      <c r="PJB47" s="285"/>
      <c r="PJC47" s="285"/>
      <c r="PJD47" s="285"/>
      <c r="PJE47" s="285"/>
      <c r="PJF47" s="285"/>
      <c r="PJG47" s="285"/>
      <c r="PJH47" s="285"/>
      <c r="PJI47" s="285"/>
      <c r="PJJ47" s="285"/>
      <c r="PJK47" s="285"/>
      <c r="PJL47" s="285"/>
      <c r="PJM47" s="285"/>
      <c r="PJN47" s="285"/>
      <c r="PJO47" s="285"/>
      <c r="PJP47" s="285"/>
      <c r="PJQ47" s="285"/>
      <c r="PJR47" s="285"/>
      <c r="PJS47" s="285"/>
      <c r="PJT47" s="285"/>
      <c r="PJU47" s="285"/>
      <c r="PJV47" s="285"/>
      <c r="PJW47" s="285"/>
      <c r="PJX47" s="285"/>
      <c r="PJY47" s="285"/>
      <c r="PJZ47" s="285"/>
      <c r="PKA47" s="285"/>
      <c r="PKB47" s="285"/>
      <c r="PKC47" s="285"/>
      <c r="PKD47" s="285"/>
      <c r="PKE47" s="285"/>
      <c r="PKF47" s="285"/>
      <c r="PKG47" s="285"/>
      <c r="PKH47" s="285"/>
      <c r="PKI47" s="285"/>
      <c r="PKJ47" s="285"/>
      <c r="PKK47" s="285"/>
      <c r="PKL47" s="285"/>
      <c r="PKM47" s="285"/>
      <c r="PKN47" s="285"/>
      <c r="PKO47" s="285"/>
      <c r="PKP47" s="285"/>
      <c r="PKQ47" s="285"/>
      <c r="PKR47" s="285"/>
      <c r="PKS47" s="285"/>
      <c r="PKT47" s="285"/>
      <c r="PKU47" s="285"/>
      <c r="PKV47" s="285"/>
      <c r="PKW47" s="285"/>
      <c r="PKX47" s="285"/>
      <c r="PKY47" s="285"/>
      <c r="PKZ47" s="285"/>
      <c r="PLA47" s="285"/>
      <c r="PLB47" s="285"/>
      <c r="PLC47" s="285"/>
      <c r="PLD47" s="285"/>
      <c r="PLE47" s="285"/>
      <c r="PLF47" s="285"/>
      <c r="PLG47" s="285"/>
      <c r="PLH47" s="285"/>
      <c r="PLI47" s="285"/>
      <c r="PLJ47" s="285"/>
      <c r="PLK47" s="285"/>
      <c r="PLL47" s="285"/>
      <c r="PLM47" s="285"/>
      <c r="PLN47" s="285"/>
      <c r="PLO47" s="285"/>
      <c r="PLP47" s="285"/>
      <c r="PLQ47" s="285"/>
      <c r="PLR47" s="285"/>
      <c r="PLS47" s="285"/>
      <c r="PLT47" s="285"/>
      <c r="PLU47" s="285"/>
      <c r="PLV47" s="285"/>
      <c r="PLW47" s="285"/>
      <c r="PLX47" s="285"/>
      <c r="PLY47" s="285"/>
      <c r="PLZ47" s="285"/>
      <c r="PMA47" s="285"/>
      <c r="PMB47" s="285"/>
      <c r="PMC47" s="285"/>
      <c r="PMD47" s="285"/>
      <c r="PME47" s="285"/>
      <c r="PMF47" s="285"/>
      <c r="PMG47" s="285"/>
      <c r="PMH47" s="285"/>
      <c r="PMI47" s="285"/>
      <c r="PMJ47" s="285"/>
      <c r="PMK47" s="285"/>
      <c r="PML47" s="285"/>
      <c r="PMM47" s="285"/>
      <c r="PMN47" s="285"/>
      <c r="PMO47" s="285"/>
      <c r="PMP47" s="285"/>
      <c r="PMQ47" s="285"/>
      <c r="PMR47" s="285"/>
      <c r="PMS47" s="285"/>
      <c r="PMT47" s="285"/>
      <c r="PMU47" s="285"/>
      <c r="PMV47" s="285"/>
      <c r="PMW47" s="285"/>
      <c r="PMX47" s="285"/>
      <c r="PMY47" s="285"/>
      <c r="PMZ47" s="285"/>
      <c r="PNA47" s="285"/>
      <c r="PNB47" s="285"/>
      <c r="PNC47" s="285"/>
      <c r="PND47" s="285"/>
      <c r="PNE47" s="285"/>
      <c r="PNF47" s="285"/>
      <c r="PNG47" s="285"/>
      <c r="PNH47" s="285"/>
      <c r="PNI47" s="285"/>
      <c r="PNJ47" s="285"/>
      <c r="PNK47" s="285"/>
      <c r="PNL47" s="285"/>
      <c r="PNM47" s="285"/>
      <c r="PNN47" s="285"/>
      <c r="PNO47" s="285"/>
      <c r="PNP47" s="285"/>
      <c r="PNQ47" s="285"/>
      <c r="PNR47" s="285"/>
      <c r="PNS47" s="285"/>
      <c r="PNT47" s="285"/>
      <c r="PNU47" s="285"/>
      <c r="PNV47" s="285"/>
      <c r="PNW47" s="285"/>
      <c r="PNX47" s="285"/>
      <c r="PNY47" s="285"/>
      <c r="PNZ47" s="285"/>
      <c r="POA47" s="285"/>
      <c r="POB47" s="285"/>
      <c r="POC47" s="285"/>
      <c r="POD47" s="285"/>
      <c r="POE47" s="285"/>
      <c r="POF47" s="285"/>
      <c r="POG47" s="285"/>
      <c r="POH47" s="285"/>
      <c r="POI47" s="285"/>
      <c r="POJ47" s="285"/>
      <c r="POK47" s="285"/>
      <c r="POL47" s="285"/>
      <c r="POM47" s="285"/>
      <c r="PON47" s="285"/>
      <c r="POO47" s="285"/>
      <c r="POP47" s="285"/>
      <c r="POQ47" s="285"/>
      <c r="POR47" s="285"/>
      <c r="POS47" s="285"/>
      <c r="POT47" s="285"/>
      <c r="POU47" s="285"/>
      <c r="POV47" s="285"/>
      <c r="POW47" s="285"/>
      <c r="POX47" s="285"/>
      <c r="POY47" s="285"/>
      <c r="POZ47" s="285"/>
      <c r="PPA47" s="285"/>
      <c r="PPB47" s="285"/>
      <c r="PPC47" s="285"/>
      <c r="PPD47" s="285"/>
      <c r="PPE47" s="285"/>
      <c r="PPF47" s="285"/>
      <c r="PPG47" s="285"/>
      <c r="PPH47" s="285"/>
      <c r="PPI47" s="285"/>
      <c r="PPJ47" s="285"/>
      <c r="PPK47" s="285"/>
      <c r="PPL47" s="285"/>
      <c r="PPM47" s="285"/>
      <c r="PPN47" s="285"/>
      <c r="PPO47" s="285"/>
      <c r="PPP47" s="285"/>
      <c r="PPQ47" s="285"/>
      <c r="PPR47" s="285"/>
      <c r="PPS47" s="285"/>
      <c r="PPT47" s="285"/>
      <c r="PPU47" s="285"/>
      <c r="PPV47" s="285"/>
      <c r="PPW47" s="285"/>
      <c r="PPX47" s="285"/>
      <c r="PPY47" s="285"/>
      <c r="PPZ47" s="285"/>
      <c r="PQA47" s="285"/>
      <c r="PQB47" s="285"/>
      <c r="PQC47" s="285"/>
      <c r="PQD47" s="285"/>
      <c r="PQE47" s="285"/>
      <c r="PQF47" s="285"/>
      <c r="PQG47" s="285"/>
      <c r="PQH47" s="285"/>
      <c r="PQI47" s="285"/>
      <c r="PQJ47" s="285"/>
      <c r="PQK47" s="285"/>
      <c r="PQL47" s="285"/>
      <c r="PQM47" s="285"/>
      <c r="PQN47" s="285"/>
      <c r="PQO47" s="285"/>
      <c r="PQP47" s="285"/>
      <c r="PQQ47" s="285"/>
      <c r="PQR47" s="285"/>
      <c r="PQS47" s="285"/>
      <c r="PQT47" s="285"/>
      <c r="PQU47" s="285"/>
      <c r="PQV47" s="285"/>
      <c r="PQW47" s="285"/>
      <c r="PQX47" s="285"/>
      <c r="PQY47" s="285"/>
      <c r="PQZ47" s="285"/>
      <c r="PRA47" s="285"/>
      <c r="PRB47" s="285"/>
      <c r="PRC47" s="285"/>
      <c r="PRD47" s="285"/>
      <c r="PRE47" s="285"/>
      <c r="PRF47" s="285"/>
      <c r="PRG47" s="285"/>
      <c r="PRH47" s="285"/>
      <c r="PRI47" s="285"/>
      <c r="PRJ47" s="285"/>
      <c r="PRK47" s="285"/>
      <c r="PRL47" s="285"/>
      <c r="PRM47" s="285"/>
      <c r="PRN47" s="285"/>
      <c r="PRO47" s="285"/>
      <c r="PRP47" s="285"/>
      <c r="PRQ47" s="285"/>
      <c r="PRR47" s="285"/>
      <c r="PRS47" s="285"/>
      <c r="PRT47" s="285"/>
      <c r="PRU47" s="285"/>
      <c r="PRV47" s="285"/>
      <c r="PRW47" s="285"/>
      <c r="PRX47" s="285"/>
      <c r="PRY47" s="285"/>
      <c r="PRZ47" s="285"/>
      <c r="PSA47" s="285"/>
      <c r="PSB47" s="285"/>
      <c r="PSC47" s="285"/>
      <c r="PSD47" s="285"/>
      <c r="PSE47" s="285"/>
      <c r="PSF47" s="285"/>
      <c r="PSG47" s="285"/>
      <c r="PSH47" s="285"/>
      <c r="PSI47" s="285"/>
      <c r="PSJ47" s="285"/>
      <c r="PSK47" s="285"/>
      <c r="PSL47" s="285"/>
      <c r="PSM47" s="285"/>
      <c r="PSN47" s="285"/>
      <c r="PSO47" s="285"/>
      <c r="PSP47" s="285"/>
      <c r="PSQ47" s="285"/>
      <c r="PSR47" s="285"/>
      <c r="PSS47" s="285"/>
      <c r="PST47" s="285"/>
      <c r="PSU47" s="285"/>
      <c r="PSV47" s="285"/>
      <c r="PSW47" s="285"/>
      <c r="PSX47" s="285"/>
      <c r="PSY47" s="285"/>
      <c r="PSZ47" s="285"/>
      <c r="PTA47" s="285"/>
      <c r="PTB47" s="285"/>
      <c r="PTC47" s="285"/>
      <c r="PTD47" s="285"/>
      <c r="PTE47" s="285"/>
      <c r="PTF47" s="285"/>
      <c r="PTG47" s="285"/>
      <c r="PTH47" s="285"/>
      <c r="PTI47" s="285"/>
      <c r="PTJ47" s="285"/>
      <c r="PTK47" s="285"/>
      <c r="PTL47" s="285"/>
      <c r="PTM47" s="285"/>
      <c r="PTN47" s="285"/>
      <c r="PTO47" s="285"/>
      <c r="PTP47" s="285"/>
      <c r="PTQ47" s="285"/>
      <c r="PTR47" s="285"/>
      <c r="PTS47" s="285"/>
      <c r="PTT47" s="285"/>
      <c r="PTU47" s="285"/>
      <c r="PTV47" s="285"/>
      <c r="PTW47" s="285"/>
      <c r="PTX47" s="285"/>
      <c r="PTY47" s="285"/>
      <c r="PTZ47" s="285"/>
      <c r="PUA47" s="285"/>
      <c r="PUB47" s="285"/>
      <c r="PUC47" s="285"/>
      <c r="PUD47" s="285"/>
      <c r="PUE47" s="285"/>
      <c r="PUF47" s="285"/>
      <c r="PUG47" s="285"/>
      <c r="PUH47" s="285"/>
      <c r="PUI47" s="285"/>
      <c r="PUJ47" s="285"/>
      <c r="PUK47" s="285"/>
      <c r="PUL47" s="285"/>
      <c r="PUM47" s="285"/>
      <c r="PUN47" s="285"/>
      <c r="PUO47" s="285"/>
      <c r="PUP47" s="285"/>
      <c r="PUQ47" s="285"/>
      <c r="PUR47" s="285"/>
      <c r="PUS47" s="285"/>
      <c r="PUT47" s="285"/>
      <c r="PUU47" s="285"/>
      <c r="PUV47" s="285"/>
      <c r="PUW47" s="285"/>
      <c r="PUX47" s="285"/>
      <c r="PUY47" s="285"/>
      <c r="PUZ47" s="285"/>
      <c r="PVA47" s="285"/>
      <c r="PVB47" s="285"/>
      <c r="PVC47" s="285"/>
      <c r="PVD47" s="285"/>
      <c r="PVE47" s="285"/>
      <c r="PVF47" s="285"/>
      <c r="PVG47" s="285"/>
      <c r="PVH47" s="285"/>
      <c r="PVI47" s="285"/>
      <c r="PVJ47" s="285"/>
      <c r="PVK47" s="285"/>
      <c r="PVL47" s="285"/>
      <c r="PVM47" s="285"/>
      <c r="PVN47" s="285"/>
      <c r="PVO47" s="285"/>
      <c r="PVP47" s="285"/>
      <c r="PVQ47" s="285"/>
      <c r="PVR47" s="285"/>
      <c r="PVS47" s="285"/>
      <c r="PVT47" s="285"/>
      <c r="PVU47" s="285"/>
      <c r="PVV47" s="285"/>
      <c r="PVW47" s="285"/>
      <c r="PVX47" s="285"/>
      <c r="PVY47" s="285"/>
      <c r="PVZ47" s="285"/>
      <c r="PWA47" s="285"/>
      <c r="PWB47" s="285"/>
      <c r="PWC47" s="285"/>
      <c r="PWD47" s="285"/>
      <c r="PWE47" s="285"/>
      <c r="PWF47" s="285"/>
      <c r="PWG47" s="285"/>
      <c r="PWH47" s="285"/>
      <c r="PWI47" s="285"/>
      <c r="PWJ47" s="285"/>
      <c r="PWK47" s="285"/>
      <c r="PWL47" s="285"/>
      <c r="PWM47" s="285"/>
      <c r="PWN47" s="285"/>
      <c r="PWO47" s="285"/>
      <c r="PWP47" s="285"/>
      <c r="PWQ47" s="285"/>
      <c r="PWR47" s="285"/>
      <c r="PWS47" s="285"/>
      <c r="PWT47" s="285"/>
      <c r="PWU47" s="285"/>
      <c r="PWV47" s="285"/>
      <c r="PWW47" s="285"/>
      <c r="PWX47" s="285"/>
      <c r="PWY47" s="285"/>
      <c r="PWZ47" s="285"/>
      <c r="PXA47" s="285"/>
      <c r="PXB47" s="285"/>
      <c r="PXC47" s="285"/>
      <c r="PXD47" s="285"/>
      <c r="PXE47" s="285"/>
      <c r="PXF47" s="285"/>
      <c r="PXG47" s="285"/>
      <c r="PXH47" s="285"/>
      <c r="PXI47" s="285"/>
      <c r="PXJ47" s="285"/>
      <c r="PXK47" s="285"/>
      <c r="PXL47" s="285"/>
      <c r="PXM47" s="285"/>
      <c r="PXN47" s="285"/>
      <c r="PXO47" s="285"/>
      <c r="PXP47" s="285"/>
      <c r="PXQ47" s="285"/>
      <c r="PXR47" s="285"/>
      <c r="PXS47" s="285"/>
      <c r="PXT47" s="285"/>
      <c r="PXU47" s="285"/>
      <c r="PXV47" s="285"/>
      <c r="PXW47" s="285"/>
      <c r="PXX47" s="285"/>
      <c r="PXY47" s="285"/>
      <c r="PXZ47" s="285"/>
      <c r="PYA47" s="285"/>
      <c r="PYB47" s="285"/>
      <c r="PYC47" s="285"/>
      <c r="PYD47" s="285"/>
      <c r="PYE47" s="285"/>
      <c r="PYF47" s="285"/>
      <c r="PYG47" s="285"/>
      <c r="PYH47" s="285"/>
      <c r="PYI47" s="285"/>
      <c r="PYJ47" s="285"/>
      <c r="PYK47" s="285"/>
      <c r="PYL47" s="285"/>
      <c r="PYM47" s="285"/>
      <c r="PYN47" s="285"/>
      <c r="PYO47" s="285"/>
      <c r="PYP47" s="285"/>
      <c r="PYQ47" s="285"/>
      <c r="PYR47" s="285"/>
      <c r="PYS47" s="285"/>
      <c r="PYT47" s="285"/>
      <c r="PYU47" s="285"/>
      <c r="PYV47" s="285"/>
      <c r="PYW47" s="285"/>
      <c r="PYX47" s="285"/>
      <c r="PYY47" s="285"/>
      <c r="PYZ47" s="285"/>
      <c r="PZA47" s="285"/>
      <c r="PZB47" s="285"/>
      <c r="PZC47" s="285"/>
      <c r="PZD47" s="285"/>
      <c r="PZE47" s="285"/>
      <c r="PZF47" s="285"/>
      <c r="PZG47" s="285"/>
      <c r="PZH47" s="285"/>
      <c r="PZI47" s="285"/>
      <c r="PZJ47" s="285"/>
      <c r="PZK47" s="285"/>
      <c r="PZL47" s="285"/>
      <c r="PZM47" s="285"/>
      <c r="PZN47" s="285"/>
      <c r="PZO47" s="285"/>
      <c r="PZP47" s="285"/>
      <c r="PZQ47" s="285"/>
      <c r="PZR47" s="285"/>
      <c r="PZS47" s="285"/>
      <c r="PZT47" s="285"/>
      <c r="PZU47" s="285"/>
      <c r="PZV47" s="285"/>
      <c r="PZW47" s="285"/>
      <c r="PZX47" s="285"/>
      <c r="PZY47" s="285"/>
      <c r="PZZ47" s="285"/>
      <c r="QAA47" s="285"/>
      <c r="QAB47" s="285"/>
      <c r="QAC47" s="285"/>
      <c r="QAD47" s="285"/>
      <c r="QAE47" s="285"/>
      <c r="QAF47" s="285"/>
      <c r="QAG47" s="285"/>
      <c r="QAH47" s="285"/>
      <c r="QAI47" s="285"/>
      <c r="QAJ47" s="285"/>
      <c r="QAK47" s="285"/>
      <c r="QAL47" s="285"/>
      <c r="QAM47" s="285"/>
      <c r="QAN47" s="285"/>
      <c r="QAO47" s="285"/>
      <c r="QAP47" s="285"/>
      <c r="QAQ47" s="285"/>
      <c r="QAR47" s="285"/>
      <c r="QAS47" s="285"/>
      <c r="QAT47" s="285"/>
      <c r="QAU47" s="285"/>
      <c r="QAV47" s="285"/>
      <c r="QAW47" s="285"/>
      <c r="QAX47" s="285"/>
      <c r="QAY47" s="285"/>
      <c r="QAZ47" s="285"/>
      <c r="QBA47" s="285"/>
      <c r="QBB47" s="285"/>
      <c r="QBC47" s="285"/>
      <c r="QBD47" s="285"/>
      <c r="QBE47" s="285"/>
      <c r="QBF47" s="285"/>
      <c r="QBG47" s="285"/>
      <c r="QBH47" s="285"/>
      <c r="QBI47" s="285"/>
      <c r="QBJ47" s="285"/>
      <c r="QBK47" s="285"/>
      <c r="QBL47" s="285"/>
      <c r="QBM47" s="285"/>
      <c r="QBN47" s="285"/>
      <c r="QBO47" s="285"/>
      <c r="QBP47" s="285"/>
      <c r="QBQ47" s="285"/>
      <c r="QBR47" s="285"/>
      <c r="QBS47" s="285"/>
      <c r="QBT47" s="285"/>
      <c r="QBU47" s="285"/>
      <c r="QBV47" s="285"/>
      <c r="QBW47" s="285"/>
      <c r="QBX47" s="285"/>
      <c r="QBY47" s="285"/>
      <c r="QBZ47" s="285"/>
      <c r="QCA47" s="285"/>
      <c r="QCB47" s="285"/>
      <c r="QCC47" s="285"/>
      <c r="QCD47" s="285"/>
      <c r="QCE47" s="285"/>
      <c r="QCF47" s="285"/>
      <c r="QCG47" s="285"/>
      <c r="QCH47" s="285"/>
      <c r="QCI47" s="285"/>
      <c r="QCJ47" s="285"/>
      <c r="QCK47" s="285"/>
      <c r="QCL47" s="285"/>
      <c r="QCM47" s="285"/>
      <c r="QCN47" s="285"/>
      <c r="QCO47" s="285"/>
      <c r="QCP47" s="285"/>
      <c r="QCQ47" s="285"/>
      <c r="QCR47" s="285"/>
      <c r="QCS47" s="285"/>
      <c r="QCT47" s="285"/>
      <c r="QCU47" s="285"/>
      <c r="QCV47" s="285"/>
      <c r="QCW47" s="285"/>
      <c r="QCX47" s="285"/>
      <c r="QCY47" s="285"/>
      <c r="QCZ47" s="285"/>
      <c r="QDA47" s="285"/>
      <c r="QDB47" s="285"/>
      <c r="QDC47" s="285"/>
      <c r="QDD47" s="285"/>
      <c r="QDE47" s="285"/>
      <c r="QDF47" s="285"/>
      <c r="QDG47" s="285"/>
      <c r="QDH47" s="285"/>
      <c r="QDI47" s="285"/>
      <c r="QDJ47" s="285"/>
      <c r="QDK47" s="285"/>
      <c r="QDL47" s="285"/>
      <c r="QDM47" s="285"/>
      <c r="QDN47" s="285"/>
      <c r="QDO47" s="285"/>
      <c r="QDP47" s="285"/>
      <c r="QDQ47" s="285"/>
      <c r="QDR47" s="285"/>
      <c r="QDS47" s="285"/>
      <c r="QDT47" s="285"/>
      <c r="QDU47" s="285"/>
      <c r="QDV47" s="285"/>
      <c r="QDW47" s="285"/>
      <c r="QDX47" s="285"/>
      <c r="QDY47" s="285"/>
      <c r="QDZ47" s="285"/>
      <c r="QEA47" s="285"/>
      <c r="QEB47" s="285"/>
      <c r="QEC47" s="285"/>
      <c r="QED47" s="285"/>
      <c r="QEE47" s="285"/>
      <c r="QEF47" s="285"/>
      <c r="QEG47" s="285"/>
      <c r="QEH47" s="285"/>
      <c r="QEI47" s="285"/>
      <c r="QEJ47" s="285"/>
      <c r="QEK47" s="285"/>
      <c r="QEL47" s="285"/>
      <c r="QEM47" s="285"/>
      <c r="QEN47" s="285"/>
      <c r="QEO47" s="285"/>
      <c r="QEP47" s="285"/>
      <c r="QEQ47" s="285"/>
      <c r="QER47" s="285"/>
      <c r="QES47" s="285"/>
      <c r="QET47" s="285"/>
      <c r="QEU47" s="285"/>
      <c r="QEV47" s="285"/>
      <c r="QEW47" s="285"/>
      <c r="QEX47" s="285"/>
      <c r="QEY47" s="285"/>
      <c r="QEZ47" s="285"/>
      <c r="QFA47" s="285"/>
      <c r="QFB47" s="285"/>
      <c r="QFC47" s="285"/>
      <c r="QFD47" s="285"/>
      <c r="QFE47" s="285"/>
      <c r="QFF47" s="285"/>
      <c r="QFG47" s="285"/>
      <c r="QFH47" s="285"/>
      <c r="QFI47" s="285"/>
      <c r="QFJ47" s="285"/>
      <c r="QFK47" s="285"/>
      <c r="QFL47" s="285"/>
      <c r="QFM47" s="285"/>
      <c r="QFN47" s="285"/>
      <c r="QFO47" s="285"/>
      <c r="QFP47" s="285"/>
      <c r="QFQ47" s="285"/>
      <c r="QFR47" s="285"/>
      <c r="QFS47" s="285"/>
      <c r="QFT47" s="285"/>
      <c r="QFU47" s="285"/>
      <c r="QFV47" s="285"/>
      <c r="QFW47" s="285"/>
      <c r="QFX47" s="285"/>
      <c r="QFY47" s="285"/>
      <c r="QFZ47" s="285"/>
      <c r="QGA47" s="285"/>
      <c r="QGB47" s="285"/>
      <c r="QGC47" s="285"/>
      <c r="QGD47" s="285"/>
      <c r="QGE47" s="285"/>
      <c r="QGF47" s="285"/>
      <c r="QGG47" s="285"/>
      <c r="QGH47" s="285"/>
      <c r="QGI47" s="285"/>
      <c r="QGJ47" s="285"/>
      <c r="QGK47" s="285"/>
      <c r="QGL47" s="285"/>
      <c r="QGM47" s="285"/>
      <c r="QGN47" s="285"/>
      <c r="QGO47" s="285"/>
      <c r="QGP47" s="285"/>
      <c r="QGQ47" s="285"/>
      <c r="QGR47" s="285"/>
      <c r="QGS47" s="285"/>
      <c r="QGT47" s="285"/>
      <c r="QGU47" s="285"/>
      <c r="QGV47" s="285"/>
      <c r="QGW47" s="285"/>
      <c r="QGX47" s="285"/>
      <c r="QGY47" s="285"/>
      <c r="QGZ47" s="285"/>
      <c r="QHA47" s="285"/>
      <c r="QHB47" s="285"/>
      <c r="QHC47" s="285"/>
      <c r="QHD47" s="285"/>
      <c r="QHE47" s="285"/>
      <c r="QHF47" s="285"/>
      <c r="QHG47" s="285"/>
      <c r="QHH47" s="285"/>
      <c r="QHI47" s="285"/>
      <c r="QHJ47" s="285"/>
      <c r="QHK47" s="285"/>
      <c r="QHL47" s="285"/>
      <c r="QHM47" s="285"/>
      <c r="QHN47" s="285"/>
      <c r="QHO47" s="285"/>
      <c r="QHP47" s="285"/>
      <c r="QHQ47" s="285"/>
      <c r="QHR47" s="285"/>
      <c r="QHS47" s="285"/>
      <c r="QHT47" s="285"/>
      <c r="QHU47" s="285"/>
      <c r="QHV47" s="285"/>
      <c r="QHW47" s="285"/>
      <c r="QHX47" s="285"/>
      <c r="QHY47" s="285"/>
      <c r="QHZ47" s="285"/>
      <c r="QIA47" s="285"/>
      <c r="QIB47" s="285"/>
      <c r="QIC47" s="285"/>
      <c r="QID47" s="285"/>
      <c r="QIE47" s="285"/>
      <c r="QIF47" s="285"/>
      <c r="QIG47" s="285"/>
      <c r="QIH47" s="285"/>
      <c r="QII47" s="285"/>
      <c r="QIJ47" s="285"/>
      <c r="QIK47" s="285"/>
      <c r="QIL47" s="285"/>
      <c r="QIM47" s="285"/>
      <c r="QIN47" s="285"/>
      <c r="QIO47" s="285"/>
      <c r="QIP47" s="285"/>
      <c r="QIQ47" s="285"/>
      <c r="QIR47" s="285"/>
      <c r="QIS47" s="285"/>
      <c r="QIT47" s="285"/>
      <c r="QIU47" s="285"/>
      <c r="QIV47" s="285"/>
      <c r="QIW47" s="285"/>
      <c r="QIX47" s="285"/>
      <c r="QIY47" s="285"/>
      <c r="QIZ47" s="285"/>
      <c r="QJA47" s="285"/>
      <c r="QJB47" s="285"/>
      <c r="QJC47" s="285"/>
      <c r="QJD47" s="285"/>
      <c r="QJE47" s="285"/>
      <c r="QJF47" s="285"/>
      <c r="QJG47" s="285"/>
      <c r="QJH47" s="285"/>
      <c r="QJI47" s="285"/>
      <c r="QJJ47" s="285"/>
      <c r="QJK47" s="285"/>
      <c r="QJL47" s="285"/>
      <c r="QJM47" s="285"/>
      <c r="QJN47" s="285"/>
      <c r="QJO47" s="285"/>
      <c r="QJP47" s="285"/>
      <c r="QJQ47" s="285"/>
      <c r="QJR47" s="285"/>
      <c r="QJS47" s="285"/>
      <c r="QJT47" s="285"/>
      <c r="QJU47" s="285"/>
      <c r="QJV47" s="285"/>
      <c r="QJW47" s="285"/>
      <c r="QJX47" s="285"/>
      <c r="QJY47" s="285"/>
      <c r="QJZ47" s="285"/>
      <c r="QKA47" s="285"/>
      <c r="QKB47" s="285"/>
      <c r="QKC47" s="285"/>
      <c r="QKD47" s="285"/>
      <c r="QKE47" s="285"/>
      <c r="QKF47" s="285"/>
      <c r="QKG47" s="285"/>
      <c r="QKH47" s="285"/>
      <c r="QKI47" s="285"/>
      <c r="QKJ47" s="285"/>
      <c r="QKK47" s="285"/>
      <c r="QKL47" s="285"/>
      <c r="QKM47" s="285"/>
      <c r="QKN47" s="285"/>
      <c r="QKO47" s="285"/>
      <c r="QKP47" s="285"/>
      <c r="QKQ47" s="285"/>
      <c r="QKR47" s="285"/>
      <c r="QKS47" s="285"/>
      <c r="QKT47" s="285"/>
      <c r="QKU47" s="285"/>
      <c r="QKV47" s="285"/>
      <c r="QKW47" s="285"/>
      <c r="QKX47" s="285"/>
      <c r="QKY47" s="285"/>
      <c r="QKZ47" s="285"/>
      <c r="QLA47" s="285"/>
      <c r="QLB47" s="285"/>
      <c r="QLC47" s="285"/>
      <c r="QLD47" s="285"/>
      <c r="QLE47" s="285"/>
      <c r="QLF47" s="285"/>
      <c r="QLG47" s="285"/>
      <c r="QLH47" s="285"/>
      <c r="QLI47" s="285"/>
      <c r="QLJ47" s="285"/>
      <c r="QLK47" s="285"/>
      <c r="QLL47" s="285"/>
      <c r="QLM47" s="285"/>
      <c r="QLN47" s="285"/>
      <c r="QLO47" s="285"/>
      <c r="QLP47" s="285"/>
      <c r="QLQ47" s="285"/>
      <c r="QLR47" s="285"/>
      <c r="QLS47" s="285"/>
      <c r="QLT47" s="285"/>
      <c r="QLU47" s="285"/>
      <c r="QLV47" s="285"/>
      <c r="QLW47" s="285"/>
      <c r="QLX47" s="285"/>
      <c r="QLY47" s="285"/>
      <c r="QLZ47" s="285"/>
      <c r="QMA47" s="285"/>
      <c r="QMB47" s="285"/>
      <c r="QMC47" s="285"/>
      <c r="QMD47" s="285"/>
      <c r="QME47" s="285"/>
      <c r="QMF47" s="285"/>
      <c r="QMG47" s="285"/>
      <c r="QMH47" s="285"/>
      <c r="QMI47" s="285"/>
      <c r="QMJ47" s="285"/>
      <c r="QMK47" s="285"/>
      <c r="QML47" s="285"/>
      <c r="QMM47" s="285"/>
      <c r="QMN47" s="285"/>
      <c r="QMO47" s="285"/>
      <c r="QMP47" s="285"/>
      <c r="QMQ47" s="285"/>
      <c r="QMR47" s="285"/>
      <c r="QMS47" s="285"/>
      <c r="QMT47" s="285"/>
      <c r="QMU47" s="285"/>
      <c r="QMV47" s="285"/>
      <c r="QMW47" s="285"/>
      <c r="QMX47" s="285"/>
      <c r="QMY47" s="285"/>
      <c r="QMZ47" s="285"/>
      <c r="QNA47" s="285"/>
      <c r="QNB47" s="285"/>
      <c r="QNC47" s="285"/>
      <c r="QND47" s="285"/>
      <c r="QNE47" s="285"/>
      <c r="QNF47" s="285"/>
      <c r="QNG47" s="285"/>
      <c r="QNH47" s="285"/>
      <c r="QNI47" s="285"/>
      <c r="QNJ47" s="285"/>
      <c r="QNK47" s="285"/>
      <c r="QNL47" s="285"/>
      <c r="QNM47" s="285"/>
      <c r="QNN47" s="285"/>
      <c r="QNO47" s="285"/>
      <c r="QNP47" s="285"/>
      <c r="QNQ47" s="285"/>
      <c r="QNR47" s="285"/>
      <c r="QNS47" s="285"/>
      <c r="QNT47" s="285"/>
      <c r="QNU47" s="285"/>
      <c r="QNV47" s="285"/>
      <c r="QNW47" s="285"/>
      <c r="QNX47" s="285"/>
      <c r="QNY47" s="285"/>
      <c r="QNZ47" s="285"/>
      <c r="QOA47" s="285"/>
      <c r="QOB47" s="285"/>
      <c r="QOC47" s="285"/>
      <c r="QOD47" s="285"/>
      <c r="QOE47" s="285"/>
      <c r="QOF47" s="285"/>
      <c r="QOG47" s="285"/>
      <c r="QOH47" s="285"/>
      <c r="QOI47" s="285"/>
      <c r="QOJ47" s="285"/>
      <c r="QOK47" s="285"/>
      <c r="QOL47" s="285"/>
      <c r="QOM47" s="285"/>
      <c r="QON47" s="285"/>
      <c r="QOO47" s="285"/>
      <c r="QOP47" s="285"/>
      <c r="QOQ47" s="285"/>
      <c r="QOR47" s="285"/>
      <c r="QOS47" s="285"/>
      <c r="QOT47" s="285"/>
      <c r="QOU47" s="285"/>
      <c r="QOV47" s="285"/>
      <c r="QOW47" s="285"/>
      <c r="QOX47" s="285"/>
      <c r="QOY47" s="285"/>
      <c r="QOZ47" s="285"/>
      <c r="QPA47" s="285"/>
      <c r="QPB47" s="285"/>
      <c r="QPC47" s="285"/>
      <c r="QPD47" s="285"/>
      <c r="QPE47" s="285"/>
      <c r="QPF47" s="285"/>
      <c r="QPG47" s="285"/>
      <c r="QPH47" s="285"/>
      <c r="QPI47" s="285"/>
      <c r="QPJ47" s="285"/>
      <c r="QPK47" s="285"/>
      <c r="QPL47" s="285"/>
      <c r="QPM47" s="285"/>
      <c r="QPN47" s="285"/>
      <c r="QPO47" s="285"/>
      <c r="QPP47" s="285"/>
      <c r="QPQ47" s="285"/>
      <c r="QPR47" s="285"/>
      <c r="QPS47" s="285"/>
      <c r="QPT47" s="285"/>
      <c r="QPU47" s="285"/>
      <c r="QPV47" s="285"/>
      <c r="QPW47" s="285"/>
      <c r="QPX47" s="285"/>
      <c r="QPY47" s="285"/>
      <c r="QPZ47" s="285"/>
      <c r="QQA47" s="285"/>
      <c r="QQB47" s="285"/>
      <c r="QQC47" s="285"/>
      <c r="QQD47" s="285"/>
      <c r="QQE47" s="285"/>
      <c r="QQF47" s="285"/>
      <c r="QQG47" s="285"/>
      <c r="QQH47" s="285"/>
      <c r="QQI47" s="285"/>
      <c r="QQJ47" s="285"/>
      <c r="QQK47" s="285"/>
      <c r="QQL47" s="285"/>
      <c r="QQM47" s="285"/>
      <c r="QQN47" s="285"/>
      <c r="QQO47" s="285"/>
      <c r="QQP47" s="285"/>
      <c r="QQQ47" s="285"/>
      <c r="QQR47" s="285"/>
      <c r="QQS47" s="285"/>
      <c r="QQT47" s="285"/>
      <c r="QQU47" s="285"/>
      <c r="QQV47" s="285"/>
      <c r="QQW47" s="285"/>
      <c r="QQX47" s="285"/>
      <c r="QQY47" s="285"/>
      <c r="QQZ47" s="285"/>
      <c r="QRA47" s="285"/>
      <c r="QRB47" s="285"/>
      <c r="QRC47" s="285"/>
      <c r="QRD47" s="285"/>
      <c r="QRE47" s="285"/>
      <c r="QRF47" s="285"/>
      <c r="QRG47" s="285"/>
      <c r="QRH47" s="285"/>
      <c r="QRI47" s="285"/>
      <c r="QRJ47" s="285"/>
      <c r="QRK47" s="285"/>
      <c r="QRL47" s="285"/>
      <c r="QRM47" s="285"/>
      <c r="QRN47" s="285"/>
      <c r="QRO47" s="285"/>
      <c r="QRP47" s="285"/>
      <c r="QRQ47" s="285"/>
      <c r="QRR47" s="285"/>
      <c r="QRS47" s="285"/>
      <c r="QRT47" s="285"/>
      <c r="QRU47" s="285"/>
      <c r="QRV47" s="285"/>
      <c r="QRW47" s="285"/>
      <c r="QRX47" s="285"/>
      <c r="QRY47" s="285"/>
      <c r="QRZ47" s="285"/>
      <c r="QSA47" s="285"/>
      <c r="QSB47" s="285"/>
      <c r="QSC47" s="285"/>
      <c r="QSD47" s="285"/>
      <c r="QSE47" s="285"/>
      <c r="QSF47" s="285"/>
      <c r="QSG47" s="285"/>
      <c r="QSH47" s="285"/>
      <c r="QSI47" s="285"/>
      <c r="QSJ47" s="285"/>
      <c r="QSK47" s="285"/>
      <c r="QSL47" s="285"/>
      <c r="QSM47" s="285"/>
      <c r="QSN47" s="285"/>
      <c r="QSO47" s="285"/>
      <c r="QSP47" s="285"/>
      <c r="QSQ47" s="285"/>
      <c r="QSR47" s="285"/>
      <c r="QSS47" s="285"/>
      <c r="QST47" s="285"/>
      <c r="QSU47" s="285"/>
      <c r="QSV47" s="285"/>
      <c r="QSW47" s="285"/>
      <c r="QSX47" s="285"/>
      <c r="QSY47" s="285"/>
      <c r="QSZ47" s="285"/>
      <c r="QTA47" s="285"/>
      <c r="QTB47" s="285"/>
      <c r="QTC47" s="285"/>
      <c r="QTD47" s="285"/>
      <c r="QTE47" s="285"/>
      <c r="QTF47" s="285"/>
      <c r="QTG47" s="285"/>
      <c r="QTH47" s="285"/>
      <c r="QTI47" s="285"/>
      <c r="QTJ47" s="285"/>
      <c r="QTK47" s="285"/>
      <c r="QTL47" s="285"/>
      <c r="QTM47" s="285"/>
      <c r="QTN47" s="285"/>
      <c r="QTO47" s="285"/>
      <c r="QTP47" s="285"/>
      <c r="QTQ47" s="285"/>
      <c r="QTR47" s="285"/>
      <c r="QTS47" s="285"/>
      <c r="QTT47" s="285"/>
      <c r="QTU47" s="285"/>
      <c r="QTV47" s="285"/>
      <c r="QTW47" s="285"/>
      <c r="QTX47" s="285"/>
      <c r="QTY47" s="285"/>
      <c r="QTZ47" s="285"/>
      <c r="QUA47" s="285"/>
      <c r="QUB47" s="285"/>
      <c r="QUC47" s="285"/>
      <c r="QUD47" s="285"/>
      <c r="QUE47" s="285"/>
      <c r="QUF47" s="285"/>
      <c r="QUG47" s="285"/>
      <c r="QUH47" s="285"/>
      <c r="QUI47" s="285"/>
      <c r="QUJ47" s="285"/>
      <c r="QUK47" s="285"/>
      <c r="QUL47" s="285"/>
      <c r="QUM47" s="285"/>
      <c r="QUN47" s="285"/>
      <c r="QUO47" s="285"/>
      <c r="QUP47" s="285"/>
      <c r="QUQ47" s="285"/>
      <c r="QUR47" s="285"/>
      <c r="QUS47" s="285"/>
      <c r="QUT47" s="285"/>
      <c r="QUU47" s="285"/>
      <c r="QUV47" s="285"/>
      <c r="QUW47" s="285"/>
      <c r="QUX47" s="285"/>
      <c r="QUY47" s="285"/>
      <c r="QUZ47" s="285"/>
      <c r="QVA47" s="285"/>
      <c r="QVB47" s="285"/>
      <c r="QVC47" s="285"/>
      <c r="QVD47" s="285"/>
      <c r="QVE47" s="285"/>
      <c r="QVF47" s="285"/>
      <c r="QVG47" s="285"/>
      <c r="QVH47" s="285"/>
      <c r="QVI47" s="285"/>
      <c r="QVJ47" s="285"/>
      <c r="QVK47" s="285"/>
      <c r="QVL47" s="285"/>
      <c r="QVM47" s="285"/>
      <c r="QVN47" s="285"/>
      <c r="QVO47" s="285"/>
      <c r="QVP47" s="285"/>
      <c r="QVQ47" s="285"/>
      <c r="QVR47" s="285"/>
      <c r="QVS47" s="285"/>
      <c r="QVT47" s="285"/>
      <c r="QVU47" s="285"/>
      <c r="QVV47" s="285"/>
      <c r="QVW47" s="285"/>
      <c r="QVX47" s="285"/>
      <c r="QVY47" s="285"/>
      <c r="QVZ47" s="285"/>
      <c r="QWA47" s="285"/>
      <c r="QWB47" s="285"/>
      <c r="QWC47" s="285"/>
      <c r="QWD47" s="285"/>
      <c r="QWE47" s="285"/>
      <c r="QWF47" s="285"/>
      <c r="QWG47" s="285"/>
      <c r="QWH47" s="285"/>
      <c r="QWI47" s="285"/>
      <c r="QWJ47" s="285"/>
      <c r="QWK47" s="285"/>
      <c r="QWL47" s="285"/>
      <c r="QWM47" s="285"/>
      <c r="QWN47" s="285"/>
      <c r="QWO47" s="285"/>
      <c r="QWP47" s="285"/>
      <c r="QWQ47" s="285"/>
      <c r="QWR47" s="285"/>
      <c r="QWS47" s="285"/>
      <c r="QWT47" s="285"/>
      <c r="QWU47" s="285"/>
      <c r="QWV47" s="285"/>
      <c r="QWW47" s="285"/>
      <c r="QWX47" s="285"/>
      <c r="QWY47" s="285"/>
      <c r="QWZ47" s="285"/>
      <c r="QXA47" s="285"/>
      <c r="QXB47" s="285"/>
      <c r="QXC47" s="285"/>
      <c r="QXD47" s="285"/>
      <c r="QXE47" s="285"/>
      <c r="QXF47" s="285"/>
      <c r="QXG47" s="285"/>
      <c r="QXH47" s="285"/>
      <c r="QXI47" s="285"/>
      <c r="QXJ47" s="285"/>
      <c r="QXK47" s="285"/>
      <c r="QXL47" s="285"/>
      <c r="QXM47" s="285"/>
      <c r="QXN47" s="285"/>
      <c r="QXO47" s="285"/>
      <c r="QXP47" s="285"/>
      <c r="QXQ47" s="285"/>
      <c r="QXR47" s="285"/>
      <c r="QXS47" s="285"/>
      <c r="QXT47" s="285"/>
      <c r="QXU47" s="285"/>
      <c r="QXV47" s="285"/>
      <c r="QXW47" s="285"/>
      <c r="QXX47" s="285"/>
      <c r="QXY47" s="285"/>
      <c r="QXZ47" s="285"/>
      <c r="QYA47" s="285"/>
      <c r="QYB47" s="285"/>
      <c r="QYC47" s="285"/>
      <c r="QYD47" s="285"/>
      <c r="QYE47" s="285"/>
      <c r="QYF47" s="285"/>
      <c r="QYG47" s="285"/>
      <c r="QYH47" s="285"/>
      <c r="QYI47" s="285"/>
      <c r="QYJ47" s="285"/>
      <c r="QYK47" s="285"/>
      <c r="QYL47" s="285"/>
      <c r="QYM47" s="285"/>
      <c r="QYN47" s="285"/>
      <c r="QYO47" s="285"/>
      <c r="QYP47" s="285"/>
      <c r="QYQ47" s="285"/>
      <c r="QYR47" s="285"/>
      <c r="QYS47" s="285"/>
      <c r="QYT47" s="285"/>
      <c r="QYU47" s="285"/>
      <c r="QYV47" s="285"/>
      <c r="QYW47" s="285"/>
      <c r="QYX47" s="285"/>
      <c r="QYY47" s="285"/>
      <c r="QYZ47" s="285"/>
      <c r="QZA47" s="285"/>
      <c r="QZB47" s="285"/>
      <c r="QZC47" s="285"/>
      <c r="QZD47" s="285"/>
      <c r="QZE47" s="285"/>
      <c r="QZF47" s="285"/>
      <c r="QZG47" s="285"/>
      <c r="QZH47" s="285"/>
      <c r="QZI47" s="285"/>
      <c r="QZJ47" s="285"/>
      <c r="QZK47" s="285"/>
      <c r="QZL47" s="285"/>
      <c r="QZM47" s="285"/>
      <c r="QZN47" s="285"/>
      <c r="QZO47" s="285"/>
      <c r="QZP47" s="285"/>
      <c r="QZQ47" s="285"/>
      <c r="QZR47" s="285"/>
      <c r="QZS47" s="285"/>
      <c r="QZT47" s="285"/>
      <c r="QZU47" s="285"/>
      <c r="QZV47" s="285"/>
      <c r="QZW47" s="285"/>
      <c r="QZX47" s="285"/>
      <c r="QZY47" s="285"/>
      <c r="QZZ47" s="285"/>
      <c r="RAA47" s="285"/>
      <c r="RAB47" s="285"/>
      <c r="RAC47" s="285"/>
      <c r="RAD47" s="285"/>
      <c r="RAE47" s="285"/>
      <c r="RAF47" s="285"/>
      <c r="RAG47" s="285"/>
      <c r="RAH47" s="285"/>
      <c r="RAI47" s="285"/>
      <c r="RAJ47" s="285"/>
      <c r="RAK47" s="285"/>
      <c r="RAL47" s="285"/>
      <c r="RAM47" s="285"/>
      <c r="RAN47" s="285"/>
      <c r="RAO47" s="285"/>
      <c r="RAP47" s="285"/>
      <c r="RAQ47" s="285"/>
      <c r="RAR47" s="285"/>
      <c r="RAS47" s="285"/>
      <c r="RAT47" s="285"/>
      <c r="RAU47" s="285"/>
      <c r="RAV47" s="285"/>
      <c r="RAW47" s="285"/>
      <c r="RAX47" s="285"/>
      <c r="RAY47" s="285"/>
      <c r="RAZ47" s="285"/>
      <c r="RBA47" s="285"/>
      <c r="RBB47" s="285"/>
      <c r="RBC47" s="285"/>
      <c r="RBD47" s="285"/>
      <c r="RBE47" s="285"/>
      <c r="RBF47" s="285"/>
      <c r="RBG47" s="285"/>
      <c r="RBH47" s="285"/>
      <c r="RBI47" s="285"/>
      <c r="RBJ47" s="285"/>
      <c r="RBK47" s="285"/>
      <c r="RBL47" s="285"/>
      <c r="RBM47" s="285"/>
      <c r="RBN47" s="285"/>
      <c r="RBO47" s="285"/>
      <c r="RBP47" s="285"/>
      <c r="RBQ47" s="285"/>
      <c r="RBR47" s="285"/>
      <c r="RBS47" s="285"/>
      <c r="RBT47" s="285"/>
      <c r="RBU47" s="285"/>
      <c r="RBV47" s="285"/>
      <c r="RBW47" s="285"/>
      <c r="RBX47" s="285"/>
      <c r="RBY47" s="285"/>
      <c r="RBZ47" s="285"/>
      <c r="RCA47" s="285"/>
      <c r="RCB47" s="285"/>
      <c r="RCC47" s="285"/>
      <c r="RCD47" s="285"/>
      <c r="RCE47" s="285"/>
      <c r="RCF47" s="285"/>
      <c r="RCG47" s="285"/>
      <c r="RCH47" s="285"/>
      <c r="RCI47" s="285"/>
      <c r="RCJ47" s="285"/>
      <c r="RCK47" s="285"/>
      <c r="RCL47" s="285"/>
      <c r="RCM47" s="285"/>
      <c r="RCN47" s="285"/>
      <c r="RCO47" s="285"/>
      <c r="RCP47" s="285"/>
      <c r="RCQ47" s="285"/>
      <c r="RCR47" s="285"/>
      <c r="RCS47" s="285"/>
      <c r="RCT47" s="285"/>
      <c r="RCU47" s="285"/>
      <c r="RCV47" s="285"/>
      <c r="RCW47" s="285"/>
      <c r="RCX47" s="285"/>
      <c r="RCY47" s="285"/>
      <c r="RCZ47" s="285"/>
      <c r="RDA47" s="285"/>
      <c r="RDB47" s="285"/>
      <c r="RDC47" s="285"/>
      <c r="RDD47" s="285"/>
      <c r="RDE47" s="285"/>
      <c r="RDF47" s="285"/>
      <c r="RDG47" s="285"/>
      <c r="RDH47" s="285"/>
      <c r="RDI47" s="285"/>
      <c r="RDJ47" s="285"/>
      <c r="RDK47" s="285"/>
      <c r="RDL47" s="285"/>
      <c r="RDM47" s="285"/>
      <c r="RDN47" s="285"/>
      <c r="RDO47" s="285"/>
      <c r="RDP47" s="285"/>
      <c r="RDQ47" s="285"/>
      <c r="RDR47" s="285"/>
      <c r="RDS47" s="285"/>
      <c r="RDT47" s="285"/>
      <c r="RDU47" s="285"/>
      <c r="RDV47" s="285"/>
      <c r="RDW47" s="285"/>
      <c r="RDX47" s="285"/>
      <c r="RDY47" s="285"/>
      <c r="RDZ47" s="285"/>
      <c r="REA47" s="285"/>
      <c r="REB47" s="285"/>
      <c r="REC47" s="285"/>
      <c r="RED47" s="285"/>
      <c r="REE47" s="285"/>
      <c r="REF47" s="285"/>
      <c r="REG47" s="285"/>
      <c r="REH47" s="285"/>
      <c r="REI47" s="285"/>
      <c r="REJ47" s="285"/>
      <c r="REK47" s="285"/>
      <c r="REL47" s="285"/>
      <c r="REM47" s="285"/>
      <c r="REN47" s="285"/>
      <c r="REO47" s="285"/>
      <c r="REP47" s="285"/>
      <c r="REQ47" s="285"/>
      <c r="RER47" s="285"/>
      <c r="RES47" s="285"/>
      <c r="RET47" s="285"/>
      <c r="REU47" s="285"/>
      <c r="REV47" s="285"/>
      <c r="REW47" s="285"/>
      <c r="REX47" s="285"/>
      <c r="REY47" s="285"/>
      <c r="REZ47" s="285"/>
      <c r="RFA47" s="285"/>
      <c r="RFB47" s="285"/>
      <c r="RFC47" s="285"/>
      <c r="RFD47" s="285"/>
      <c r="RFE47" s="285"/>
      <c r="RFF47" s="285"/>
      <c r="RFG47" s="285"/>
      <c r="RFH47" s="285"/>
      <c r="RFI47" s="285"/>
      <c r="RFJ47" s="285"/>
      <c r="RFK47" s="285"/>
      <c r="RFL47" s="285"/>
      <c r="RFM47" s="285"/>
      <c r="RFN47" s="285"/>
      <c r="RFO47" s="285"/>
      <c r="RFP47" s="285"/>
      <c r="RFQ47" s="285"/>
      <c r="RFR47" s="285"/>
      <c r="RFS47" s="285"/>
      <c r="RFT47" s="285"/>
      <c r="RFU47" s="285"/>
      <c r="RFV47" s="285"/>
      <c r="RFW47" s="285"/>
      <c r="RFX47" s="285"/>
      <c r="RFY47" s="285"/>
      <c r="RFZ47" s="285"/>
      <c r="RGA47" s="285"/>
      <c r="RGB47" s="285"/>
      <c r="RGC47" s="285"/>
      <c r="RGD47" s="285"/>
      <c r="RGE47" s="285"/>
      <c r="RGF47" s="285"/>
      <c r="RGG47" s="285"/>
      <c r="RGH47" s="285"/>
      <c r="RGI47" s="285"/>
      <c r="RGJ47" s="285"/>
      <c r="RGK47" s="285"/>
      <c r="RGL47" s="285"/>
      <c r="RGM47" s="285"/>
      <c r="RGN47" s="285"/>
      <c r="RGO47" s="285"/>
      <c r="RGP47" s="285"/>
      <c r="RGQ47" s="285"/>
      <c r="RGR47" s="285"/>
      <c r="RGS47" s="285"/>
      <c r="RGT47" s="285"/>
      <c r="RGU47" s="285"/>
      <c r="RGV47" s="285"/>
      <c r="RGW47" s="285"/>
      <c r="RGX47" s="285"/>
      <c r="RGY47" s="285"/>
      <c r="RGZ47" s="285"/>
      <c r="RHA47" s="285"/>
      <c r="RHB47" s="285"/>
      <c r="RHC47" s="285"/>
      <c r="RHD47" s="285"/>
      <c r="RHE47" s="285"/>
      <c r="RHF47" s="285"/>
      <c r="RHG47" s="285"/>
      <c r="RHH47" s="285"/>
      <c r="RHI47" s="285"/>
      <c r="RHJ47" s="285"/>
      <c r="RHK47" s="285"/>
      <c r="RHL47" s="285"/>
      <c r="RHM47" s="285"/>
      <c r="RHN47" s="285"/>
      <c r="RHO47" s="285"/>
      <c r="RHP47" s="285"/>
      <c r="RHQ47" s="285"/>
      <c r="RHR47" s="285"/>
      <c r="RHS47" s="285"/>
      <c r="RHT47" s="285"/>
      <c r="RHU47" s="285"/>
      <c r="RHV47" s="285"/>
      <c r="RHW47" s="285"/>
      <c r="RHX47" s="285"/>
      <c r="RHY47" s="285"/>
      <c r="RHZ47" s="285"/>
      <c r="RIA47" s="285"/>
      <c r="RIB47" s="285"/>
      <c r="RIC47" s="285"/>
      <c r="RID47" s="285"/>
      <c r="RIE47" s="285"/>
      <c r="RIF47" s="285"/>
      <c r="RIG47" s="285"/>
      <c r="RIH47" s="285"/>
      <c r="RII47" s="285"/>
      <c r="RIJ47" s="285"/>
      <c r="RIK47" s="285"/>
      <c r="RIL47" s="285"/>
      <c r="RIM47" s="285"/>
      <c r="RIN47" s="285"/>
      <c r="RIO47" s="285"/>
      <c r="RIP47" s="285"/>
      <c r="RIQ47" s="285"/>
      <c r="RIR47" s="285"/>
      <c r="RIS47" s="285"/>
      <c r="RIT47" s="285"/>
      <c r="RIU47" s="285"/>
      <c r="RIV47" s="285"/>
      <c r="RIW47" s="285"/>
      <c r="RIX47" s="285"/>
      <c r="RIY47" s="285"/>
      <c r="RIZ47" s="285"/>
      <c r="RJA47" s="285"/>
      <c r="RJB47" s="285"/>
      <c r="RJC47" s="285"/>
      <c r="RJD47" s="285"/>
      <c r="RJE47" s="285"/>
      <c r="RJF47" s="285"/>
      <c r="RJG47" s="285"/>
      <c r="RJH47" s="285"/>
      <c r="RJI47" s="285"/>
      <c r="RJJ47" s="285"/>
      <c r="RJK47" s="285"/>
      <c r="RJL47" s="285"/>
      <c r="RJM47" s="285"/>
      <c r="RJN47" s="285"/>
      <c r="RJO47" s="285"/>
      <c r="RJP47" s="285"/>
      <c r="RJQ47" s="285"/>
      <c r="RJR47" s="285"/>
      <c r="RJS47" s="285"/>
      <c r="RJT47" s="285"/>
      <c r="RJU47" s="285"/>
      <c r="RJV47" s="285"/>
      <c r="RJW47" s="285"/>
      <c r="RJX47" s="285"/>
      <c r="RJY47" s="285"/>
      <c r="RJZ47" s="285"/>
      <c r="RKA47" s="285"/>
      <c r="RKB47" s="285"/>
      <c r="RKC47" s="285"/>
      <c r="RKD47" s="285"/>
      <c r="RKE47" s="285"/>
      <c r="RKF47" s="285"/>
      <c r="RKG47" s="285"/>
      <c r="RKH47" s="285"/>
      <c r="RKI47" s="285"/>
      <c r="RKJ47" s="285"/>
      <c r="RKK47" s="285"/>
      <c r="RKL47" s="285"/>
      <c r="RKM47" s="285"/>
      <c r="RKN47" s="285"/>
      <c r="RKO47" s="285"/>
      <c r="RKP47" s="285"/>
      <c r="RKQ47" s="285"/>
      <c r="RKR47" s="285"/>
      <c r="RKS47" s="285"/>
      <c r="RKT47" s="285"/>
      <c r="RKU47" s="285"/>
      <c r="RKV47" s="285"/>
      <c r="RKW47" s="285"/>
      <c r="RKX47" s="285"/>
      <c r="RKY47" s="285"/>
      <c r="RKZ47" s="285"/>
      <c r="RLA47" s="285"/>
      <c r="RLB47" s="285"/>
      <c r="RLC47" s="285"/>
      <c r="RLD47" s="285"/>
      <c r="RLE47" s="285"/>
      <c r="RLF47" s="285"/>
      <c r="RLG47" s="285"/>
      <c r="RLH47" s="285"/>
      <c r="RLI47" s="285"/>
      <c r="RLJ47" s="285"/>
      <c r="RLK47" s="285"/>
      <c r="RLL47" s="285"/>
      <c r="RLM47" s="285"/>
      <c r="RLN47" s="285"/>
      <c r="RLO47" s="285"/>
      <c r="RLP47" s="285"/>
      <c r="RLQ47" s="285"/>
      <c r="RLR47" s="285"/>
      <c r="RLS47" s="285"/>
      <c r="RLT47" s="285"/>
      <c r="RLU47" s="285"/>
      <c r="RLV47" s="285"/>
      <c r="RLW47" s="285"/>
      <c r="RLX47" s="285"/>
      <c r="RLY47" s="285"/>
      <c r="RLZ47" s="285"/>
      <c r="RMA47" s="285"/>
      <c r="RMB47" s="285"/>
      <c r="RMC47" s="285"/>
      <c r="RMD47" s="285"/>
      <c r="RME47" s="285"/>
      <c r="RMF47" s="285"/>
      <c r="RMG47" s="285"/>
      <c r="RMH47" s="285"/>
      <c r="RMI47" s="285"/>
      <c r="RMJ47" s="285"/>
      <c r="RMK47" s="285"/>
      <c r="RML47" s="285"/>
      <c r="RMM47" s="285"/>
      <c r="RMN47" s="285"/>
      <c r="RMO47" s="285"/>
      <c r="RMP47" s="285"/>
      <c r="RMQ47" s="285"/>
      <c r="RMR47" s="285"/>
      <c r="RMS47" s="285"/>
      <c r="RMT47" s="285"/>
      <c r="RMU47" s="285"/>
      <c r="RMV47" s="285"/>
      <c r="RMW47" s="285"/>
      <c r="RMX47" s="285"/>
      <c r="RMY47" s="285"/>
      <c r="RMZ47" s="285"/>
      <c r="RNA47" s="285"/>
      <c r="RNB47" s="285"/>
      <c r="RNC47" s="285"/>
      <c r="RND47" s="285"/>
      <c r="RNE47" s="285"/>
      <c r="RNF47" s="285"/>
      <c r="RNG47" s="285"/>
      <c r="RNH47" s="285"/>
      <c r="RNI47" s="285"/>
      <c r="RNJ47" s="285"/>
      <c r="RNK47" s="285"/>
      <c r="RNL47" s="285"/>
      <c r="RNM47" s="285"/>
      <c r="RNN47" s="285"/>
      <c r="RNO47" s="285"/>
      <c r="RNP47" s="285"/>
      <c r="RNQ47" s="285"/>
      <c r="RNR47" s="285"/>
      <c r="RNS47" s="285"/>
      <c r="RNT47" s="285"/>
      <c r="RNU47" s="285"/>
      <c r="RNV47" s="285"/>
      <c r="RNW47" s="285"/>
      <c r="RNX47" s="285"/>
      <c r="RNY47" s="285"/>
      <c r="RNZ47" s="285"/>
      <c r="ROA47" s="285"/>
      <c r="ROB47" s="285"/>
      <c r="ROC47" s="285"/>
      <c r="ROD47" s="285"/>
      <c r="ROE47" s="285"/>
      <c r="ROF47" s="285"/>
      <c r="ROG47" s="285"/>
      <c r="ROH47" s="285"/>
      <c r="ROI47" s="285"/>
      <c r="ROJ47" s="285"/>
      <c r="ROK47" s="285"/>
      <c r="ROL47" s="285"/>
      <c r="ROM47" s="285"/>
      <c r="RON47" s="285"/>
      <c r="ROO47" s="285"/>
      <c r="ROP47" s="285"/>
      <c r="ROQ47" s="285"/>
      <c r="ROR47" s="285"/>
      <c r="ROS47" s="285"/>
      <c r="ROT47" s="285"/>
      <c r="ROU47" s="285"/>
      <c r="ROV47" s="285"/>
      <c r="ROW47" s="285"/>
      <c r="ROX47" s="285"/>
      <c r="ROY47" s="285"/>
      <c r="ROZ47" s="285"/>
      <c r="RPA47" s="285"/>
      <c r="RPB47" s="285"/>
      <c r="RPC47" s="285"/>
      <c r="RPD47" s="285"/>
      <c r="RPE47" s="285"/>
      <c r="RPF47" s="285"/>
      <c r="RPG47" s="285"/>
      <c r="RPH47" s="285"/>
      <c r="RPI47" s="285"/>
      <c r="RPJ47" s="285"/>
      <c r="RPK47" s="285"/>
      <c r="RPL47" s="285"/>
      <c r="RPM47" s="285"/>
      <c r="RPN47" s="285"/>
      <c r="RPO47" s="285"/>
      <c r="RPP47" s="285"/>
      <c r="RPQ47" s="285"/>
      <c r="RPR47" s="285"/>
      <c r="RPS47" s="285"/>
      <c r="RPT47" s="285"/>
      <c r="RPU47" s="285"/>
      <c r="RPV47" s="285"/>
      <c r="RPW47" s="285"/>
      <c r="RPX47" s="285"/>
      <c r="RPY47" s="285"/>
      <c r="RPZ47" s="285"/>
      <c r="RQA47" s="285"/>
      <c r="RQB47" s="285"/>
      <c r="RQC47" s="285"/>
      <c r="RQD47" s="285"/>
      <c r="RQE47" s="285"/>
      <c r="RQF47" s="285"/>
      <c r="RQG47" s="285"/>
      <c r="RQH47" s="285"/>
      <c r="RQI47" s="285"/>
      <c r="RQJ47" s="285"/>
      <c r="RQK47" s="285"/>
      <c r="RQL47" s="285"/>
      <c r="RQM47" s="285"/>
      <c r="RQN47" s="285"/>
      <c r="RQO47" s="285"/>
      <c r="RQP47" s="285"/>
      <c r="RQQ47" s="285"/>
      <c r="RQR47" s="285"/>
      <c r="RQS47" s="285"/>
      <c r="RQT47" s="285"/>
      <c r="RQU47" s="285"/>
      <c r="RQV47" s="285"/>
      <c r="RQW47" s="285"/>
      <c r="RQX47" s="285"/>
      <c r="RQY47" s="285"/>
      <c r="RQZ47" s="285"/>
      <c r="RRA47" s="285"/>
      <c r="RRB47" s="285"/>
      <c r="RRC47" s="285"/>
      <c r="RRD47" s="285"/>
      <c r="RRE47" s="285"/>
      <c r="RRF47" s="285"/>
      <c r="RRG47" s="285"/>
      <c r="RRH47" s="285"/>
      <c r="RRI47" s="285"/>
      <c r="RRJ47" s="285"/>
      <c r="RRK47" s="285"/>
      <c r="RRL47" s="285"/>
      <c r="RRM47" s="285"/>
      <c r="RRN47" s="285"/>
      <c r="RRO47" s="285"/>
      <c r="RRP47" s="285"/>
      <c r="RRQ47" s="285"/>
      <c r="RRR47" s="285"/>
      <c r="RRS47" s="285"/>
      <c r="RRT47" s="285"/>
      <c r="RRU47" s="285"/>
      <c r="RRV47" s="285"/>
      <c r="RRW47" s="285"/>
      <c r="RRX47" s="285"/>
      <c r="RRY47" s="285"/>
      <c r="RRZ47" s="285"/>
      <c r="RSA47" s="285"/>
      <c r="RSB47" s="285"/>
      <c r="RSC47" s="285"/>
      <c r="RSD47" s="285"/>
      <c r="RSE47" s="285"/>
      <c r="RSF47" s="285"/>
      <c r="RSG47" s="285"/>
      <c r="RSH47" s="285"/>
      <c r="RSI47" s="285"/>
      <c r="RSJ47" s="285"/>
      <c r="RSK47" s="285"/>
      <c r="RSL47" s="285"/>
      <c r="RSM47" s="285"/>
      <c r="RSN47" s="285"/>
      <c r="RSO47" s="285"/>
      <c r="RSP47" s="285"/>
      <c r="RSQ47" s="285"/>
      <c r="RSR47" s="285"/>
      <c r="RSS47" s="285"/>
      <c r="RST47" s="285"/>
      <c r="RSU47" s="285"/>
      <c r="RSV47" s="285"/>
      <c r="RSW47" s="285"/>
      <c r="RSX47" s="285"/>
      <c r="RSY47" s="285"/>
      <c r="RSZ47" s="285"/>
      <c r="RTA47" s="285"/>
      <c r="RTB47" s="285"/>
      <c r="RTC47" s="285"/>
      <c r="RTD47" s="285"/>
      <c r="RTE47" s="285"/>
      <c r="RTF47" s="285"/>
      <c r="RTG47" s="285"/>
      <c r="RTH47" s="285"/>
      <c r="RTI47" s="285"/>
      <c r="RTJ47" s="285"/>
      <c r="RTK47" s="285"/>
      <c r="RTL47" s="285"/>
      <c r="RTM47" s="285"/>
      <c r="RTN47" s="285"/>
      <c r="RTO47" s="285"/>
      <c r="RTP47" s="285"/>
      <c r="RTQ47" s="285"/>
      <c r="RTR47" s="285"/>
      <c r="RTS47" s="285"/>
      <c r="RTT47" s="285"/>
      <c r="RTU47" s="285"/>
      <c r="RTV47" s="285"/>
      <c r="RTW47" s="285"/>
      <c r="RTX47" s="285"/>
      <c r="RTY47" s="285"/>
      <c r="RTZ47" s="285"/>
      <c r="RUA47" s="285"/>
      <c r="RUB47" s="285"/>
      <c r="RUC47" s="285"/>
      <c r="RUD47" s="285"/>
      <c r="RUE47" s="285"/>
      <c r="RUF47" s="285"/>
      <c r="RUG47" s="285"/>
      <c r="RUH47" s="285"/>
      <c r="RUI47" s="285"/>
      <c r="RUJ47" s="285"/>
      <c r="RUK47" s="285"/>
      <c r="RUL47" s="285"/>
      <c r="RUM47" s="285"/>
      <c r="RUN47" s="285"/>
      <c r="RUO47" s="285"/>
      <c r="RUP47" s="285"/>
      <c r="RUQ47" s="285"/>
      <c r="RUR47" s="285"/>
      <c r="RUS47" s="285"/>
      <c r="RUT47" s="285"/>
      <c r="RUU47" s="285"/>
      <c r="RUV47" s="285"/>
      <c r="RUW47" s="285"/>
      <c r="RUX47" s="285"/>
      <c r="RUY47" s="285"/>
      <c r="RUZ47" s="285"/>
      <c r="RVA47" s="285"/>
      <c r="RVB47" s="285"/>
      <c r="RVC47" s="285"/>
      <c r="RVD47" s="285"/>
      <c r="RVE47" s="285"/>
      <c r="RVF47" s="285"/>
      <c r="RVG47" s="285"/>
      <c r="RVH47" s="285"/>
      <c r="RVI47" s="285"/>
      <c r="RVJ47" s="285"/>
      <c r="RVK47" s="285"/>
      <c r="RVL47" s="285"/>
      <c r="RVM47" s="285"/>
      <c r="RVN47" s="285"/>
      <c r="RVO47" s="285"/>
      <c r="RVP47" s="285"/>
      <c r="RVQ47" s="285"/>
      <c r="RVR47" s="285"/>
      <c r="RVS47" s="285"/>
      <c r="RVT47" s="285"/>
      <c r="RVU47" s="285"/>
      <c r="RVV47" s="285"/>
      <c r="RVW47" s="285"/>
      <c r="RVX47" s="285"/>
      <c r="RVY47" s="285"/>
      <c r="RVZ47" s="285"/>
      <c r="RWA47" s="285"/>
      <c r="RWB47" s="285"/>
      <c r="RWC47" s="285"/>
      <c r="RWD47" s="285"/>
      <c r="RWE47" s="285"/>
      <c r="RWF47" s="285"/>
      <c r="RWG47" s="285"/>
      <c r="RWH47" s="285"/>
      <c r="RWI47" s="285"/>
      <c r="RWJ47" s="285"/>
      <c r="RWK47" s="285"/>
      <c r="RWL47" s="285"/>
      <c r="RWM47" s="285"/>
      <c r="RWN47" s="285"/>
      <c r="RWO47" s="285"/>
      <c r="RWP47" s="285"/>
      <c r="RWQ47" s="285"/>
      <c r="RWR47" s="285"/>
      <c r="RWS47" s="285"/>
      <c r="RWT47" s="285"/>
      <c r="RWU47" s="285"/>
      <c r="RWV47" s="285"/>
      <c r="RWW47" s="285"/>
      <c r="RWX47" s="285"/>
      <c r="RWY47" s="285"/>
      <c r="RWZ47" s="285"/>
      <c r="RXA47" s="285"/>
      <c r="RXB47" s="285"/>
      <c r="RXC47" s="285"/>
      <c r="RXD47" s="285"/>
      <c r="RXE47" s="285"/>
      <c r="RXF47" s="285"/>
      <c r="RXG47" s="285"/>
      <c r="RXH47" s="285"/>
      <c r="RXI47" s="285"/>
      <c r="RXJ47" s="285"/>
      <c r="RXK47" s="285"/>
      <c r="RXL47" s="285"/>
      <c r="RXM47" s="285"/>
      <c r="RXN47" s="285"/>
      <c r="RXO47" s="285"/>
      <c r="RXP47" s="285"/>
      <c r="RXQ47" s="285"/>
      <c r="RXR47" s="285"/>
      <c r="RXS47" s="285"/>
      <c r="RXT47" s="285"/>
      <c r="RXU47" s="285"/>
      <c r="RXV47" s="285"/>
      <c r="RXW47" s="285"/>
      <c r="RXX47" s="285"/>
      <c r="RXY47" s="285"/>
      <c r="RXZ47" s="285"/>
      <c r="RYA47" s="285"/>
      <c r="RYB47" s="285"/>
      <c r="RYC47" s="285"/>
      <c r="RYD47" s="285"/>
      <c r="RYE47" s="285"/>
      <c r="RYF47" s="285"/>
      <c r="RYG47" s="285"/>
      <c r="RYH47" s="285"/>
      <c r="RYI47" s="285"/>
      <c r="RYJ47" s="285"/>
      <c r="RYK47" s="285"/>
      <c r="RYL47" s="285"/>
      <c r="RYM47" s="285"/>
      <c r="RYN47" s="285"/>
      <c r="RYO47" s="285"/>
      <c r="RYP47" s="285"/>
      <c r="RYQ47" s="285"/>
      <c r="RYR47" s="285"/>
      <c r="RYS47" s="285"/>
      <c r="RYT47" s="285"/>
      <c r="RYU47" s="285"/>
      <c r="RYV47" s="285"/>
      <c r="RYW47" s="285"/>
      <c r="RYX47" s="285"/>
      <c r="RYY47" s="285"/>
      <c r="RYZ47" s="285"/>
      <c r="RZA47" s="285"/>
      <c r="RZB47" s="285"/>
      <c r="RZC47" s="285"/>
      <c r="RZD47" s="285"/>
      <c r="RZE47" s="285"/>
      <c r="RZF47" s="285"/>
      <c r="RZG47" s="285"/>
      <c r="RZH47" s="285"/>
      <c r="RZI47" s="285"/>
      <c r="RZJ47" s="285"/>
      <c r="RZK47" s="285"/>
      <c r="RZL47" s="285"/>
      <c r="RZM47" s="285"/>
      <c r="RZN47" s="285"/>
      <c r="RZO47" s="285"/>
      <c r="RZP47" s="285"/>
      <c r="RZQ47" s="285"/>
      <c r="RZR47" s="285"/>
      <c r="RZS47" s="285"/>
      <c r="RZT47" s="285"/>
      <c r="RZU47" s="285"/>
      <c r="RZV47" s="285"/>
      <c r="RZW47" s="285"/>
      <c r="RZX47" s="285"/>
      <c r="RZY47" s="285"/>
      <c r="RZZ47" s="285"/>
      <c r="SAA47" s="285"/>
      <c r="SAB47" s="285"/>
      <c r="SAC47" s="285"/>
      <c r="SAD47" s="285"/>
      <c r="SAE47" s="285"/>
      <c r="SAF47" s="285"/>
      <c r="SAG47" s="285"/>
      <c r="SAH47" s="285"/>
      <c r="SAI47" s="285"/>
      <c r="SAJ47" s="285"/>
      <c r="SAK47" s="285"/>
      <c r="SAL47" s="285"/>
      <c r="SAM47" s="285"/>
      <c r="SAN47" s="285"/>
      <c r="SAO47" s="285"/>
      <c r="SAP47" s="285"/>
      <c r="SAQ47" s="285"/>
      <c r="SAR47" s="285"/>
      <c r="SAS47" s="285"/>
      <c r="SAT47" s="285"/>
      <c r="SAU47" s="285"/>
      <c r="SAV47" s="285"/>
      <c r="SAW47" s="285"/>
      <c r="SAX47" s="285"/>
      <c r="SAY47" s="285"/>
      <c r="SAZ47" s="285"/>
      <c r="SBA47" s="285"/>
      <c r="SBB47" s="285"/>
      <c r="SBC47" s="285"/>
      <c r="SBD47" s="285"/>
      <c r="SBE47" s="285"/>
      <c r="SBF47" s="285"/>
      <c r="SBG47" s="285"/>
      <c r="SBH47" s="285"/>
      <c r="SBI47" s="285"/>
      <c r="SBJ47" s="285"/>
      <c r="SBK47" s="285"/>
      <c r="SBL47" s="285"/>
      <c r="SBM47" s="285"/>
      <c r="SBN47" s="285"/>
      <c r="SBO47" s="285"/>
      <c r="SBP47" s="285"/>
      <c r="SBQ47" s="285"/>
      <c r="SBR47" s="285"/>
      <c r="SBS47" s="285"/>
      <c r="SBT47" s="285"/>
      <c r="SBU47" s="285"/>
      <c r="SBV47" s="285"/>
      <c r="SBW47" s="285"/>
      <c r="SBX47" s="285"/>
      <c r="SBY47" s="285"/>
      <c r="SBZ47" s="285"/>
      <c r="SCA47" s="285"/>
      <c r="SCB47" s="285"/>
      <c r="SCC47" s="285"/>
      <c r="SCD47" s="285"/>
      <c r="SCE47" s="285"/>
      <c r="SCF47" s="285"/>
      <c r="SCG47" s="285"/>
      <c r="SCH47" s="285"/>
      <c r="SCI47" s="285"/>
      <c r="SCJ47" s="285"/>
      <c r="SCK47" s="285"/>
      <c r="SCL47" s="285"/>
      <c r="SCM47" s="285"/>
      <c r="SCN47" s="285"/>
      <c r="SCO47" s="285"/>
      <c r="SCP47" s="285"/>
      <c r="SCQ47" s="285"/>
      <c r="SCR47" s="285"/>
      <c r="SCS47" s="285"/>
      <c r="SCT47" s="285"/>
      <c r="SCU47" s="285"/>
      <c r="SCV47" s="285"/>
      <c r="SCW47" s="285"/>
      <c r="SCX47" s="285"/>
      <c r="SCY47" s="285"/>
      <c r="SCZ47" s="285"/>
      <c r="SDA47" s="285"/>
      <c r="SDB47" s="285"/>
      <c r="SDC47" s="285"/>
      <c r="SDD47" s="285"/>
      <c r="SDE47" s="285"/>
      <c r="SDF47" s="285"/>
      <c r="SDG47" s="285"/>
      <c r="SDH47" s="285"/>
      <c r="SDI47" s="285"/>
      <c r="SDJ47" s="285"/>
      <c r="SDK47" s="285"/>
      <c r="SDL47" s="285"/>
      <c r="SDM47" s="285"/>
      <c r="SDN47" s="285"/>
      <c r="SDO47" s="285"/>
      <c r="SDP47" s="285"/>
      <c r="SDQ47" s="285"/>
      <c r="SDR47" s="285"/>
      <c r="SDS47" s="285"/>
      <c r="SDT47" s="285"/>
      <c r="SDU47" s="285"/>
      <c r="SDV47" s="285"/>
      <c r="SDW47" s="285"/>
      <c r="SDX47" s="285"/>
      <c r="SDY47" s="285"/>
      <c r="SDZ47" s="285"/>
      <c r="SEA47" s="285"/>
      <c r="SEB47" s="285"/>
      <c r="SEC47" s="285"/>
      <c r="SED47" s="285"/>
      <c r="SEE47" s="285"/>
      <c r="SEF47" s="285"/>
      <c r="SEG47" s="285"/>
      <c r="SEH47" s="285"/>
      <c r="SEI47" s="285"/>
      <c r="SEJ47" s="285"/>
      <c r="SEK47" s="285"/>
      <c r="SEL47" s="285"/>
      <c r="SEM47" s="285"/>
      <c r="SEN47" s="285"/>
      <c r="SEO47" s="285"/>
      <c r="SEP47" s="285"/>
      <c r="SEQ47" s="285"/>
      <c r="SER47" s="285"/>
      <c r="SES47" s="285"/>
      <c r="SET47" s="285"/>
      <c r="SEU47" s="285"/>
      <c r="SEV47" s="285"/>
      <c r="SEW47" s="285"/>
      <c r="SEX47" s="285"/>
      <c r="SEY47" s="285"/>
      <c r="SEZ47" s="285"/>
      <c r="SFA47" s="285"/>
      <c r="SFB47" s="285"/>
      <c r="SFC47" s="285"/>
      <c r="SFD47" s="285"/>
      <c r="SFE47" s="285"/>
      <c r="SFF47" s="285"/>
      <c r="SFG47" s="285"/>
      <c r="SFH47" s="285"/>
      <c r="SFI47" s="285"/>
      <c r="SFJ47" s="285"/>
      <c r="SFK47" s="285"/>
      <c r="SFL47" s="285"/>
      <c r="SFM47" s="285"/>
      <c r="SFN47" s="285"/>
      <c r="SFO47" s="285"/>
      <c r="SFP47" s="285"/>
      <c r="SFQ47" s="285"/>
      <c r="SFR47" s="285"/>
      <c r="SFS47" s="285"/>
      <c r="SFT47" s="285"/>
      <c r="SFU47" s="285"/>
      <c r="SFV47" s="285"/>
      <c r="SFW47" s="285"/>
      <c r="SFX47" s="285"/>
      <c r="SFY47" s="285"/>
      <c r="SFZ47" s="285"/>
      <c r="SGA47" s="285"/>
      <c r="SGB47" s="285"/>
      <c r="SGC47" s="285"/>
      <c r="SGD47" s="285"/>
      <c r="SGE47" s="285"/>
      <c r="SGF47" s="285"/>
      <c r="SGG47" s="285"/>
      <c r="SGH47" s="285"/>
      <c r="SGI47" s="285"/>
      <c r="SGJ47" s="285"/>
      <c r="SGK47" s="285"/>
      <c r="SGL47" s="285"/>
      <c r="SGM47" s="285"/>
      <c r="SGN47" s="285"/>
      <c r="SGO47" s="285"/>
      <c r="SGP47" s="285"/>
      <c r="SGQ47" s="285"/>
      <c r="SGR47" s="285"/>
      <c r="SGS47" s="285"/>
      <c r="SGT47" s="285"/>
      <c r="SGU47" s="285"/>
      <c r="SGV47" s="285"/>
      <c r="SGW47" s="285"/>
      <c r="SGX47" s="285"/>
      <c r="SGY47" s="285"/>
      <c r="SGZ47" s="285"/>
      <c r="SHA47" s="285"/>
      <c r="SHB47" s="285"/>
      <c r="SHC47" s="285"/>
      <c r="SHD47" s="285"/>
      <c r="SHE47" s="285"/>
      <c r="SHF47" s="285"/>
      <c r="SHG47" s="285"/>
      <c r="SHH47" s="285"/>
      <c r="SHI47" s="285"/>
      <c r="SHJ47" s="285"/>
      <c r="SHK47" s="285"/>
      <c r="SHL47" s="285"/>
      <c r="SHM47" s="285"/>
      <c r="SHN47" s="285"/>
      <c r="SHO47" s="285"/>
      <c r="SHP47" s="285"/>
      <c r="SHQ47" s="285"/>
      <c r="SHR47" s="285"/>
      <c r="SHS47" s="285"/>
      <c r="SHT47" s="285"/>
      <c r="SHU47" s="285"/>
      <c r="SHV47" s="285"/>
      <c r="SHW47" s="285"/>
      <c r="SHX47" s="285"/>
      <c r="SHY47" s="285"/>
      <c r="SHZ47" s="285"/>
      <c r="SIA47" s="285"/>
      <c r="SIB47" s="285"/>
      <c r="SIC47" s="285"/>
      <c r="SID47" s="285"/>
      <c r="SIE47" s="285"/>
      <c r="SIF47" s="285"/>
      <c r="SIG47" s="285"/>
      <c r="SIH47" s="285"/>
      <c r="SII47" s="285"/>
      <c r="SIJ47" s="285"/>
      <c r="SIK47" s="285"/>
      <c r="SIL47" s="285"/>
      <c r="SIM47" s="285"/>
      <c r="SIN47" s="285"/>
      <c r="SIO47" s="285"/>
      <c r="SIP47" s="285"/>
      <c r="SIQ47" s="285"/>
      <c r="SIR47" s="285"/>
      <c r="SIS47" s="285"/>
      <c r="SIT47" s="285"/>
      <c r="SIU47" s="285"/>
      <c r="SIV47" s="285"/>
      <c r="SIW47" s="285"/>
      <c r="SIX47" s="285"/>
      <c r="SIY47" s="285"/>
      <c r="SIZ47" s="285"/>
      <c r="SJA47" s="285"/>
      <c r="SJB47" s="285"/>
      <c r="SJC47" s="285"/>
      <c r="SJD47" s="285"/>
      <c r="SJE47" s="285"/>
      <c r="SJF47" s="285"/>
      <c r="SJG47" s="285"/>
      <c r="SJH47" s="285"/>
      <c r="SJI47" s="285"/>
      <c r="SJJ47" s="285"/>
      <c r="SJK47" s="285"/>
      <c r="SJL47" s="285"/>
      <c r="SJM47" s="285"/>
      <c r="SJN47" s="285"/>
      <c r="SJO47" s="285"/>
      <c r="SJP47" s="285"/>
      <c r="SJQ47" s="285"/>
      <c r="SJR47" s="285"/>
      <c r="SJS47" s="285"/>
      <c r="SJT47" s="285"/>
      <c r="SJU47" s="285"/>
      <c r="SJV47" s="285"/>
      <c r="SJW47" s="285"/>
      <c r="SJX47" s="285"/>
      <c r="SJY47" s="285"/>
      <c r="SJZ47" s="285"/>
      <c r="SKA47" s="285"/>
      <c r="SKB47" s="285"/>
      <c r="SKC47" s="285"/>
      <c r="SKD47" s="285"/>
      <c r="SKE47" s="285"/>
      <c r="SKF47" s="285"/>
      <c r="SKG47" s="285"/>
      <c r="SKH47" s="285"/>
      <c r="SKI47" s="285"/>
      <c r="SKJ47" s="285"/>
      <c r="SKK47" s="285"/>
      <c r="SKL47" s="285"/>
      <c r="SKM47" s="285"/>
      <c r="SKN47" s="285"/>
      <c r="SKO47" s="285"/>
      <c r="SKP47" s="285"/>
      <c r="SKQ47" s="285"/>
      <c r="SKR47" s="285"/>
      <c r="SKS47" s="285"/>
      <c r="SKT47" s="285"/>
      <c r="SKU47" s="285"/>
      <c r="SKV47" s="285"/>
      <c r="SKW47" s="285"/>
      <c r="SKX47" s="285"/>
      <c r="SKY47" s="285"/>
      <c r="SKZ47" s="285"/>
      <c r="SLA47" s="285"/>
      <c r="SLB47" s="285"/>
      <c r="SLC47" s="285"/>
      <c r="SLD47" s="285"/>
      <c r="SLE47" s="285"/>
      <c r="SLF47" s="285"/>
      <c r="SLG47" s="285"/>
      <c r="SLH47" s="285"/>
      <c r="SLI47" s="285"/>
      <c r="SLJ47" s="285"/>
      <c r="SLK47" s="285"/>
      <c r="SLL47" s="285"/>
      <c r="SLM47" s="285"/>
      <c r="SLN47" s="285"/>
      <c r="SLO47" s="285"/>
      <c r="SLP47" s="285"/>
      <c r="SLQ47" s="285"/>
      <c r="SLR47" s="285"/>
      <c r="SLS47" s="285"/>
      <c r="SLT47" s="285"/>
      <c r="SLU47" s="285"/>
      <c r="SLV47" s="285"/>
      <c r="SLW47" s="285"/>
      <c r="SLX47" s="285"/>
      <c r="SLY47" s="285"/>
      <c r="SLZ47" s="285"/>
      <c r="SMA47" s="285"/>
      <c r="SMB47" s="285"/>
      <c r="SMC47" s="285"/>
      <c r="SMD47" s="285"/>
      <c r="SME47" s="285"/>
      <c r="SMF47" s="285"/>
      <c r="SMG47" s="285"/>
      <c r="SMH47" s="285"/>
      <c r="SMI47" s="285"/>
      <c r="SMJ47" s="285"/>
      <c r="SMK47" s="285"/>
      <c r="SML47" s="285"/>
      <c r="SMM47" s="285"/>
      <c r="SMN47" s="285"/>
      <c r="SMO47" s="285"/>
      <c r="SMP47" s="285"/>
      <c r="SMQ47" s="285"/>
      <c r="SMR47" s="285"/>
      <c r="SMS47" s="285"/>
      <c r="SMT47" s="285"/>
      <c r="SMU47" s="285"/>
      <c r="SMV47" s="285"/>
      <c r="SMW47" s="285"/>
      <c r="SMX47" s="285"/>
      <c r="SMY47" s="285"/>
      <c r="SMZ47" s="285"/>
      <c r="SNA47" s="285"/>
      <c r="SNB47" s="285"/>
      <c r="SNC47" s="285"/>
      <c r="SND47" s="285"/>
      <c r="SNE47" s="285"/>
      <c r="SNF47" s="285"/>
      <c r="SNG47" s="285"/>
      <c r="SNH47" s="285"/>
      <c r="SNI47" s="285"/>
      <c r="SNJ47" s="285"/>
      <c r="SNK47" s="285"/>
      <c r="SNL47" s="285"/>
      <c r="SNM47" s="285"/>
      <c r="SNN47" s="285"/>
      <c r="SNO47" s="285"/>
      <c r="SNP47" s="285"/>
      <c r="SNQ47" s="285"/>
      <c r="SNR47" s="285"/>
      <c r="SNS47" s="285"/>
      <c r="SNT47" s="285"/>
      <c r="SNU47" s="285"/>
      <c r="SNV47" s="285"/>
      <c r="SNW47" s="285"/>
      <c r="SNX47" s="285"/>
      <c r="SNY47" s="285"/>
      <c r="SNZ47" s="285"/>
      <c r="SOA47" s="285"/>
      <c r="SOB47" s="285"/>
      <c r="SOC47" s="285"/>
      <c r="SOD47" s="285"/>
      <c r="SOE47" s="285"/>
      <c r="SOF47" s="285"/>
      <c r="SOG47" s="285"/>
      <c r="SOH47" s="285"/>
      <c r="SOI47" s="285"/>
      <c r="SOJ47" s="285"/>
      <c r="SOK47" s="285"/>
      <c r="SOL47" s="285"/>
      <c r="SOM47" s="285"/>
      <c r="SON47" s="285"/>
      <c r="SOO47" s="285"/>
      <c r="SOP47" s="285"/>
      <c r="SOQ47" s="285"/>
      <c r="SOR47" s="285"/>
      <c r="SOS47" s="285"/>
      <c r="SOT47" s="285"/>
      <c r="SOU47" s="285"/>
      <c r="SOV47" s="285"/>
      <c r="SOW47" s="285"/>
      <c r="SOX47" s="285"/>
      <c r="SOY47" s="285"/>
      <c r="SOZ47" s="285"/>
      <c r="SPA47" s="285"/>
      <c r="SPB47" s="285"/>
      <c r="SPC47" s="285"/>
      <c r="SPD47" s="285"/>
      <c r="SPE47" s="285"/>
      <c r="SPF47" s="285"/>
      <c r="SPG47" s="285"/>
      <c r="SPH47" s="285"/>
      <c r="SPI47" s="285"/>
      <c r="SPJ47" s="285"/>
      <c r="SPK47" s="285"/>
      <c r="SPL47" s="285"/>
      <c r="SPM47" s="285"/>
      <c r="SPN47" s="285"/>
      <c r="SPO47" s="285"/>
      <c r="SPP47" s="285"/>
      <c r="SPQ47" s="285"/>
      <c r="SPR47" s="285"/>
      <c r="SPS47" s="285"/>
      <c r="SPT47" s="285"/>
      <c r="SPU47" s="285"/>
      <c r="SPV47" s="285"/>
      <c r="SPW47" s="285"/>
      <c r="SPX47" s="285"/>
      <c r="SPY47" s="285"/>
      <c r="SPZ47" s="285"/>
      <c r="SQA47" s="285"/>
      <c r="SQB47" s="285"/>
      <c r="SQC47" s="285"/>
      <c r="SQD47" s="285"/>
      <c r="SQE47" s="285"/>
      <c r="SQF47" s="285"/>
      <c r="SQG47" s="285"/>
      <c r="SQH47" s="285"/>
      <c r="SQI47" s="285"/>
      <c r="SQJ47" s="285"/>
      <c r="SQK47" s="285"/>
      <c r="SQL47" s="285"/>
      <c r="SQM47" s="285"/>
      <c r="SQN47" s="285"/>
      <c r="SQO47" s="285"/>
      <c r="SQP47" s="285"/>
      <c r="SQQ47" s="285"/>
      <c r="SQR47" s="285"/>
      <c r="SQS47" s="285"/>
      <c r="SQT47" s="285"/>
      <c r="SQU47" s="285"/>
      <c r="SQV47" s="285"/>
      <c r="SQW47" s="285"/>
      <c r="SQX47" s="285"/>
      <c r="SQY47" s="285"/>
      <c r="SQZ47" s="285"/>
      <c r="SRA47" s="285"/>
      <c r="SRB47" s="285"/>
      <c r="SRC47" s="285"/>
      <c r="SRD47" s="285"/>
      <c r="SRE47" s="285"/>
      <c r="SRF47" s="285"/>
      <c r="SRG47" s="285"/>
      <c r="SRH47" s="285"/>
      <c r="SRI47" s="285"/>
      <c r="SRJ47" s="285"/>
      <c r="SRK47" s="285"/>
      <c r="SRL47" s="285"/>
      <c r="SRM47" s="285"/>
      <c r="SRN47" s="285"/>
      <c r="SRO47" s="285"/>
      <c r="SRP47" s="285"/>
      <c r="SRQ47" s="285"/>
      <c r="SRR47" s="285"/>
      <c r="SRS47" s="285"/>
      <c r="SRT47" s="285"/>
      <c r="SRU47" s="285"/>
      <c r="SRV47" s="285"/>
      <c r="SRW47" s="285"/>
      <c r="SRX47" s="285"/>
      <c r="SRY47" s="285"/>
      <c r="SRZ47" s="285"/>
      <c r="SSA47" s="285"/>
      <c r="SSB47" s="285"/>
      <c r="SSC47" s="285"/>
      <c r="SSD47" s="285"/>
      <c r="SSE47" s="285"/>
      <c r="SSF47" s="285"/>
      <c r="SSG47" s="285"/>
      <c r="SSH47" s="285"/>
      <c r="SSI47" s="285"/>
      <c r="SSJ47" s="285"/>
      <c r="SSK47" s="285"/>
      <c r="SSL47" s="285"/>
      <c r="SSM47" s="285"/>
      <c r="SSN47" s="285"/>
      <c r="SSO47" s="285"/>
      <c r="SSP47" s="285"/>
      <c r="SSQ47" s="285"/>
      <c r="SSR47" s="285"/>
      <c r="SSS47" s="285"/>
      <c r="SST47" s="285"/>
      <c r="SSU47" s="285"/>
      <c r="SSV47" s="285"/>
      <c r="SSW47" s="285"/>
      <c r="SSX47" s="285"/>
      <c r="SSY47" s="285"/>
      <c r="SSZ47" s="285"/>
      <c r="STA47" s="285"/>
      <c r="STB47" s="285"/>
      <c r="STC47" s="285"/>
      <c r="STD47" s="285"/>
      <c r="STE47" s="285"/>
      <c r="STF47" s="285"/>
      <c r="STG47" s="285"/>
      <c r="STH47" s="285"/>
      <c r="STI47" s="285"/>
      <c r="STJ47" s="285"/>
      <c r="STK47" s="285"/>
      <c r="STL47" s="285"/>
      <c r="STM47" s="285"/>
      <c r="STN47" s="285"/>
      <c r="STO47" s="285"/>
      <c r="STP47" s="285"/>
      <c r="STQ47" s="285"/>
      <c r="STR47" s="285"/>
      <c r="STS47" s="285"/>
      <c r="STT47" s="285"/>
      <c r="STU47" s="285"/>
      <c r="STV47" s="285"/>
      <c r="STW47" s="285"/>
      <c r="STX47" s="285"/>
      <c r="STY47" s="285"/>
      <c r="STZ47" s="285"/>
      <c r="SUA47" s="285"/>
      <c r="SUB47" s="285"/>
      <c r="SUC47" s="285"/>
      <c r="SUD47" s="285"/>
      <c r="SUE47" s="285"/>
      <c r="SUF47" s="285"/>
      <c r="SUG47" s="285"/>
      <c r="SUH47" s="285"/>
      <c r="SUI47" s="285"/>
      <c r="SUJ47" s="285"/>
      <c r="SUK47" s="285"/>
      <c r="SUL47" s="285"/>
      <c r="SUM47" s="285"/>
      <c r="SUN47" s="285"/>
      <c r="SUO47" s="285"/>
      <c r="SUP47" s="285"/>
      <c r="SUQ47" s="285"/>
      <c r="SUR47" s="285"/>
      <c r="SUS47" s="285"/>
      <c r="SUT47" s="285"/>
      <c r="SUU47" s="285"/>
      <c r="SUV47" s="285"/>
      <c r="SUW47" s="285"/>
      <c r="SUX47" s="285"/>
      <c r="SUY47" s="285"/>
      <c r="SUZ47" s="285"/>
      <c r="SVA47" s="285"/>
      <c r="SVB47" s="285"/>
      <c r="SVC47" s="285"/>
      <c r="SVD47" s="285"/>
      <c r="SVE47" s="285"/>
      <c r="SVF47" s="285"/>
      <c r="SVG47" s="285"/>
      <c r="SVH47" s="285"/>
      <c r="SVI47" s="285"/>
      <c r="SVJ47" s="285"/>
      <c r="SVK47" s="285"/>
      <c r="SVL47" s="285"/>
      <c r="SVM47" s="285"/>
      <c r="SVN47" s="285"/>
      <c r="SVO47" s="285"/>
      <c r="SVP47" s="285"/>
      <c r="SVQ47" s="285"/>
      <c r="SVR47" s="285"/>
      <c r="SVS47" s="285"/>
      <c r="SVT47" s="285"/>
      <c r="SVU47" s="285"/>
      <c r="SVV47" s="285"/>
      <c r="SVW47" s="285"/>
      <c r="SVX47" s="285"/>
      <c r="SVY47" s="285"/>
      <c r="SVZ47" s="285"/>
      <c r="SWA47" s="285"/>
      <c r="SWB47" s="285"/>
      <c r="SWC47" s="285"/>
      <c r="SWD47" s="285"/>
      <c r="SWE47" s="285"/>
      <c r="SWF47" s="285"/>
      <c r="SWG47" s="285"/>
      <c r="SWH47" s="285"/>
      <c r="SWI47" s="285"/>
      <c r="SWJ47" s="285"/>
      <c r="SWK47" s="285"/>
      <c r="SWL47" s="285"/>
      <c r="SWM47" s="285"/>
      <c r="SWN47" s="285"/>
      <c r="SWO47" s="285"/>
      <c r="SWP47" s="285"/>
      <c r="SWQ47" s="285"/>
      <c r="SWR47" s="285"/>
      <c r="SWS47" s="285"/>
      <c r="SWT47" s="285"/>
      <c r="SWU47" s="285"/>
      <c r="SWV47" s="285"/>
      <c r="SWW47" s="285"/>
      <c r="SWX47" s="285"/>
      <c r="SWY47" s="285"/>
      <c r="SWZ47" s="285"/>
      <c r="SXA47" s="285"/>
      <c r="SXB47" s="285"/>
      <c r="SXC47" s="285"/>
      <c r="SXD47" s="285"/>
      <c r="SXE47" s="285"/>
      <c r="SXF47" s="285"/>
      <c r="SXG47" s="285"/>
      <c r="SXH47" s="285"/>
      <c r="SXI47" s="285"/>
      <c r="SXJ47" s="285"/>
      <c r="SXK47" s="285"/>
      <c r="SXL47" s="285"/>
      <c r="SXM47" s="285"/>
      <c r="SXN47" s="285"/>
      <c r="SXO47" s="285"/>
      <c r="SXP47" s="285"/>
      <c r="SXQ47" s="285"/>
      <c r="SXR47" s="285"/>
      <c r="SXS47" s="285"/>
      <c r="SXT47" s="285"/>
      <c r="SXU47" s="285"/>
      <c r="SXV47" s="285"/>
      <c r="SXW47" s="285"/>
      <c r="SXX47" s="285"/>
      <c r="SXY47" s="285"/>
      <c r="SXZ47" s="285"/>
      <c r="SYA47" s="285"/>
      <c r="SYB47" s="285"/>
      <c r="SYC47" s="285"/>
      <c r="SYD47" s="285"/>
      <c r="SYE47" s="285"/>
      <c r="SYF47" s="285"/>
      <c r="SYG47" s="285"/>
      <c r="SYH47" s="285"/>
      <c r="SYI47" s="285"/>
      <c r="SYJ47" s="285"/>
      <c r="SYK47" s="285"/>
      <c r="SYL47" s="285"/>
      <c r="SYM47" s="285"/>
      <c r="SYN47" s="285"/>
      <c r="SYO47" s="285"/>
      <c r="SYP47" s="285"/>
      <c r="SYQ47" s="285"/>
      <c r="SYR47" s="285"/>
      <c r="SYS47" s="285"/>
      <c r="SYT47" s="285"/>
      <c r="SYU47" s="285"/>
      <c r="SYV47" s="285"/>
      <c r="SYW47" s="285"/>
      <c r="SYX47" s="285"/>
      <c r="SYY47" s="285"/>
      <c r="SYZ47" s="285"/>
      <c r="SZA47" s="285"/>
      <c r="SZB47" s="285"/>
      <c r="SZC47" s="285"/>
      <c r="SZD47" s="285"/>
      <c r="SZE47" s="285"/>
      <c r="SZF47" s="285"/>
      <c r="SZG47" s="285"/>
      <c r="SZH47" s="285"/>
      <c r="SZI47" s="285"/>
      <c r="SZJ47" s="285"/>
      <c r="SZK47" s="285"/>
      <c r="SZL47" s="285"/>
      <c r="SZM47" s="285"/>
      <c r="SZN47" s="285"/>
      <c r="SZO47" s="285"/>
      <c r="SZP47" s="285"/>
      <c r="SZQ47" s="285"/>
      <c r="SZR47" s="285"/>
      <c r="SZS47" s="285"/>
      <c r="SZT47" s="285"/>
      <c r="SZU47" s="285"/>
      <c r="SZV47" s="285"/>
      <c r="SZW47" s="285"/>
      <c r="SZX47" s="285"/>
      <c r="SZY47" s="285"/>
      <c r="SZZ47" s="285"/>
      <c r="TAA47" s="285"/>
      <c r="TAB47" s="285"/>
      <c r="TAC47" s="285"/>
      <c r="TAD47" s="285"/>
      <c r="TAE47" s="285"/>
      <c r="TAF47" s="285"/>
      <c r="TAG47" s="285"/>
      <c r="TAH47" s="285"/>
      <c r="TAI47" s="285"/>
      <c r="TAJ47" s="285"/>
      <c r="TAK47" s="285"/>
      <c r="TAL47" s="285"/>
      <c r="TAM47" s="285"/>
      <c r="TAN47" s="285"/>
      <c r="TAO47" s="285"/>
      <c r="TAP47" s="285"/>
      <c r="TAQ47" s="285"/>
      <c r="TAR47" s="285"/>
      <c r="TAS47" s="285"/>
      <c r="TAT47" s="285"/>
      <c r="TAU47" s="285"/>
      <c r="TAV47" s="285"/>
      <c r="TAW47" s="285"/>
      <c r="TAX47" s="285"/>
      <c r="TAY47" s="285"/>
      <c r="TAZ47" s="285"/>
      <c r="TBA47" s="285"/>
      <c r="TBB47" s="285"/>
      <c r="TBC47" s="285"/>
      <c r="TBD47" s="285"/>
      <c r="TBE47" s="285"/>
      <c r="TBF47" s="285"/>
      <c r="TBG47" s="285"/>
      <c r="TBH47" s="285"/>
      <c r="TBI47" s="285"/>
      <c r="TBJ47" s="285"/>
      <c r="TBK47" s="285"/>
      <c r="TBL47" s="285"/>
      <c r="TBM47" s="285"/>
      <c r="TBN47" s="285"/>
      <c r="TBO47" s="285"/>
      <c r="TBP47" s="285"/>
      <c r="TBQ47" s="285"/>
      <c r="TBR47" s="285"/>
      <c r="TBS47" s="285"/>
      <c r="TBT47" s="285"/>
      <c r="TBU47" s="285"/>
      <c r="TBV47" s="285"/>
      <c r="TBW47" s="285"/>
      <c r="TBX47" s="285"/>
      <c r="TBY47" s="285"/>
      <c r="TBZ47" s="285"/>
      <c r="TCA47" s="285"/>
      <c r="TCB47" s="285"/>
      <c r="TCC47" s="285"/>
      <c r="TCD47" s="285"/>
      <c r="TCE47" s="285"/>
      <c r="TCF47" s="285"/>
      <c r="TCG47" s="285"/>
      <c r="TCH47" s="285"/>
      <c r="TCI47" s="285"/>
      <c r="TCJ47" s="285"/>
      <c r="TCK47" s="285"/>
      <c r="TCL47" s="285"/>
      <c r="TCM47" s="285"/>
      <c r="TCN47" s="285"/>
      <c r="TCO47" s="285"/>
      <c r="TCP47" s="285"/>
      <c r="TCQ47" s="285"/>
      <c r="TCR47" s="285"/>
      <c r="TCS47" s="285"/>
      <c r="TCT47" s="285"/>
      <c r="TCU47" s="285"/>
      <c r="TCV47" s="285"/>
      <c r="TCW47" s="285"/>
      <c r="TCX47" s="285"/>
      <c r="TCY47" s="285"/>
      <c r="TCZ47" s="285"/>
      <c r="TDA47" s="285"/>
      <c r="TDB47" s="285"/>
      <c r="TDC47" s="285"/>
      <c r="TDD47" s="285"/>
      <c r="TDE47" s="285"/>
      <c r="TDF47" s="285"/>
      <c r="TDG47" s="285"/>
      <c r="TDH47" s="285"/>
      <c r="TDI47" s="285"/>
      <c r="TDJ47" s="285"/>
      <c r="TDK47" s="285"/>
      <c r="TDL47" s="285"/>
      <c r="TDM47" s="285"/>
      <c r="TDN47" s="285"/>
      <c r="TDO47" s="285"/>
      <c r="TDP47" s="285"/>
      <c r="TDQ47" s="285"/>
      <c r="TDR47" s="285"/>
      <c r="TDS47" s="285"/>
      <c r="TDT47" s="285"/>
      <c r="TDU47" s="285"/>
      <c r="TDV47" s="285"/>
      <c r="TDW47" s="285"/>
      <c r="TDX47" s="285"/>
      <c r="TDY47" s="285"/>
      <c r="TDZ47" s="285"/>
      <c r="TEA47" s="285"/>
      <c r="TEB47" s="285"/>
      <c r="TEC47" s="285"/>
      <c r="TED47" s="285"/>
      <c r="TEE47" s="285"/>
      <c r="TEF47" s="285"/>
      <c r="TEG47" s="285"/>
      <c r="TEH47" s="285"/>
      <c r="TEI47" s="285"/>
      <c r="TEJ47" s="285"/>
      <c r="TEK47" s="285"/>
      <c r="TEL47" s="285"/>
      <c r="TEM47" s="285"/>
      <c r="TEN47" s="285"/>
      <c r="TEO47" s="285"/>
      <c r="TEP47" s="285"/>
      <c r="TEQ47" s="285"/>
      <c r="TER47" s="285"/>
      <c r="TES47" s="285"/>
      <c r="TET47" s="285"/>
      <c r="TEU47" s="285"/>
      <c r="TEV47" s="285"/>
      <c r="TEW47" s="285"/>
      <c r="TEX47" s="285"/>
      <c r="TEY47" s="285"/>
      <c r="TEZ47" s="285"/>
      <c r="TFA47" s="285"/>
      <c r="TFB47" s="285"/>
      <c r="TFC47" s="285"/>
      <c r="TFD47" s="285"/>
      <c r="TFE47" s="285"/>
      <c r="TFF47" s="285"/>
      <c r="TFG47" s="285"/>
      <c r="TFH47" s="285"/>
      <c r="TFI47" s="285"/>
      <c r="TFJ47" s="285"/>
      <c r="TFK47" s="285"/>
      <c r="TFL47" s="285"/>
      <c r="TFM47" s="285"/>
      <c r="TFN47" s="285"/>
      <c r="TFO47" s="285"/>
      <c r="TFP47" s="285"/>
      <c r="TFQ47" s="285"/>
      <c r="TFR47" s="285"/>
      <c r="TFS47" s="285"/>
      <c r="TFT47" s="285"/>
      <c r="TFU47" s="285"/>
      <c r="TFV47" s="285"/>
      <c r="TFW47" s="285"/>
      <c r="TFX47" s="285"/>
      <c r="TFY47" s="285"/>
      <c r="TFZ47" s="285"/>
      <c r="TGA47" s="285"/>
      <c r="TGB47" s="285"/>
      <c r="TGC47" s="285"/>
      <c r="TGD47" s="285"/>
      <c r="TGE47" s="285"/>
      <c r="TGF47" s="285"/>
      <c r="TGG47" s="285"/>
      <c r="TGH47" s="285"/>
      <c r="TGI47" s="285"/>
      <c r="TGJ47" s="285"/>
      <c r="TGK47" s="285"/>
      <c r="TGL47" s="285"/>
      <c r="TGM47" s="285"/>
      <c r="TGN47" s="285"/>
      <c r="TGO47" s="285"/>
      <c r="TGP47" s="285"/>
      <c r="TGQ47" s="285"/>
      <c r="TGR47" s="285"/>
      <c r="TGS47" s="285"/>
      <c r="TGT47" s="285"/>
      <c r="TGU47" s="285"/>
      <c r="TGV47" s="285"/>
      <c r="TGW47" s="285"/>
      <c r="TGX47" s="285"/>
      <c r="TGY47" s="285"/>
      <c r="TGZ47" s="285"/>
      <c r="THA47" s="285"/>
      <c r="THB47" s="285"/>
      <c r="THC47" s="285"/>
      <c r="THD47" s="285"/>
      <c r="THE47" s="285"/>
      <c r="THF47" s="285"/>
      <c r="THG47" s="285"/>
      <c r="THH47" s="285"/>
      <c r="THI47" s="285"/>
      <c r="THJ47" s="285"/>
      <c r="THK47" s="285"/>
      <c r="THL47" s="285"/>
      <c r="THM47" s="285"/>
      <c r="THN47" s="285"/>
      <c r="THO47" s="285"/>
      <c r="THP47" s="285"/>
      <c r="THQ47" s="285"/>
      <c r="THR47" s="285"/>
      <c r="THS47" s="285"/>
      <c r="THT47" s="285"/>
      <c r="THU47" s="285"/>
      <c r="THV47" s="285"/>
      <c r="THW47" s="285"/>
      <c r="THX47" s="285"/>
      <c r="THY47" s="285"/>
      <c r="THZ47" s="285"/>
      <c r="TIA47" s="285"/>
      <c r="TIB47" s="285"/>
      <c r="TIC47" s="285"/>
      <c r="TID47" s="285"/>
      <c r="TIE47" s="285"/>
      <c r="TIF47" s="285"/>
      <c r="TIG47" s="285"/>
      <c r="TIH47" s="285"/>
      <c r="TII47" s="285"/>
      <c r="TIJ47" s="285"/>
      <c r="TIK47" s="285"/>
      <c r="TIL47" s="285"/>
      <c r="TIM47" s="285"/>
      <c r="TIN47" s="285"/>
      <c r="TIO47" s="285"/>
      <c r="TIP47" s="285"/>
      <c r="TIQ47" s="285"/>
      <c r="TIR47" s="285"/>
      <c r="TIS47" s="285"/>
      <c r="TIT47" s="285"/>
      <c r="TIU47" s="285"/>
      <c r="TIV47" s="285"/>
      <c r="TIW47" s="285"/>
      <c r="TIX47" s="285"/>
      <c r="TIY47" s="285"/>
      <c r="TIZ47" s="285"/>
      <c r="TJA47" s="285"/>
      <c r="TJB47" s="285"/>
      <c r="TJC47" s="285"/>
      <c r="TJD47" s="285"/>
      <c r="TJE47" s="285"/>
      <c r="TJF47" s="285"/>
      <c r="TJG47" s="285"/>
      <c r="TJH47" s="285"/>
      <c r="TJI47" s="285"/>
      <c r="TJJ47" s="285"/>
      <c r="TJK47" s="285"/>
      <c r="TJL47" s="285"/>
      <c r="TJM47" s="285"/>
      <c r="TJN47" s="285"/>
      <c r="TJO47" s="285"/>
      <c r="TJP47" s="285"/>
      <c r="TJQ47" s="285"/>
      <c r="TJR47" s="285"/>
      <c r="TJS47" s="285"/>
      <c r="TJT47" s="285"/>
      <c r="TJU47" s="285"/>
      <c r="TJV47" s="285"/>
      <c r="TJW47" s="285"/>
      <c r="TJX47" s="285"/>
      <c r="TJY47" s="285"/>
      <c r="TJZ47" s="285"/>
      <c r="TKA47" s="285"/>
      <c r="TKB47" s="285"/>
      <c r="TKC47" s="285"/>
      <c r="TKD47" s="285"/>
      <c r="TKE47" s="285"/>
      <c r="TKF47" s="285"/>
      <c r="TKG47" s="285"/>
      <c r="TKH47" s="285"/>
      <c r="TKI47" s="285"/>
      <c r="TKJ47" s="285"/>
      <c r="TKK47" s="285"/>
      <c r="TKL47" s="285"/>
      <c r="TKM47" s="285"/>
      <c r="TKN47" s="285"/>
      <c r="TKO47" s="285"/>
      <c r="TKP47" s="285"/>
      <c r="TKQ47" s="285"/>
      <c r="TKR47" s="285"/>
      <c r="TKS47" s="285"/>
      <c r="TKT47" s="285"/>
      <c r="TKU47" s="285"/>
      <c r="TKV47" s="285"/>
      <c r="TKW47" s="285"/>
      <c r="TKX47" s="285"/>
      <c r="TKY47" s="285"/>
      <c r="TKZ47" s="285"/>
      <c r="TLA47" s="285"/>
      <c r="TLB47" s="285"/>
      <c r="TLC47" s="285"/>
      <c r="TLD47" s="285"/>
      <c r="TLE47" s="285"/>
      <c r="TLF47" s="285"/>
      <c r="TLG47" s="285"/>
      <c r="TLH47" s="285"/>
      <c r="TLI47" s="285"/>
      <c r="TLJ47" s="285"/>
      <c r="TLK47" s="285"/>
      <c r="TLL47" s="285"/>
      <c r="TLM47" s="285"/>
      <c r="TLN47" s="285"/>
      <c r="TLO47" s="285"/>
      <c r="TLP47" s="285"/>
      <c r="TLQ47" s="285"/>
      <c r="TLR47" s="285"/>
      <c r="TLS47" s="285"/>
      <c r="TLT47" s="285"/>
      <c r="TLU47" s="285"/>
      <c r="TLV47" s="285"/>
      <c r="TLW47" s="285"/>
      <c r="TLX47" s="285"/>
      <c r="TLY47" s="285"/>
      <c r="TLZ47" s="285"/>
      <c r="TMA47" s="285"/>
      <c r="TMB47" s="285"/>
      <c r="TMC47" s="285"/>
      <c r="TMD47" s="285"/>
      <c r="TME47" s="285"/>
      <c r="TMF47" s="285"/>
      <c r="TMG47" s="285"/>
      <c r="TMH47" s="285"/>
      <c r="TMI47" s="285"/>
      <c r="TMJ47" s="285"/>
      <c r="TMK47" s="285"/>
      <c r="TML47" s="285"/>
      <c r="TMM47" s="285"/>
      <c r="TMN47" s="285"/>
      <c r="TMO47" s="285"/>
      <c r="TMP47" s="285"/>
      <c r="TMQ47" s="285"/>
      <c r="TMR47" s="285"/>
      <c r="TMS47" s="285"/>
      <c r="TMT47" s="285"/>
      <c r="TMU47" s="285"/>
      <c r="TMV47" s="285"/>
      <c r="TMW47" s="285"/>
      <c r="TMX47" s="285"/>
      <c r="TMY47" s="285"/>
      <c r="TMZ47" s="285"/>
      <c r="TNA47" s="285"/>
      <c r="TNB47" s="285"/>
      <c r="TNC47" s="285"/>
      <c r="TND47" s="285"/>
      <c r="TNE47" s="285"/>
      <c r="TNF47" s="285"/>
      <c r="TNG47" s="285"/>
      <c r="TNH47" s="285"/>
      <c r="TNI47" s="285"/>
      <c r="TNJ47" s="285"/>
      <c r="TNK47" s="285"/>
      <c r="TNL47" s="285"/>
      <c r="TNM47" s="285"/>
      <c r="TNN47" s="285"/>
      <c r="TNO47" s="285"/>
      <c r="TNP47" s="285"/>
      <c r="TNQ47" s="285"/>
      <c r="TNR47" s="285"/>
      <c r="TNS47" s="285"/>
      <c r="TNT47" s="285"/>
      <c r="TNU47" s="285"/>
      <c r="TNV47" s="285"/>
      <c r="TNW47" s="285"/>
      <c r="TNX47" s="285"/>
      <c r="TNY47" s="285"/>
      <c r="TNZ47" s="285"/>
      <c r="TOA47" s="285"/>
      <c r="TOB47" s="285"/>
      <c r="TOC47" s="285"/>
      <c r="TOD47" s="285"/>
      <c r="TOE47" s="285"/>
      <c r="TOF47" s="285"/>
      <c r="TOG47" s="285"/>
      <c r="TOH47" s="285"/>
      <c r="TOI47" s="285"/>
      <c r="TOJ47" s="285"/>
      <c r="TOK47" s="285"/>
      <c r="TOL47" s="285"/>
      <c r="TOM47" s="285"/>
      <c r="TON47" s="285"/>
      <c r="TOO47" s="285"/>
      <c r="TOP47" s="285"/>
      <c r="TOQ47" s="285"/>
      <c r="TOR47" s="285"/>
      <c r="TOS47" s="285"/>
      <c r="TOT47" s="285"/>
      <c r="TOU47" s="285"/>
      <c r="TOV47" s="285"/>
      <c r="TOW47" s="285"/>
      <c r="TOX47" s="285"/>
      <c r="TOY47" s="285"/>
      <c r="TOZ47" s="285"/>
      <c r="TPA47" s="285"/>
      <c r="TPB47" s="285"/>
      <c r="TPC47" s="285"/>
      <c r="TPD47" s="285"/>
      <c r="TPE47" s="285"/>
      <c r="TPF47" s="285"/>
      <c r="TPG47" s="285"/>
      <c r="TPH47" s="285"/>
      <c r="TPI47" s="285"/>
      <c r="TPJ47" s="285"/>
      <c r="TPK47" s="285"/>
      <c r="TPL47" s="285"/>
      <c r="TPM47" s="285"/>
      <c r="TPN47" s="285"/>
      <c r="TPO47" s="285"/>
      <c r="TPP47" s="285"/>
      <c r="TPQ47" s="285"/>
      <c r="TPR47" s="285"/>
      <c r="TPS47" s="285"/>
      <c r="TPT47" s="285"/>
      <c r="TPU47" s="285"/>
      <c r="TPV47" s="285"/>
      <c r="TPW47" s="285"/>
      <c r="TPX47" s="285"/>
      <c r="TPY47" s="285"/>
      <c r="TPZ47" s="285"/>
      <c r="TQA47" s="285"/>
      <c r="TQB47" s="285"/>
      <c r="TQC47" s="285"/>
      <c r="TQD47" s="285"/>
      <c r="TQE47" s="285"/>
      <c r="TQF47" s="285"/>
      <c r="TQG47" s="285"/>
      <c r="TQH47" s="285"/>
      <c r="TQI47" s="285"/>
      <c r="TQJ47" s="285"/>
      <c r="TQK47" s="285"/>
      <c r="TQL47" s="285"/>
      <c r="TQM47" s="285"/>
      <c r="TQN47" s="285"/>
      <c r="TQO47" s="285"/>
      <c r="TQP47" s="285"/>
      <c r="TQQ47" s="285"/>
      <c r="TQR47" s="285"/>
      <c r="TQS47" s="285"/>
      <c r="TQT47" s="285"/>
      <c r="TQU47" s="285"/>
      <c r="TQV47" s="285"/>
      <c r="TQW47" s="285"/>
      <c r="TQX47" s="285"/>
      <c r="TQY47" s="285"/>
      <c r="TQZ47" s="285"/>
      <c r="TRA47" s="285"/>
      <c r="TRB47" s="285"/>
      <c r="TRC47" s="285"/>
      <c r="TRD47" s="285"/>
      <c r="TRE47" s="285"/>
      <c r="TRF47" s="285"/>
      <c r="TRG47" s="285"/>
      <c r="TRH47" s="285"/>
      <c r="TRI47" s="285"/>
      <c r="TRJ47" s="285"/>
      <c r="TRK47" s="285"/>
      <c r="TRL47" s="285"/>
      <c r="TRM47" s="285"/>
      <c r="TRN47" s="285"/>
      <c r="TRO47" s="285"/>
      <c r="TRP47" s="285"/>
      <c r="TRQ47" s="285"/>
      <c r="TRR47" s="285"/>
      <c r="TRS47" s="285"/>
      <c r="TRT47" s="285"/>
      <c r="TRU47" s="285"/>
      <c r="TRV47" s="285"/>
      <c r="TRW47" s="285"/>
      <c r="TRX47" s="285"/>
      <c r="TRY47" s="285"/>
      <c r="TRZ47" s="285"/>
      <c r="TSA47" s="285"/>
      <c r="TSB47" s="285"/>
      <c r="TSC47" s="285"/>
      <c r="TSD47" s="285"/>
      <c r="TSE47" s="285"/>
      <c r="TSF47" s="285"/>
      <c r="TSG47" s="285"/>
      <c r="TSH47" s="285"/>
      <c r="TSI47" s="285"/>
      <c r="TSJ47" s="285"/>
      <c r="TSK47" s="285"/>
      <c r="TSL47" s="285"/>
      <c r="TSM47" s="285"/>
      <c r="TSN47" s="285"/>
      <c r="TSO47" s="285"/>
      <c r="TSP47" s="285"/>
      <c r="TSQ47" s="285"/>
      <c r="TSR47" s="285"/>
      <c r="TSS47" s="285"/>
      <c r="TST47" s="285"/>
      <c r="TSU47" s="285"/>
      <c r="TSV47" s="285"/>
      <c r="TSW47" s="285"/>
      <c r="TSX47" s="285"/>
      <c r="TSY47" s="285"/>
      <c r="TSZ47" s="285"/>
      <c r="TTA47" s="285"/>
      <c r="TTB47" s="285"/>
      <c r="TTC47" s="285"/>
      <c r="TTD47" s="285"/>
      <c r="TTE47" s="285"/>
      <c r="TTF47" s="285"/>
      <c r="TTG47" s="285"/>
      <c r="TTH47" s="285"/>
      <c r="TTI47" s="285"/>
      <c r="TTJ47" s="285"/>
      <c r="TTK47" s="285"/>
      <c r="TTL47" s="285"/>
      <c r="TTM47" s="285"/>
      <c r="TTN47" s="285"/>
      <c r="TTO47" s="285"/>
      <c r="TTP47" s="285"/>
      <c r="TTQ47" s="285"/>
      <c r="TTR47" s="285"/>
      <c r="TTS47" s="285"/>
      <c r="TTT47" s="285"/>
      <c r="TTU47" s="285"/>
      <c r="TTV47" s="285"/>
      <c r="TTW47" s="285"/>
      <c r="TTX47" s="285"/>
      <c r="TTY47" s="285"/>
      <c r="TTZ47" s="285"/>
      <c r="TUA47" s="285"/>
      <c r="TUB47" s="285"/>
      <c r="TUC47" s="285"/>
      <c r="TUD47" s="285"/>
      <c r="TUE47" s="285"/>
      <c r="TUF47" s="285"/>
      <c r="TUG47" s="285"/>
      <c r="TUH47" s="285"/>
      <c r="TUI47" s="285"/>
      <c r="TUJ47" s="285"/>
      <c r="TUK47" s="285"/>
      <c r="TUL47" s="285"/>
      <c r="TUM47" s="285"/>
      <c r="TUN47" s="285"/>
      <c r="TUO47" s="285"/>
      <c r="TUP47" s="285"/>
      <c r="TUQ47" s="285"/>
      <c r="TUR47" s="285"/>
      <c r="TUS47" s="285"/>
      <c r="TUT47" s="285"/>
      <c r="TUU47" s="285"/>
      <c r="TUV47" s="285"/>
      <c r="TUW47" s="285"/>
      <c r="TUX47" s="285"/>
      <c r="TUY47" s="285"/>
      <c r="TUZ47" s="285"/>
      <c r="TVA47" s="285"/>
      <c r="TVB47" s="285"/>
      <c r="TVC47" s="285"/>
      <c r="TVD47" s="285"/>
      <c r="TVE47" s="285"/>
      <c r="TVF47" s="285"/>
      <c r="TVG47" s="285"/>
      <c r="TVH47" s="285"/>
      <c r="TVI47" s="285"/>
      <c r="TVJ47" s="285"/>
      <c r="TVK47" s="285"/>
      <c r="TVL47" s="285"/>
      <c r="TVM47" s="285"/>
      <c r="TVN47" s="285"/>
      <c r="TVO47" s="285"/>
      <c r="TVP47" s="285"/>
      <c r="TVQ47" s="285"/>
      <c r="TVR47" s="285"/>
      <c r="TVS47" s="285"/>
      <c r="TVT47" s="285"/>
      <c r="TVU47" s="285"/>
      <c r="TVV47" s="285"/>
      <c r="TVW47" s="285"/>
      <c r="TVX47" s="285"/>
      <c r="TVY47" s="285"/>
      <c r="TVZ47" s="285"/>
      <c r="TWA47" s="285"/>
      <c r="TWB47" s="285"/>
      <c r="TWC47" s="285"/>
      <c r="TWD47" s="285"/>
      <c r="TWE47" s="285"/>
      <c r="TWF47" s="285"/>
      <c r="TWG47" s="285"/>
      <c r="TWH47" s="285"/>
      <c r="TWI47" s="285"/>
      <c r="TWJ47" s="285"/>
      <c r="TWK47" s="285"/>
      <c r="TWL47" s="285"/>
      <c r="TWM47" s="285"/>
      <c r="TWN47" s="285"/>
      <c r="TWO47" s="285"/>
      <c r="TWP47" s="285"/>
      <c r="TWQ47" s="285"/>
      <c r="TWR47" s="285"/>
      <c r="TWS47" s="285"/>
      <c r="TWT47" s="285"/>
      <c r="TWU47" s="285"/>
      <c r="TWV47" s="285"/>
      <c r="TWW47" s="285"/>
      <c r="TWX47" s="285"/>
      <c r="TWY47" s="285"/>
      <c r="TWZ47" s="285"/>
      <c r="TXA47" s="285"/>
      <c r="TXB47" s="285"/>
      <c r="TXC47" s="285"/>
      <c r="TXD47" s="285"/>
      <c r="TXE47" s="285"/>
      <c r="TXF47" s="285"/>
      <c r="TXG47" s="285"/>
      <c r="TXH47" s="285"/>
      <c r="TXI47" s="285"/>
      <c r="TXJ47" s="285"/>
      <c r="TXK47" s="285"/>
      <c r="TXL47" s="285"/>
      <c r="TXM47" s="285"/>
      <c r="TXN47" s="285"/>
      <c r="TXO47" s="285"/>
      <c r="TXP47" s="285"/>
      <c r="TXQ47" s="285"/>
      <c r="TXR47" s="285"/>
      <c r="TXS47" s="285"/>
      <c r="TXT47" s="285"/>
      <c r="TXU47" s="285"/>
      <c r="TXV47" s="285"/>
      <c r="TXW47" s="285"/>
      <c r="TXX47" s="285"/>
      <c r="TXY47" s="285"/>
      <c r="TXZ47" s="285"/>
      <c r="TYA47" s="285"/>
      <c r="TYB47" s="285"/>
      <c r="TYC47" s="285"/>
      <c r="TYD47" s="285"/>
      <c r="TYE47" s="285"/>
      <c r="TYF47" s="285"/>
      <c r="TYG47" s="285"/>
      <c r="TYH47" s="285"/>
      <c r="TYI47" s="285"/>
      <c r="TYJ47" s="285"/>
      <c r="TYK47" s="285"/>
      <c r="TYL47" s="285"/>
      <c r="TYM47" s="285"/>
      <c r="TYN47" s="285"/>
      <c r="TYO47" s="285"/>
      <c r="TYP47" s="285"/>
      <c r="TYQ47" s="285"/>
      <c r="TYR47" s="285"/>
      <c r="TYS47" s="285"/>
      <c r="TYT47" s="285"/>
      <c r="TYU47" s="285"/>
      <c r="TYV47" s="285"/>
      <c r="TYW47" s="285"/>
      <c r="TYX47" s="285"/>
      <c r="TYY47" s="285"/>
      <c r="TYZ47" s="285"/>
      <c r="TZA47" s="285"/>
      <c r="TZB47" s="285"/>
      <c r="TZC47" s="285"/>
      <c r="TZD47" s="285"/>
      <c r="TZE47" s="285"/>
      <c r="TZF47" s="285"/>
      <c r="TZG47" s="285"/>
      <c r="TZH47" s="285"/>
      <c r="TZI47" s="285"/>
      <c r="TZJ47" s="285"/>
      <c r="TZK47" s="285"/>
      <c r="TZL47" s="285"/>
      <c r="TZM47" s="285"/>
      <c r="TZN47" s="285"/>
      <c r="TZO47" s="285"/>
      <c r="TZP47" s="285"/>
      <c r="TZQ47" s="285"/>
      <c r="TZR47" s="285"/>
      <c r="TZS47" s="285"/>
      <c r="TZT47" s="285"/>
      <c r="TZU47" s="285"/>
      <c r="TZV47" s="285"/>
      <c r="TZW47" s="285"/>
      <c r="TZX47" s="285"/>
      <c r="TZY47" s="285"/>
      <c r="TZZ47" s="285"/>
      <c r="UAA47" s="285"/>
      <c r="UAB47" s="285"/>
      <c r="UAC47" s="285"/>
      <c r="UAD47" s="285"/>
      <c r="UAE47" s="285"/>
      <c r="UAF47" s="285"/>
      <c r="UAG47" s="285"/>
      <c r="UAH47" s="285"/>
      <c r="UAI47" s="285"/>
      <c r="UAJ47" s="285"/>
      <c r="UAK47" s="285"/>
      <c r="UAL47" s="285"/>
      <c r="UAM47" s="285"/>
      <c r="UAN47" s="285"/>
      <c r="UAO47" s="285"/>
      <c r="UAP47" s="285"/>
      <c r="UAQ47" s="285"/>
      <c r="UAR47" s="285"/>
      <c r="UAS47" s="285"/>
      <c r="UAT47" s="285"/>
      <c r="UAU47" s="285"/>
      <c r="UAV47" s="285"/>
      <c r="UAW47" s="285"/>
      <c r="UAX47" s="285"/>
      <c r="UAY47" s="285"/>
      <c r="UAZ47" s="285"/>
      <c r="UBA47" s="285"/>
      <c r="UBB47" s="285"/>
      <c r="UBC47" s="285"/>
      <c r="UBD47" s="285"/>
      <c r="UBE47" s="285"/>
      <c r="UBF47" s="285"/>
      <c r="UBG47" s="285"/>
      <c r="UBH47" s="285"/>
      <c r="UBI47" s="285"/>
      <c r="UBJ47" s="285"/>
      <c r="UBK47" s="285"/>
      <c r="UBL47" s="285"/>
      <c r="UBM47" s="285"/>
      <c r="UBN47" s="285"/>
      <c r="UBO47" s="285"/>
      <c r="UBP47" s="285"/>
      <c r="UBQ47" s="285"/>
      <c r="UBR47" s="285"/>
      <c r="UBS47" s="285"/>
      <c r="UBT47" s="285"/>
      <c r="UBU47" s="285"/>
      <c r="UBV47" s="285"/>
      <c r="UBW47" s="285"/>
      <c r="UBX47" s="285"/>
      <c r="UBY47" s="285"/>
      <c r="UBZ47" s="285"/>
      <c r="UCA47" s="285"/>
      <c r="UCB47" s="285"/>
      <c r="UCC47" s="285"/>
      <c r="UCD47" s="285"/>
      <c r="UCE47" s="285"/>
      <c r="UCF47" s="285"/>
      <c r="UCG47" s="285"/>
      <c r="UCH47" s="285"/>
      <c r="UCI47" s="285"/>
      <c r="UCJ47" s="285"/>
      <c r="UCK47" s="285"/>
      <c r="UCL47" s="285"/>
      <c r="UCM47" s="285"/>
      <c r="UCN47" s="285"/>
      <c r="UCO47" s="285"/>
      <c r="UCP47" s="285"/>
      <c r="UCQ47" s="285"/>
      <c r="UCR47" s="285"/>
      <c r="UCS47" s="285"/>
      <c r="UCT47" s="285"/>
      <c r="UCU47" s="285"/>
      <c r="UCV47" s="285"/>
      <c r="UCW47" s="285"/>
      <c r="UCX47" s="285"/>
      <c r="UCY47" s="285"/>
      <c r="UCZ47" s="285"/>
      <c r="UDA47" s="285"/>
      <c r="UDB47" s="285"/>
      <c r="UDC47" s="285"/>
      <c r="UDD47" s="285"/>
      <c r="UDE47" s="285"/>
      <c r="UDF47" s="285"/>
      <c r="UDG47" s="285"/>
      <c r="UDH47" s="285"/>
      <c r="UDI47" s="285"/>
      <c r="UDJ47" s="285"/>
      <c r="UDK47" s="285"/>
      <c r="UDL47" s="285"/>
      <c r="UDM47" s="285"/>
      <c r="UDN47" s="285"/>
      <c r="UDO47" s="285"/>
      <c r="UDP47" s="285"/>
      <c r="UDQ47" s="285"/>
      <c r="UDR47" s="285"/>
      <c r="UDS47" s="285"/>
      <c r="UDT47" s="285"/>
      <c r="UDU47" s="285"/>
      <c r="UDV47" s="285"/>
      <c r="UDW47" s="285"/>
      <c r="UDX47" s="285"/>
      <c r="UDY47" s="285"/>
      <c r="UDZ47" s="285"/>
      <c r="UEA47" s="285"/>
      <c r="UEB47" s="285"/>
      <c r="UEC47" s="285"/>
      <c r="UED47" s="285"/>
      <c r="UEE47" s="285"/>
      <c r="UEF47" s="285"/>
      <c r="UEG47" s="285"/>
      <c r="UEH47" s="285"/>
      <c r="UEI47" s="285"/>
      <c r="UEJ47" s="285"/>
      <c r="UEK47" s="285"/>
      <c r="UEL47" s="285"/>
      <c r="UEM47" s="285"/>
      <c r="UEN47" s="285"/>
      <c r="UEO47" s="285"/>
      <c r="UEP47" s="285"/>
      <c r="UEQ47" s="285"/>
      <c r="UER47" s="285"/>
      <c r="UES47" s="285"/>
      <c r="UET47" s="285"/>
      <c r="UEU47" s="285"/>
      <c r="UEV47" s="285"/>
      <c r="UEW47" s="285"/>
      <c r="UEX47" s="285"/>
      <c r="UEY47" s="285"/>
      <c r="UEZ47" s="285"/>
      <c r="UFA47" s="285"/>
      <c r="UFB47" s="285"/>
      <c r="UFC47" s="285"/>
      <c r="UFD47" s="285"/>
      <c r="UFE47" s="285"/>
      <c r="UFF47" s="285"/>
      <c r="UFG47" s="285"/>
      <c r="UFH47" s="285"/>
      <c r="UFI47" s="285"/>
      <c r="UFJ47" s="285"/>
      <c r="UFK47" s="285"/>
      <c r="UFL47" s="285"/>
      <c r="UFM47" s="285"/>
      <c r="UFN47" s="285"/>
      <c r="UFO47" s="285"/>
      <c r="UFP47" s="285"/>
      <c r="UFQ47" s="285"/>
      <c r="UFR47" s="285"/>
      <c r="UFS47" s="285"/>
      <c r="UFT47" s="285"/>
      <c r="UFU47" s="285"/>
      <c r="UFV47" s="285"/>
      <c r="UFW47" s="285"/>
      <c r="UFX47" s="285"/>
      <c r="UFY47" s="285"/>
      <c r="UFZ47" s="285"/>
      <c r="UGA47" s="285"/>
      <c r="UGB47" s="285"/>
      <c r="UGC47" s="285"/>
      <c r="UGD47" s="285"/>
      <c r="UGE47" s="285"/>
      <c r="UGF47" s="285"/>
      <c r="UGG47" s="285"/>
      <c r="UGH47" s="285"/>
      <c r="UGI47" s="285"/>
      <c r="UGJ47" s="285"/>
      <c r="UGK47" s="285"/>
      <c r="UGL47" s="285"/>
      <c r="UGM47" s="285"/>
      <c r="UGN47" s="285"/>
      <c r="UGO47" s="285"/>
      <c r="UGP47" s="285"/>
      <c r="UGQ47" s="285"/>
      <c r="UGR47" s="285"/>
      <c r="UGS47" s="285"/>
      <c r="UGT47" s="285"/>
      <c r="UGU47" s="285"/>
      <c r="UGV47" s="285"/>
      <c r="UGW47" s="285"/>
      <c r="UGX47" s="285"/>
      <c r="UGY47" s="285"/>
      <c r="UGZ47" s="285"/>
      <c r="UHA47" s="285"/>
      <c r="UHB47" s="285"/>
      <c r="UHC47" s="285"/>
      <c r="UHD47" s="285"/>
      <c r="UHE47" s="285"/>
      <c r="UHF47" s="285"/>
      <c r="UHG47" s="285"/>
      <c r="UHH47" s="285"/>
      <c r="UHI47" s="285"/>
      <c r="UHJ47" s="285"/>
      <c r="UHK47" s="285"/>
      <c r="UHL47" s="285"/>
      <c r="UHM47" s="285"/>
      <c r="UHN47" s="285"/>
      <c r="UHO47" s="285"/>
      <c r="UHP47" s="285"/>
      <c r="UHQ47" s="285"/>
      <c r="UHR47" s="285"/>
      <c r="UHS47" s="285"/>
      <c r="UHT47" s="285"/>
      <c r="UHU47" s="285"/>
      <c r="UHV47" s="285"/>
      <c r="UHW47" s="285"/>
      <c r="UHX47" s="285"/>
      <c r="UHY47" s="285"/>
      <c r="UHZ47" s="285"/>
      <c r="UIA47" s="285"/>
      <c r="UIB47" s="285"/>
      <c r="UIC47" s="285"/>
      <c r="UID47" s="285"/>
      <c r="UIE47" s="285"/>
      <c r="UIF47" s="285"/>
      <c r="UIG47" s="285"/>
      <c r="UIH47" s="285"/>
      <c r="UII47" s="285"/>
      <c r="UIJ47" s="285"/>
      <c r="UIK47" s="285"/>
      <c r="UIL47" s="285"/>
      <c r="UIM47" s="285"/>
      <c r="UIN47" s="285"/>
      <c r="UIO47" s="285"/>
      <c r="UIP47" s="285"/>
      <c r="UIQ47" s="285"/>
      <c r="UIR47" s="285"/>
      <c r="UIS47" s="285"/>
      <c r="UIT47" s="285"/>
      <c r="UIU47" s="285"/>
      <c r="UIV47" s="285"/>
      <c r="UIW47" s="285"/>
      <c r="UIX47" s="285"/>
      <c r="UIY47" s="285"/>
      <c r="UIZ47" s="285"/>
      <c r="UJA47" s="285"/>
      <c r="UJB47" s="285"/>
      <c r="UJC47" s="285"/>
      <c r="UJD47" s="285"/>
      <c r="UJE47" s="285"/>
      <c r="UJF47" s="285"/>
      <c r="UJG47" s="285"/>
      <c r="UJH47" s="285"/>
      <c r="UJI47" s="285"/>
      <c r="UJJ47" s="285"/>
      <c r="UJK47" s="285"/>
      <c r="UJL47" s="285"/>
      <c r="UJM47" s="285"/>
      <c r="UJN47" s="285"/>
      <c r="UJO47" s="285"/>
      <c r="UJP47" s="285"/>
      <c r="UJQ47" s="285"/>
      <c r="UJR47" s="285"/>
      <c r="UJS47" s="285"/>
      <c r="UJT47" s="285"/>
      <c r="UJU47" s="285"/>
      <c r="UJV47" s="285"/>
      <c r="UJW47" s="285"/>
      <c r="UJX47" s="285"/>
      <c r="UJY47" s="285"/>
      <c r="UJZ47" s="285"/>
      <c r="UKA47" s="285"/>
      <c r="UKB47" s="285"/>
      <c r="UKC47" s="285"/>
      <c r="UKD47" s="285"/>
      <c r="UKE47" s="285"/>
      <c r="UKF47" s="285"/>
      <c r="UKG47" s="285"/>
      <c r="UKH47" s="285"/>
      <c r="UKI47" s="285"/>
      <c r="UKJ47" s="285"/>
      <c r="UKK47" s="285"/>
      <c r="UKL47" s="285"/>
      <c r="UKM47" s="285"/>
      <c r="UKN47" s="285"/>
      <c r="UKO47" s="285"/>
      <c r="UKP47" s="285"/>
      <c r="UKQ47" s="285"/>
      <c r="UKR47" s="285"/>
      <c r="UKS47" s="285"/>
      <c r="UKT47" s="285"/>
      <c r="UKU47" s="285"/>
      <c r="UKV47" s="285"/>
      <c r="UKW47" s="285"/>
      <c r="UKX47" s="285"/>
      <c r="UKY47" s="285"/>
      <c r="UKZ47" s="285"/>
      <c r="ULA47" s="285"/>
      <c r="ULB47" s="285"/>
      <c r="ULC47" s="285"/>
      <c r="ULD47" s="285"/>
      <c r="ULE47" s="285"/>
      <c r="ULF47" s="285"/>
      <c r="ULG47" s="285"/>
      <c r="ULH47" s="285"/>
      <c r="ULI47" s="285"/>
      <c r="ULJ47" s="285"/>
      <c r="ULK47" s="285"/>
      <c r="ULL47" s="285"/>
      <c r="ULM47" s="285"/>
      <c r="ULN47" s="285"/>
      <c r="ULO47" s="285"/>
      <c r="ULP47" s="285"/>
      <c r="ULQ47" s="285"/>
      <c r="ULR47" s="285"/>
      <c r="ULS47" s="285"/>
      <c r="ULT47" s="285"/>
      <c r="ULU47" s="285"/>
      <c r="ULV47" s="285"/>
      <c r="ULW47" s="285"/>
      <c r="ULX47" s="285"/>
      <c r="ULY47" s="285"/>
      <c r="ULZ47" s="285"/>
      <c r="UMA47" s="285"/>
      <c r="UMB47" s="285"/>
      <c r="UMC47" s="285"/>
      <c r="UMD47" s="285"/>
      <c r="UME47" s="285"/>
      <c r="UMF47" s="285"/>
      <c r="UMG47" s="285"/>
      <c r="UMH47" s="285"/>
      <c r="UMI47" s="285"/>
      <c r="UMJ47" s="285"/>
      <c r="UMK47" s="285"/>
      <c r="UML47" s="285"/>
      <c r="UMM47" s="285"/>
      <c r="UMN47" s="285"/>
      <c r="UMO47" s="285"/>
      <c r="UMP47" s="285"/>
      <c r="UMQ47" s="285"/>
      <c r="UMR47" s="285"/>
      <c r="UMS47" s="285"/>
      <c r="UMT47" s="285"/>
      <c r="UMU47" s="285"/>
      <c r="UMV47" s="285"/>
      <c r="UMW47" s="285"/>
      <c r="UMX47" s="285"/>
      <c r="UMY47" s="285"/>
      <c r="UMZ47" s="285"/>
      <c r="UNA47" s="285"/>
      <c r="UNB47" s="285"/>
      <c r="UNC47" s="285"/>
      <c r="UND47" s="285"/>
      <c r="UNE47" s="285"/>
      <c r="UNF47" s="285"/>
      <c r="UNG47" s="285"/>
      <c r="UNH47" s="285"/>
      <c r="UNI47" s="285"/>
      <c r="UNJ47" s="285"/>
      <c r="UNK47" s="285"/>
      <c r="UNL47" s="285"/>
      <c r="UNM47" s="285"/>
      <c r="UNN47" s="285"/>
      <c r="UNO47" s="285"/>
      <c r="UNP47" s="285"/>
      <c r="UNQ47" s="285"/>
      <c r="UNR47" s="285"/>
      <c r="UNS47" s="285"/>
      <c r="UNT47" s="285"/>
      <c r="UNU47" s="285"/>
      <c r="UNV47" s="285"/>
      <c r="UNW47" s="285"/>
      <c r="UNX47" s="285"/>
      <c r="UNY47" s="285"/>
      <c r="UNZ47" s="285"/>
      <c r="UOA47" s="285"/>
      <c r="UOB47" s="285"/>
      <c r="UOC47" s="285"/>
      <c r="UOD47" s="285"/>
      <c r="UOE47" s="285"/>
      <c r="UOF47" s="285"/>
      <c r="UOG47" s="285"/>
      <c r="UOH47" s="285"/>
      <c r="UOI47" s="285"/>
      <c r="UOJ47" s="285"/>
      <c r="UOK47" s="285"/>
      <c r="UOL47" s="285"/>
      <c r="UOM47" s="285"/>
      <c r="UON47" s="285"/>
      <c r="UOO47" s="285"/>
      <c r="UOP47" s="285"/>
      <c r="UOQ47" s="285"/>
      <c r="UOR47" s="285"/>
      <c r="UOS47" s="285"/>
      <c r="UOT47" s="285"/>
      <c r="UOU47" s="285"/>
      <c r="UOV47" s="285"/>
      <c r="UOW47" s="285"/>
      <c r="UOX47" s="285"/>
      <c r="UOY47" s="285"/>
      <c r="UOZ47" s="285"/>
      <c r="UPA47" s="285"/>
      <c r="UPB47" s="285"/>
      <c r="UPC47" s="285"/>
      <c r="UPD47" s="285"/>
      <c r="UPE47" s="285"/>
      <c r="UPF47" s="285"/>
      <c r="UPG47" s="285"/>
      <c r="UPH47" s="285"/>
      <c r="UPI47" s="285"/>
      <c r="UPJ47" s="285"/>
      <c r="UPK47" s="285"/>
      <c r="UPL47" s="285"/>
      <c r="UPM47" s="285"/>
      <c r="UPN47" s="285"/>
      <c r="UPO47" s="285"/>
      <c r="UPP47" s="285"/>
      <c r="UPQ47" s="285"/>
      <c r="UPR47" s="285"/>
      <c r="UPS47" s="285"/>
      <c r="UPT47" s="285"/>
      <c r="UPU47" s="285"/>
      <c r="UPV47" s="285"/>
      <c r="UPW47" s="285"/>
      <c r="UPX47" s="285"/>
      <c r="UPY47" s="285"/>
      <c r="UPZ47" s="285"/>
      <c r="UQA47" s="285"/>
      <c r="UQB47" s="285"/>
      <c r="UQC47" s="285"/>
      <c r="UQD47" s="285"/>
      <c r="UQE47" s="285"/>
      <c r="UQF47" s="285"/>
      <c r="UQG47" s="285"/>
      <c r="UQH47" s="285"/>
      <c r="UQI47" s="285"/>
      <c r="UQJ47" s="285"/>
      <c r="UQK47" s="285"/>
      <c r="UQL47" s="285"/>
      <c r="UQM47" s="285"/>
      <c r="UQN47" s="285"/>
      <c r="UQO47" s="285"/>
      <c r="UQP47" s="285"/>
      <c r="UQQ47" s="285"/>
      <c r="UQR47" s="285"/>
      <c r="UQS47" s="285"/>
      <c r="UQT47" s="285"/>
      <c r="UQU47" s="285"/>
      <c r="UQV47" s="285"/>
      <c r="UQW47" s="285"/>
      <c r="UQX47" s="285"/>
      <c r="UQY47" s="285"/>
      <c r="UQZ47" s="285"/>
      <c r="URA47" s="285"/>
      <c r="URB47" s="285"/>
      <c r="URC47" s="285"/>
      <c r="URD47" s="285"/>
      <c r="URE47" s="285"/>
      <c r="URF47" s="285"/>
      <c r="URG47" s="285"/>
      <c r="URH47" s="285"/>
      <c r="URI47" s="285"/>
      <c r="URJ47" s="285"/>
      <c r="URK47" s="285"/>
      <c r="URL47" s="285"/>
      <c r="URM47" s="285"/>
      <c r="URN47" s="285"/>
      <c r="URO47" s="285"/>
      <c r="URP47" s="285"/>
      <c r="URQ47" s="285"/>
      <c r="URR47" s="285"/>
      <c r="URS47" s="285"/>
      <c r="URT47" s="285"/>
      <c r="URU47" s="285"/>
      <c r="URV47" s="285"/>
      <c r="URW47" s="285"/>
      <c r="URX47" s="285"/>
      <c r="URY47" s="285"/>
      <c r="URZ47" s="285"/>
      <c r="USA47" s="285"/>
      <c r="USB47" s="285"/>
      <c r="USC47" s="285"/>
      <c r="USD47" s="285"/>
      <c r="USE47" s="285"/>
      <c r="USF47" s="285"/>
      <c r="USG47" s="285"/>
      <c r="USH47" s="285"/>
      <c r="USI47" s="285"/>
      <c r="USJ47" s="285"/>
      <c r="USK47" s="285"/>
      <c r="USL47" s="285"/>
      <c r="USM47" s="285"/>
      <c r="USN47" s="285"/>
      <c r="USO47" s="285"/>
      <c r="USP47" s="285"/>
      <c r="USQ47" s="285"/>
      <c r="USR47" s="285"/>
      <c r="USS47" s="285"/>
      <c r="UST47" s="285"/>
      <c r="USU47" s="285"/>
      <c r="USV47" s="285"/>
      <c r="USW47" s="285"/>
      <c r="USX47" s="285"/>
      <c r="USY47" s="285"/>
      <c r="USZ47" s="285"/>
      <c r="UTA47" s="285"/>
      <c r="UTB47" s="285"/>
      <c r="UTC47" s="285"/>
      <c r="UTD47" s="285"/>
      <c r="UTE47" s="285"/>
      <c r="UTF47" s="285"/>
      <c r="UTG47" s="285"/>
      <c r="UTH47" s="285"/>
      <c r="UTI47" s="285"/>
      <c r="UTJ47" s="285"/>
      <c r="UTK47" s="285"/>
      <c r="UTL47" s="285"/>
      <c r="UTM47" s="285"/>
      <c r="UTN47" s="285"/>
      <c r="UTO47" s="285"/>
      <c r="UTP47" s="285"/>
      <c r="UTQ47" s="285"/>
      <c r="UTR47" s="285"/>
      <c r="UTS47" s="285"/>
      <c r="UTT47" s="285"/>
      <c r="UTU47" s="285"/>
      <c r="UTV47" s="285"/>
      <c r="UTW47" s="285"/>
      <c r="UTX47" s="285"/>
      <c r="UTY47" s="285"/>
      <c r="UTZ47" s="285"/>
      <c r="UUA47" s="285"/>
      <c r="UUB47" s="285"/>
      <c r="UUC47" s="285"/>
      <c r="UUD47" s="285"/>
      <c r="UUE47" s="285"/>
      <c r="UUF47" s="285"/>
      <c r="UUG47" s="285"/>
      <c r="UUH47" s="285"/>
      <c r="UUI47" s="285"/>
      <c r="UUJ47" s="285"/>
      <c r="UUK47" s="285"/>
      <c r="UUL47" s="285"/>
      <c r="UUM47" s="285"/>
      <c r="UUN47" s="285"/>
      <c r="UUO47" s="285"/>
      <c r="UUP47" s="285"/>
      <c r="UUQ47" s="285"/>
      <c r="UUR47" s="285"/>
      <c r="UUS47" s="285"/>
      <c r="UUT47" s="285"/>
      <c r="UUU47" s="285"/>
      <c r="UUV47" s="285"/>
      <c r="UUW47" s="285"/>
      <c r="UUX47" s="285"/>
      <c r="UUY47" s="285"/>
      <c r="UUZ47" s="285"/>
      <c r="UVA47" s="285"/>
      <c r="UVB47" s="285"/>
      <c r="UVC47" s="285"/>
      <c r="UVD47" s="285"/>
      <c r="UVE47" s="285"/>
      <c r="UVF47" s="285"/>
      <c r="UVG47" s="285"/>
      <c r="UVH47" s="285"/>
      <c r="UVI47" s="285"/>
      <c r="UVJ47" s="285"/>
      <c r="UVK47" s="285"/>
      <c r="UVL47" s="285"/>
      <c r="UVM47" s="285"/>
      <c r="UVN47" s="285"/>
      <c r="UVO47" s="285"/>
      <c r="UVP47" s="285"/>
      <c r="UVQ47" s="285"/>
      <c r="UVR47" s="285"/>
      <c r="UVS47" s="285"/>
      <c r="UVT47" s="285"/>
      <c r="UVU47" s="285"/>
      <c r="UVV47" s="285"/>
      <c r="UVW47" s="285"/>
      <c r="UVX47" s="285"/>
      <c r="UVY47" s="285"/>
      <c r="UVZ47" s="285"/>
      <c r="UWA47" s="285"/>
      <c r="UWB47" s="285"/>
      <c r="UWC47" s="285"/>
      <c r="UWD47" s="285"/>
      <c r="UWE47" s="285"/>
      <c r="UWF47" s="285"/>
      <c r="UWG47" s="285"/>
      <c r="UWH47" s="285"/>
      <c r="UWI47" s="285"/>
      <c r="UWJ47" s="285"/>
      <c r="UWK47" s="285"/>
      <c r="UWL47" s="285"/>
      <c r="UWM47" s="285"/>
      <c r="UWN47" s="285"/>
      <c r="UWO47" s="285"/>
      <c r="UWP47" s="285"/>
      <c r="UWQ47" s="285"/>
      <c r="UWR47" s="285"/>
      <c r="UWS47" s="285"/>
      <c r="UWT47" s="285"/>
      <c r="UWU47" s="285"/>
      <c r="UWV47" s="285"/>
      <c r="UWW47" s="285"/>
      <c r="UWX47" s="285"/>
      <c r="UWY47" s="285"/>
      <c r="UWZ47" s="285"/>
      <c r="UXA47" s="285"/>
      <c r="UXB47" s="285"/>
      <c r="UXC47" s="285"/>
      <c r="UXD47" s="285"/>
      <c r="UXE47" s="285"/>
      <c r="UXF47" s="285"/>
      <c r="UXG47" s="285"/>
      <c r="UXH47" s="285"/>
      <c r="UXI47" s="285"/>
      <c r="UXJ47" s="285"/>
      <c r="UXK47" s="285"/>
      <c r="UXL47" s="285"/>
      <c r="UXM47" s="285"/>
      <c r="UXN47" s="285"/>
      <c r="UXO47" s="285"/>
      <c r="UXP47" s="285"/>
      <c r="UXQ47" s="285"/>
      <c r="UXR47" s="285"/>
      <c r="UXS47" s="285"/>
      <c r="UXT47" s="285"/>
      <c r="UXU47" s="285"/>
      <c r="UXV47" s="285"/>
      <c r="UXW47" s="285"/>
      <c r="UXX47" s="285"/>
      <c r="UXY47" s="285"/>
      <c r="UXZ47" s="285"/>
      <c r="UYA47" s="285"/>
      <c r="UYB47" s="285"/>
      <c r="UYC47" s="285"/>
      <c r="UYD47" s="285"/>
      <c r="UYE47" s="285"/>
      <c r="UYF47" s="285"/>
      <c r="UYG47" s="285"/>
      <c r="UYH47" s="285"/>
      <c r="UYI47" s="285"/>
      <c r="UYJ47" s="285"/>
      <c r="UYK47" s="285"/>
      <c r="UYL47" s="285"/>
      <c r="UYM47" s="285"/>
      <c r="UYN47" s="285"/>
      <c r="UYO47" s="285"/>
      <c r="UYP47" s="285"/>
      <c r="UYQ47" s="285"/>
      <c r="UYR47" s="285"/>
      <c r="UYS47" s="285"/>
      <c r="UYT47" s="285"/>
      <c r="UYU47" s="285"/>
      <c r="UYV47" s="285"/>
      <c r="UYW47" s="285"/>
      <c r="UYX47" s="285"/>
      <c r="UYY47" s="285"/>
      <c r="UYZ47" s="285"/>
      <c r="UZA47" s="285"/>
      <c r="UZB47" s="285"/>
      <c r="UZC47" s="285"/>
      <c r="UZD47" s="285"/>
      <c r="UZE47" s="285"/>
      <c r="UZF47" s="285"/>
      <c r="UZG47" s="285"/>
      <c r="UZH47" s="285"/>
      <c r="UZI47" s="285"/>
      <c r="UZJ47" s="285"/>
      <c r="UZK47" s="285"/>
      <c r="UZL47" s="285"/>
      <c r="UZM47" s="285"/>
      <c r="UZN47" s="285"/>
      <c r="UZO47" s="285"/>
      <c r="UZP47" s="285"/>
      <c r="UZQ47" s="285"/>
      <c r="UZR47" s="285"/>
      <c r="UZS47" s="285"/>
      <c r="UZT47" s="285"/>
      <c r="UZU47" s="285"/>
      <c r="UZV47" s="285"/>
      <c r="UZW47" s="285"/>
      <c r="UZX47" s="285"/>
      <c r="UZY47" s="285"/>
      <c r="UZZ47" s="285"/>
      <c r="VAA47" s="285"/>
      <c r="VAB47" s="285"/>
      <c r="VAC47" s="285"/>
      <c r="VAD47" s="285"/>
      <c r="VAE47" s="285"/>
      <c r="VAF47" s="285"/>
      <c r="VAG47" s="285"/>
      <c r="VAH47" s="285"/>
      <c r="VAI47" s="285"/>
      <c r="VAJ47" s="285"/>
      <c r="VAK47" s="285"/>
      <c r="VAL47" s="285"/>
      <c r="VAM47" s="285"/>
      <c r="VAN47" s="285"/>
      <c r="VAO47" s="285"/>
      <c r="VAP47" s="285"/>
      <c r="VAQ47" s="285"/>
      <c r="VAR47" s="285"/>
      <c r="VAS47" s="285"/>
      <c r="VAT47" s="285"/>
      <c r="VAU47" s="285"/>
      <c r="VAV47" s="285"/>
      <c r="VAW47" s="285"/>
      <c r="VAX47" s="285"/>
      <c r="VAY47" s="285"/>
      <c r="VAZ47" s="285"/>
      <c r="VBA47" s="285"/>
      <c r="VBB47" s="285"/>
      <c r="VBC47" s="285"/>
      <c r="VBD47" s="285"/>
      <c r="VBE47" s="285"/>
      <c r="VBF47" s="285"/>
      <c r="VBG47" s="285"/>
      <c r="VBH47" s="285"/>
      <c r="VBI47" s="285"/>
      <c r="VBJ47" s="285"/>
      <c r="VBK47" s="285"/>
      <c r="VBL47" s="285"/>
      <c r="VBM47" s="285"/>
      <c r="VBN47" s="285"/>
      <c r="VBO47" s="285"/>
      <c r="VBP47" s="285"/>
      <c r="VBQ47" s="285"/>
      <c r="VBR47" s="285"/>
      <c r="VBS47" s="285"/>
      <c r="VBT47" s="285"/>
      <c r="VBU47" s="285"/>
      <c r="VBV47" s="285"/>
      <c r="VBW47" s="285"/>
      <c r="VBX47" s="285"/>
      <c r="VBY47" s="285"/>
      <c r="VBZ47" s="285"/>
      <c r="VCA47" s="285"/>
      <c r="VCB47" s="285"/>
      <c r="VCC47" s="285"/>
      <c r="VCD47" s="285"/>
      <c r="VCE47" s="285"/>
      <c r="VCF47" s="285"/>
      <c r="VCG47" s="285"/>
      <c r="VCH47" s="285"/>
      <c r="VCI47" s="285"/>
      <c r="VCJ47" s="285"/>
      <c r="VCK47" s="285"/>
      <c r="VCL47" s="285"/>
      <c r="VCM47" s="285"/>
      <c r="VCN47" s="285"/>
      <c r="VCO47" s="285"/>
      <c r="VCP47" s="285"/>
      <c r="VCQ47" s="285"/>
      <c r="VCR47" s="285"/>
      <c r="VCS47" s="285"/>
      <c r="VCT47" s="285"/>
      <c r="VCU47" s="285"/>
      <c r="VCV47" s="285"/>
      <c r="VCW47" s="285"/>
      <c r="VCX47" s="285"/>
      <c r="VCY47" s="285"/>
      <c r="VCZ47" s="285"/>
      <c r="VDA47" s="285"/>
      <c r="VDB47" s="285"/>
      <c r="VDC47" s="285"/>
      <c r="VDD47" s="285"/>
      <c r="VDE47" s="285"/>
      <c r="VDF47" s="285"/>
      <c r="VDG47" s="285"/>
      <c r="VDH47" s="285"/>
      <c r="VDI47" s="285"/>
      <c r="VDJ47" s="285"/>
      <c r="VDK47" s="285"/>
      <c r="VDL47" s="285"/>
      <c r="VDM47" s="285"/>
      <c r="VDN47" s="285"/>
      <c r="VDO47" s="285"/>
      <c r="VDP47" s="285"/>
      <c r="VDQ47" s="285"/>
      <c r="VDR47" s="285"/>
      <c r="VDS47" s="285"/>
      <c r="VDT47" s="285"/>
      <c r="VDU47" s="285"/>
      <c r="VDV47" s="285"/>
      <c r="VDW47" s="285"/>
      <c r="VDX47" s="285"/>
      <c r="VDY47" s="285"/>
      <c r="VDZ47" s="285"/>
      <c r="VEA47" s="285"/>
      <c r="VEB47" s="285"/>
      <c r="VEC47" s="285"/>
      <c r="VED47" s="285"/>
      <c r="VEE47" s="285"/>
      <c r="VEF47" s="285"/>
      <c r="VEG47" s="285"/>
      <c r="VEH47" s="285"/>
      <c r="VEI47" s="285"/>
      <c r="VEJ47" s="285"/>
      <c r="VEK47" s="285"/>
      <c r="VEL47" s="285"/>
      <c r="VEM47" s="285"/>
      <c r="VEN47" s="285"/>
      <c r="VEO47" s="285"/>
      <c r="VEP47" s="285"/>
      <c r="VEQ47" s="285"/>
      <c r="VER47" s="285"/>
      <c r="VES47" s="285"/>
      <c r="VET47" s="285"/>
      <c r="VEU47" s="285"/>
      <c r="VEV47" s="285"/>
      <c r="VEW47" s="285"/>
      <c r="VEX47" s="285"/>
      <c r="VEY47" s="285"/>
      <c r="VEZ47" s="285"/>
      <c r="VFA47" s="285"/>
      <c r="VFB47" s="285"/>
      <c r="VFC47" s="285"/>
      <c r="VFD47" s="285"/>
      <c r="VFE47" s="285"/>
      <c r="VFF47" s="285"/>
      <c r="VFG47" s="285"/>
      <c r="VFH47" s="285"/>
      <c r="VFI47" s="285"/>
      <c r="VFJ47" s="285"/>
      <c r="VFK47" s="285"/>
      <c r="VFL47" s="285"/>
      <c r="VFM47" s="285"/>
      <c r="VFN47" s="285"/>
      <c r="VFO47" s="285"/>
      <c r="VFP47" s="285"/>
      <c r="VFQ47" s="285"/>
      <c r="VFR47" s="285"/>
      <c r="VFS47" s="285"/>
      <c r="VFT47" s="285"/>
      <c r="VFU47" s="285"/>
      <c r="VFV47" s="285"/>
      <c r="VFW47" s="285"/>
      <c r="VFX47" s="285"/>
      <c r="VFY47" s="285"/>
      <c r="VFZ47" s="285"/>
      <c r="VGA47" s="285"/>
      <c r="VGB47" s="285"/>
      <c r="VGC47" s="285"/>
      <c r="VGD47" s="285"/>
      <c r="VGE47" s="285"/>
      <c r="VGF47" s="285"/>
      <c r="VGG47" s="285"/>
      <c r="VGH47" s="285"/>
      <c r="VGI47" s="285"/>
      <c r="VGJ47" s="285"/>
      <c r="VGK47" s="285"/>
      <c r="VGL47" s="285"/>
      <c r="VGM47" s="285"/>
      <c r="VGN47" s="285"/>
      <c r="VGO47" s="285"/>
      <c r="VGP47" s="285"/>
      <c r="VGQ47" s="285"/>
      <c r="VGR47" s="285"/>
      <c r="VGS47" s="285"/>
      <c r="VGT47" s="285"/>
      <c r="VGU47" s="285"/>
      <c r="VGV47" s="285"/>
      <c r="VGW47" s="285"/>
      <c r="VGX47" s="285"/>
      <c r="VGY47" s="285"/>
      <c r="VGZ47" s="285"/>
      <c r="VHA47" s="285"/>
      <c r="VHB47" s="285"/>
      <c r="VHC47" s="285"/>
      <c r="VHD47" s="285"/>
      <c r="VHE47" s="285"/>
      <c r="VHF47" s="285"/>
      <c r="VHG47" s="285"/>
      <c r="VHH47" s="285"/>
      <c r="VHI47" s="285"/>
      <c r="VHJ47" s="285"/>
      <c r="VHK47" s="285"/>
      <c r="VHL47" s="285"/>
      <c r="VHM47" s="285"/>
      <c r="VHN47" s="285"/>
      <c r="VHO47" s="285"/>
      <c r="VHP47" s="285"/>
      <c r="VHQ47" s="285"/>
      <c r="VHR47" s="285"/>
      <c r="VHS47" s="285"/>
      <c r="VHT47" s="285"/>
      <c r="VHU47" s="285"/>
      <c r="VHV47" s="285"/>
      <c r="VHW47" s="285"/>
      <c r="VHX47" s="285"/>
      <c r="VHY47" s="285"/>
      <c r="VHZ47" s="285"/>
      <c r="VIA47" s="285"/>
      <c r="VIB47" s="285"/>
      <c r="VIC47" s="285"/>
      <c r="VID47" s="285"/>
      <c r="VIE47" s="285"/>
      <c r="VIF47" s="285"/>
      <c r="VIG47" s="285"/>
      <c r="VIH47" s="285"/>
      <c r="VII47" s="285"/>
      <c r="VIJ47" s="285"/>
      <c r="VIK47" s="285"/>
      <c r="VIL47" s="285"/>
      <c r="VIM47" s="285"/>
      <c r="VIN47" s="285"/>
      <c r="VIO47" s="285"/>
      <c r="VIP47" s="285"/>
      <c r="VIQ47" s="285"/>
      <c r="VIR47" s="285"/>
      <c r="VIS47" s="285"/>
      <c r="VIT47" s="285"/>
      <c r="VIU47" s="285"/>
      <c r="VIV47" s="285"/>
      <c r="VIW47" s="285"/>
      <c r="VIX47" s="285"/>
      <c r="VIY47" s="285"/>
      <c r="VIZ47" s="285"/>
      <c r="VJA47" s="285"/>
      <c r="VJB47" s="285"/>
      <c r="VJC47" s="285"/>
      <c r="VJD47" s="285"/>
      <c r="VJE47" s="285"/>
      <c r="VJF47" s="285"/>
      <c r="VJG47" s="285"/>
      <c r="VJH47" s="285"/>
      <c r="VJI47" s="285"/>
      <c r="VJJ47" s="285"/>
      <c r="VJK47" s="285"/>
      <c r="VJL47" s="285"/>
      <c r="VJM47" s="285"/>
      <c r="VJN47" s="285"/>
      <c r="VJO47" s="285"/>
      <c r="VJP47" s="285"/>
      <c r="VJQ47" s="285"/>
      <c r="VJR47" s="285"/>
      <c r="VJS47" s="285"/>
      <c r="VJT47" s="285"/>
      <c r="VJU47" s="285"/>
      <c r="VJV47" s="285"/>
      <c r="VJW47" s="285"/>
      <c r="VJX47" s="285"/>
      <c r="VJY47" s="285"/>
      <c r="VJZ47" s="285"/>
      <c r="VKA47" s="285"/>
      <c r="VKB47" s="285"/>
      <c r="VKC47" s="285"/>
      <c r="VKD47" s="285"/>
      <c r="VKE47" s="285"/>
      <c r="VKF47" s="285"/>
      <c r="VKG47" s="285"/>
      <c r="VKH47" s="285"/>
      <c r="VKI47" s="285"/>
      <c r="VKJ47" s="285"/>
      <c r="VKK47" s="285"/>
      <c r="VKL47" s="285"/>
      <c r="VKM47" s="285"/>
      <c r="VKN47" s="285"/>
      <c r="VKO47" s="285"/>
      <c r="VKP47" s="285"/>
      <c r="VKQ47" s="285"/>
      <c r="VKR47" s="285"/>
      <c r="VKS47" s="285"/>
      <c r="VKT47" s="285"/>
      <c r="VKU47" s="285"/>
      <c r="VKV47" s="285"/>
      <c r="VKW47" s="285"/>
      <c r="VKX47" s="285"/>
      <c r="VKY47" s="285"/>
      <c r="VKZ47" s="285"/>
      <c r="VLA47" s="285"/>
      <c r="VLB47" s="285"/>
      <c r="VLC47" s="285"/>
      <c r="VLD47" s="285"/>
      <c r="VLE47" s="285"/>
      <c r="VLF47" s="285"/>
      <c r="VLG47" s="285"/>
      <c r="VLH47" s="285"/>
      <c r="VLI47" s="285"/>
      <c r="VLJ47" s="285"/>
      <c r="VLK47" s="285"/>
      <c r="VLL47" s="285"/>
      <c r="VLM47" s="285"/>
      <c r="VLN47" s="285"/>
      <c r="VLO47" s="285"/>
      <c r="VLP47" s="285"/>
      <c r="VLQ47" s="285"/>
      <c r="VLR47" s="285"/>
      <c r="VLS47" s="285"/>
      <c r="VLT47" s="285"/>
      <c r="VLU47" s="285"/>
      <c r="VLV47" s="285"/>
      <c r="VLW47" s="285"/>
      <c r="VLX47" s="285"/>
      <c r="VLY47" s="285"/>
      <c r="VLZ47" s="285"/>
      <c r="VMA47" s="285"/>
      <c r="VMB47" s="285"/>
      <c r="VMC47" s="285"/>
      <c r="VMD47" s="285"/>
      <c r="VME47" s="285"/>
      <c r="VMF47" s="285"/>
      <c r="VMG47" s="285"/>
      <c r="VMH47" s="285"/>
      <c r="VMI47" s="285"/>
      <c r="VMJ47" s="285"/>
      <c r="VMK47" s="285"/>
      <c r="VML47" s="285"/>
      <c r="VMM47" s="285"/>
      <c r="VMN47" s="285"/>
      <c r="VMO47" s="285"/>
      <c r="VMP47" s="285"/>
      <c r="VMQ47" s="285"/>
      <c r="VMR47" s="285"/>
      <c r="VMS47" s="285"/>
      <c r="VMT47" s="285"/>
      <c r="VMU47" s="285"/>
      <c r="VMV47" s="285"/>
      <c r="VMW47" s="285"/>
      <c r="VMX47" s="285"/>
      <c r="VMY47" s="285"/>
      <c r="VMZ47" s="285"/>
      <c r="VNA47" s="285"/>
      <c r="VNB47" s="285"/>
      <c r="VNC47" s="285"/>
      <c r="VND47" s="285"/>
      <c r="VNE47" s="285"/>
      <c r="VNF47" s="285"/>
      <c r="VNG47" s="285"/>
      <c r="VNH47" s="285"/>
      <c r="VNI47" s="285"/>
      <c r="VNJ47" s="285"/>
      <c r="VNK47" s="285"/>
      <c r="VNL47" s="285"/>
      <c r="VNM47" s="285"/>
      <c r="VNN47" s="285"/>
      <c r="VNO47" s="285"/>
      <c r="VNP47" s="285"/>
      <c r="VNQ47" s="285"/>
      <c r="VNR47" s="285"/>
      <c r="VNS47" s="285"/>
      <c r="VNT47" s="285"/>
      <c r="VNU47" s="285"/>
      <c r="VNV47" s="285"/>
      <c r="VNW47" s="285"/>
      <c r="VNX47" s="285"/>
      <c r="VNY47" s="285"/>
      <c r="VNZ47" s="285"/>
      <c r="VOA47" s="285"/>
      <c r="VOB47" s="285"/>
      <c r="VOC47" s="285"/>
      <c r="VOD47" s="285"/>
      <c r="VOE47" s="285"/>
      <c r="VOF47" s="285"/>
      <c r="VOG47" s="285"/>
      <c r="VOH47" s="285"/>
      <c r="VOI47" s="285"/>
      <c r="VOJ47" s="285"/>
      <c r="VOK47" s="285"/>
      <c r="VOL47" s="285"/>
      <c r="VOM47" s="285"/>
      <c r="VON47" s="285"/>
      <c r="VOO47" s="285"/>
      <c r="VOP47" s="285"/>
      <c r="VOQ47" s="285"/>
      <c r="VOR47" s="285"/>
      <c r="VOS47" s="285"/>
      <c r="VOT47" s="285"/>
      <c r="VOU47" s="285"/>
      <c r="VOV47" s="285"/>
      <c r="VOW47" s="285"/>
      <c r="VOX47" s="285"/>
      <c r="VOY47" s="285"/>
      <c r="VOZ47" s="285"/>
      <c r="VPA47" s="285"/>
      <c r="VPB47" s="285"/>
      <c r="VPC47" s="285"/>
      <c r="VPD47" s="285"/>
      <c r="VPE47" s="285"/>
      <c r="VPF47" s="285"/>
      <c r="VPG47" s="285"/>
      <c r="VPH47" s="285"/>
      <c r="VPI47" s="285"/>
      <c r="VPJ47" s="285"/>
      <c r="VPK47" s="285"/>
      <c r="VPL47" s="285"/>
      <c r="VPM47" s="285"/>
      <c r="VPN47" s="285"/>
      <c r="VPO47" s="285"/>
      <c r="VPP47" s="285"/>
      <c r="VPQ47" s="285"/>
      <c r="VPR47" s="285"/>
      <c r="VPS47" s="285"/>
      <c r="VPT47" s="285"/>
      <c r="VPU47" s="285"/>
      <c r="VPV47" s="285"/>
      <c r="VPW47" s="285"/>
      <c r="VPX47" s="285"/>
      <c r="VPY47" s="285"/>
      <c r="VPZ47" s="285"/>
      <c r="VQA47" s="285"/>
      <c r="VQB47" s="285"/>
      <c r="VQC47" s="285"/>
      <c r="VQD47" s="285"/>
      <c r="VQE47" s="285"/>
      <c r="VQF47" s="285"/>
      <c r="VQG47" s="285"/>
      <c r="VQH47" s="285"/>
      <c r="VQI47" s="285"/>
      <c r="VQJ47" s="285"/>
      <c r="VQK47" s="285"/>
      <c r="VQL47" s="285"/>
      <c r="VQM47" s="285"/>
      <c r="VQN47" s="285"/>
      <c r="VQO47" s="285"/>
      <c r="VQP47" s="285"/>
      <c r="VQQ47" s="285"/>
      <c r="VQR47" s="285"/>
      <c r="VQS47" s="285"/>
      <c r="VQT47" s="285"/>
      <c r="VQU47" s="285"/>
      <c r="VQV47" s="285"/>
      <c r="VQW47" s="285"/>
      <c r="VQX47" s="285"/>
      <c r="VQY47" s="285"/>
      <c r="VQZ47" s="285"/>
      <c r="VRA47" s="285"/>
      <c r="VRB47" s="285"/>
      <c r="VRC47" s="285"/>
      <c r="VRD47" s="285"/>
      <c r="VRE47" s="285"/>
      <c r="VRF47" s="285"/>
      <c r="VRG47" s="285"/>
      <c r="VRH47" s="285"/>
      <c r="VRI47" s="285"/>
      <c r="VRJ47" s="285"/>
      <c r="VRK47" s="285"/>
      <c r="VRL47" s="285"/>
      <c r="VRM47" s="285"/>
      <c r="VRN47" s="285"/>
      <c r="VRO47" s="285"/>
      <c r="VRP47" s="285"/>
      <c r="VRQ47" s="285"/>
      <c r="VRR47" s="285"/>
      <c r="VRS47" s="285"/>
      <c r="VRT47" s="285"/>
      <c r="VRU47" s="285"/>
      <c r="VRV47" s="285"/>
      <c r="VRW47" s="285"/>
      <c r="VRX47" s="285"/>
      <c r="VRY47" s="285"/>
      <c r="VRZ47" s="285"/>
      <c r="VSA47" s="285"/>
      <c r="VSB47" s="285"/>
      <c r="VSC47" s="285"/>
      <c r="VSD47" s="285"/>
      <c r="VSE47" s="285"/>
      <c r="VSF47" s="285"/>
      <c r="VSG47" s="285"/>
      <c r="VSH47" s="285"/>
      <c r="VSI47" s="285"/>
      <c r="VSJ47" s="285"/>
      <c r="VSK47" s="285"/>
      <c r="VSL47" s="285"/>
      <c r="VSM47" s="285"/>
      <c r="VSN47" s="285"/>
      <c r="VSO47" s="285"/>
      <c r="VSP47" s="285"/>
      <c r="VSQ47" s="285"/>
      <c r="VSR47" s="285"/>
      <c r="VSS47" s="285"/>
      <c r="VST47" s="285"/>
      <c r="VSU47" s="285"/>
      <c r="VSV47" s="285"/>
      <c r="VSW47" s="285"/>
      <c r="VSX47" s="285"/>
      <c r="VSY47" s="285"/>
      <c r="VSZ47" s="285"/>
      <c r="VTA47" s="285"/>
      <c r="VTB47" s="285"/>
      <c r="VTC47" s="285"/>
      <c r="VTD47" s="285"/>
      <c r="VTE47" s="285"/>
      <c r="VTF47" s="285"/>
      <c r="VTG47" s="285"/>
      <c r="VTH47" s="285"/>
      <c r="VTI47" s="285"/>
      <c r="VTJ47" s="285"/>
      <c r="VTK47" s="285"/>
      <c r="VTL47" s="285"/>
      <c r="VTM47" s="285"/>
      <c r="VTN47" s="285"/>
      <c r="VTO47" s="285"/>
      <c r="VTP47" s="285"/>
      <c r="VTQ47" s="285"/>
      <c r="VTR47" s="285"/>
      <c r="VTS47" s="285"/>
      <c r="VTT47" s="285"/>
      <c r="VTU47" s="285"/>
      <c r="VTV47" s="285"/>
      <c r="VTW47" s="285"/>
      <c r="VTX47" s="285"/>
      <c r="VTY47" s="285"/>
      <c r="VTZ47" s="285"/>
      <c r="VUA47" s="285"/>
      <c r="VUB47" s="285"/>
      <c r="VUC47" s="285"/>
      <c r="VUD47" s="285"/>
      <c r="VUE47" s="285"/>
      <c r="VUF47" s="285"/>
      <c r="VUG47" s="285"/>
      <c r="VUH47" s="285"/>
      <c r="VUI47" s="285"/>
      <c r="VUJ47" s="285"/>
      <c r="VUK47" s="285"/>
      <c r="VUL47" s="285"/>
      <c r="VUM47" s="285"/>
      <c r="VUN47" s="285"/>
      <c r="VUO47" s="285"/>
      <c r="VUP47" s="285"/>
      <c r="VUQ47" s="285"/>
      <c r="VUR47" s="285"/>
      <c r="VUS47" s="285"/>
      <c r="VUT47" s="285"/>
      <c r="VUU47" s="285"/>
      <c r="VUV47" s="285"/>
      <c r="VUW47" s="285"/>
      <c r="VUX47" s="285"/>
      <c r="VUY47" s="285"/>
      <c r="VUZ47" s="285"/>
      <c r="VVA47" s="285"/>
      <c r="VVB47" s="285"/>
      <c r="VVC47" s="285"/>
      <c r="VVD47" s="285"/>
      <c r="VVE47" s="285"/>
      <c r="VVF47" s="285"/>
      <c r="VVG47" s="285"/>
      <c r="VVH47" s="285"/>
      <c r="VVI47" s="285"/>
      <c r="VVJ47" s="285"/>
      <c r="VVK47" s="285"/>
      <c r="VVL47" s="285"/>
      <c r="VVM47" s="285"/>
      <c r="VVN47" s="285"/>
      <c r="VVO47" s="285"/>
      <c r="VVP47" s="285"/>
      <c r="VVQ47" s="285"/>
      <c r="VVR47" s="285"/>
      <c r="VVS47" s="285"/>
      <c r="VVT47" s="285"/>
      <c r="VVU47" s="285"/>
      <c r="VVV47" s="285"/>
      <c r="VVW47" s="285"/>
      <c r="VVX47" s="285"/>
      <c r="VVY47" s="285"/>
      <c r="VVZ47" s="285"/>
      <c r="VWA47" s="285"/>
      <c r="VWB47" s="285"/>
      <c r="VWC47" s="285"/>
      <c r="VWD47" s="285"/>
      <c r="VWE47" s="285"/>
      <c r="VWF47" s="285"/>
      <c r="VWG47" s="285"/>
      <c r="VWH47" s="285"/>
      <c r="VWI47" s="285"/>
      <c r="VWJ47" s="285"/>
      <c r="VWK47" s="285"/>
      <c r="VWL47" s="285"/>
      <c r="VWM47" s="285"/>
      <c r="VWN47" s="285"/>
      <c r="VWO47" s="285"/>
      <c r="VWP47" s="285"/>
      <c r="VWQ47" s="285"/>
      <c r="VWR47" s="285"/>
      <c r="VWS47" s="285"/>
      <c r="VWT47" s="285"/>
      <c r="VWU47" s="285"/>
      <c r="VWV47" s="285"/>
      <c r="VWW47" s="285"/>
      <c r="VWX47" s="285"/>
      <c r="VWY47" s="285"/>
      <c r="VWZ47" s="285"/>
      <c r="VXA47" s="285"/>
      <c r="VXB47" s="285"/>
      <c r="VXC47" s="285"/>
      <c r="VXD47" s="285"/>
      <c r="VXE47" s="285"/>
      <c r="VXF47" s="285"/>
      <c r="VXG47" s="285"/>
      <c r="VXH47" s="285"/>
      <c r="VXI47" s="285"/>
      <c r="VXJ47" s="285"/>
      <c r="VXK47" s="285"/>
      <c r="VXL47" s="285"/>
      <c r="VXM47" s="285"/>
      <c r="VXN47" s="285"/>
      <c r="VXO47" s="285"/>
      <c r="VXP47" s="285"/>
      <c r="VXQ47" s="285"/>
      <c r="VXR47" s="285"/>
      <c r="VXS47" s="285"/>
      <c r="VXT47" s="285"/>
      <c r="VXU47" s="285"/>
      <c r="VXV47" s="285"/>
      <c r="VXW47" s="285"/>
      <c r="VXX47" s="285"/>
      <c r="VXY47" s="285"/>
      <c r="VXZ47" s="285"/>
      <c r="VYA47" s="285"/>
      <c r="VYB47" s="285"/>
      <c r="VYC47" s="285"/>
      <c r="VYD47" s="285"/>
      <c r="VYE47" s="285"/>
      <c r="VYF47" s="285"/>
      <c r="VYG47" s="285"/>
      <c r="VYH47" s="285"/>
      <c r="VYI47" s="285"/>
      <c r="VYJ47" s="285"/>
      <c r="VYK47" s="285"/>
      <c r="VYL47" s="285"/>
      <c r="VYM47" s="285"/>
      <c r="VYN47" s="285"/>
      <c r="VYO47" s="285"/>
      <c r="VYP47" s="285"/>
      <c r="VYQ47" s="285"/>
      <c r="VYR47" s="285"/>
      <c r="VYS47" s="285"/>
      <c r="VYT47" s="285"/>
      <c r="VYU47" s="285"/>
      <c r="VYV47" s="285"/>
      <c r="VYW47" s="285"/>
      <c r="VYX47" s="285"/>
      <c r="VYY47" s="285"/>
      <c r="VYZ47" s="285"/>
      <c r="VZA47" s="285"/>
      <c r="VZB47" s="285"/>
      <c r="VZC47" s="285"/>
      <c r="VZD47" s="285"/>
      <c r="VZE47" s="285"/>
      <c r="VZF47" s="285"/>
      <c r="VZG47" s="285"/>
      <c r="VZH47" s="285"/>
      <c r="VZI47" s="285"/>
      <c r="VZJ47" s="285"/>
      <c r="VZK47" s="285"/>
      <c r="VZL47" s="285"/>
      <c r="VZM47" s="285"/>
      <c r="VZN47" s="285"/>
      <c r="VZO47" s="285"/>
      <c r="VZP47" s="285"/>
      <c r="VZQ47" s="285"/>
      <c r="VZR47" s="285"/>
      <c r="VZS47" s="285"/>
      <c r="VZT47" s="285"/>
      <c r="VZU47" s="285"/>
      <c r="VZV47" s="285"/>
      <c r="VZW47" s="285"/>
      <c r="VZX47" s="285"/>
      <c r="VZY47" s="285"/>
      <c r="VZZ47" s="285"/>
      <c r="WAA47" s="285"/>
      <c r="WAB47" s="285"/>
      <c r="WAC47" s="285"/>
      <c r="WAD47" s="285"/>
      <c r="WAE47" s="285"/>
      <c r="WAF47" s="285"/>
      <c r="WAG47" s="285"/>
      <c r="WAH47" s="285"/>
      <c r="WAI47" s="285"/>
      <c r="WAJ47" s="285"/>
      <c r="WAK47" s="285"/>
      <c r="WAL47" s="285"/>
      <c r="WAM47" s="285"/>
      <c r="WAN47" s="285"/>
      <c r="WAO47" s="285"/>
      <c r="WAP47" s="285"/>
      <c r="WAQ47" s="285"/>
      <c r="WAR47" s="285"/>
      <c r="WAS47" s="285"/>
      <c r="WAT47" s="285"/>
      <c r="WAU47" s="285"/>
      <c r="WAV47" s="285"/>
      <c r="WAW47" s="285"/>
      <c r="WAX47" s="285"/>
      <c r="WAY47" s="285"/>
      <c r="WAZ47" s="285"/>
      <c r="WBA47" s="285"/>
      <c r="WBB47" s="285"/>
      <c r="WBC47" s="285"/>
      <c r="WBD47" s="285"/>
      <c r="WBE47" s="285"/>
      <c r="WBF47" s="285"/>
      <c r="WBG47" s="285"/>
      <c r="WBH47" s="285"/>
      <c r="WBI47" s="285"/>
      <c r="WBJ47" s="285"/>
      <c r="WBK47" s="285"/>
      <c r="WBL47" s="285"/>
      <c r="WBM47" s="285"/>
      <c r="WBN47" s="285"/>
      <c r="WBO47" s="285"/>
      <c r="WBP47" s="285"/>
      <c r="WBQ47" s="285"/>
      <c r="WBR47" s="285"/>
      <c r="WBS47" s="285"/>
      <c r="WBT47" s="285"/>
      <c r="WBU47" s="285"/>
      <c r="WBV47" s="285"/>
      <c r="WBW47" s="285"/>
      <c r="WBX47" s="285"/>
      <c r="WBY47" s="285"/>
      <c r="WBZ47" s="285"/>
      <c r="WCA47" s="285"/>
      <c r="WCB47" s="285"/>
      <c r="WCC47" s="285"/>
      <c r="WCD47" s="285"/>
      <c r="WCE47" s="285"/>
      <c r="WCF47" s="285"/>
      <c r="WCG47" s="285"/>
      <c r="WCH47" s="285"/>
      <c r="WCI47" s="285"/>
      <c r="WCJ47" s="285"/>
      <c r="WCK47" s="285"/>
      <c r="WCL47" s="285"/>
      <c r="WCM47" s="285"/>
      <c r="WCN47" s="285"/>
      <c r="WCO47" s="285"/>
      <c r="WCP47" s="285"/>
      <c r="WCQ47" s="285"/>
      <c r="WCR47" s="285"/>
      <c r="WCS47" s="285"/>
      <c r="WCT47" s="285"/>
      <c r="WCU47" s="285"/>
      <c r="WCV47" s="285"/>
      <c r="WCW47" s="285"/>
      <c r="WCX47" s="285"/>
      <c r="WCY47" s="285"/>
      <c r="WCZ47" s="285"/>
      <c r="WDA47" s="285"/>
      <c r="WDB47" s="285"/>
      <c r="WDC47" s="285"/>
      <c r="WDD47" s="285"/>
      <c r="WDE47" s="285"/>
      <c r="WDF47" s="285"/>
      <c r="WDG47" s="285"/>
      <c r="WDH47" s="285"/>
      <c r="WDI47" s="285"/>
      <c r="WDJ47" s="285"/>
      <c r="WDK47" s="285"/>
      <c r="WDL47" s="285"/>
      <c r="WDM47" s="285"/>
      <c r="WDN47" s="285"/>
      <c r="WDO47" s="285"/>
      <c r="WDP47" s="285"/>
      <c r="WDQ47" s="285"/>
      <c r="WDR47" s="285"/>
      <c r="WDS47" s="285"/>
      <c r="WDT47" s="285"/>
      <c r="WDU47" s="285"/>
      <c r="WDV47" s="285"/>
      <c r="WDW47" s="285"/>
      <c r="WDX47" s="285"/>
      <c r="WDY47" s="285"/>
      <c r="WDZ47" s="285"/>
      <c r="WEA47" s="285"/>
      <c r="WEB47" s="285"/>
      <c r="WEC47" s="285"/>
      <c r="WED47" s="285"/>
      <c r="WEE47" s="285"/>
      <c r="WEF47" s="285"/>
      <c r="WEG47" s="285"/>
      <c r="WEH47" s="285"/>
      <c r="WEI47" s="285"/>
      <c r="WEJ47" s="285"/>
      <c r="WEK47" s="285"/>
      <c r="WEL47" s="285"/>
      <c r="WEM47" s="285"/>
      <c r="WEN47" s="285"/>
      <c r="WEO47" s="285"/>
      <c r="WEP47" s="285"/>
      <c r="WEQ47" s="285"/>
      <c r="WER47" s="285"/>
      <c r="WES47" s="285"/>
      <c r="WET47" s="285"/>
      <c r="WEU47" s="285"/>
      <c r="WEV47" s="285"/>
      <c r="WEW47" s="285"/>
      <c r="WEX47" s="285"/>
      <c r="WEY47" s="285"/>
      <c r="WEZ47" s="285"/>
      <c r="WFA47" s="285"/>
      <c r="WFB47" s="285"/>
      <c r="WFC47" s="285"/>
      <c r="WFD47" s="285"/>
      <c r="WFE47" s="285"/>
      <c r="WFF47" s="285"/>
      <c r="WFG47" s="285"/>
      <c r="WFH47" s="285"/>
      <c r="WFI47" s="285"/>
      <c r="WFJ47" s="285"/>
      <c r="WFK47" s="285"/>
      <c r="WFL47" s="285"/>
      <c r="WFM47" s="285"/>
      <c r="WFN47" s="285"/>
      <c r="WFO47" s="285"/>
      <c r="WFP47" s="285"/>
      <c r="WFQ47" s="285"/>
      <c r="WFR47" s="285"/>
      <c r="WFS47" s="285"/>
      <c r="WFT47" s="285"/>
      <c r="WFU47" s="285"/>
      <c r="WFV47" s="285"/>
      <c r="WFW47" s="285"/>
      <c r="WFX47" s="285"/>
      <c r="WFY47" s="285"/>
      <c r="WFZ47" s="285"/>
      <c r="WGA47" s="285"/>
      <c r="WGB47" s="285"/>
      <c r="WGC47" s="285"/>
      <c r="WGD47" s="285"/>
      <c r="WGE47" s="285"/>
      <c r="WGF47" s="285"/>
      <c r="WGG47" s="285"/>
      <c r="WGH47" s="285"/>
      <c r="WGI47" s="285"/>
      <c r="WGJ47" s="285"/>
      <c r="WGK47" s="285"/>
      <c r="WGL47" s="285"/>
      <c r="WGM47" s="285"/>
      <c r="WGN47" s="285"/>
      <c r="WGO47" s="285"/>
      <c r="WGP47" s="285"/>
      <c r="WGQ47" s="285"/>
      <c r="WGR47" s="285"/>
      <c r="WGS47" s="285"/>
      <c r="WGT47" s="285"/>
      <c r="WGU47" s="285"/>
      <c r="WGV47" s="285"/>
      <c r="WGW47" s="285"/>
      <c r="WGX47" s="285"/>
      <c r="WGY47" s="285"/>
      <c r="WGZ47" s="285"/>
      <c r="WHA47" s="285"/>
      <c r="WHB47" s="285"/>
      <c r="WHC47" s="285"/>
      <c r="WHD47" s="285"/>
      <c r="WHE47" s="285"/>
      <c r="WHF47" s="285"/>
      <c r="WHG47" s="285"/>
      <c r="WHH47" s="285"/>
      <c r="WHI47" s="285"/>
      <c r="WHJ47" s="285"/>
      <c r="WHK47" s="285"/>
      <c r="WHL47" s="285"/>
      <c r="WHM47" s="285"/>
      <c r="WHN47" s="285"/>
      <c r="WHO47" s="285"/>
      <c r="WHP47" s="285"/>
      <c r="WHQ47" s="285"/>
      <c r="WHR47" s="285"/>
      <c r="WHS47" s="285"/>
      <c r="WHT47" s="285"/>
      <c r="WHU47" s="285"/>
      <c r="WHV47" s="285"/>
      <c r="WHW47" s="285"/>
      <c r="WHX47" s="285"/>
      <c r="WHY47" s="285"/>
      <c r="WHZ47" s="285"/>
      <c r="WIA47" s="285"/>
      <c r="WIB47" s="285"/>
      <c r="WIC47" s="285"/>
      <c r="WID47" s="285"/>
      <c r="WIE47" s="285"/>
      <c r="WIF47" s="285"/>
      <c r="WIG47" s="285"/>
      <c r="WIH47" s="285"/>
      <c r="WII47" s="285"/>
      <c r="WIJ47" s="285"/>
      <c r="WIK47" s="285"/>
      <c r="WIL47" s="285"/>
      <c r="WIM47" s="285"/>
      <c r="WIN47" s="285"/>
      <c r="WIO47" s="285"/>
      <c r="WIP47" s="285"/>
      <c r="WIQ47" s="285"/>
      <c r="WIR47" s="285"/>
      <c r="WIS47" s="285"/>
      <c r="WIT47" s="285"/>
      <c r="WIU47" s="285"/>
      <c r="WIV47" s="285"/>
      <c r="WIW47" s="285"/>
      <c r="WIX47" s="285"/>
      <c r="WIY47" s="285"/>
      <c r="WIZ47" s="285"/>
      <c r="WJA47" s="285"/>
      <c r="WJB47" s="285"/>
      <c r="WJC47" s="285"/>
      <c r="WJD47" s="285"/>
      <c r="WJE47" s="285"/>
      <c r="WJF47" s="285"/>
      <c r="WJG47" s="285"/>
      <c r="WJH47" s="285"/>
      <c r="WJI47" s="285"/>
      <c r="WJJ47" s="285"/>
      <c r="WJK47" s="285"/>
      <c r="WJL47" s="285"/>
      <c r="WJM47" s="285"/>
      <c r="WJN47" s="285"/>
      <c r="WJO47" s="285"/>
      <c r="WJP47" s="285"/>
      <c r="WJQ47" s="285"/>
      <c r="WJR47" s="285"/>
      <c r="WJS47" s="285"/>
      <c r="WJT47" s="285"/>
      <c r="WJU47" s="285"/>
      <c r="WJV47" s="285"/>
      <c r="WJW47" s="285"/>
      <c r="WJX47" s="285"/>
      <c r="WJY47" s="285"/>
      <c r="WJZ47" s="285"/>
      <c r="WKA47" s="285"/>
      <c r="WKB47" s="285"/>
      <c r="WKC47" s="285"/>
      <c r="WKD47" s="285"/>
      <c r="WKE47" s="285"/>
      <c r="WKF47" s="285"/>
      <c r="WKG47" s="285"/>
      <c r="WKH47" s="285"/>
      <c r="WKI47" s="285"/>
      <c r="WKJ47" s="285"/>
      <c r="WKK47" s="285"/>
      <c r="WKL47" s="285"/>
      <c r="WKM47" s="285"/>
      <c r="WKN47" s="285"/>
      <c r="WKO47" s="285"/>
      <c r="WKP47" s="285"/>
      <c r="WKQ47" s="285"/>
      <c r="WKR47" s="285"/>
      <c r="WKS47" s="285"/>
      <c r="WKT47" s="285"/>
      <c r="WKU47" s="285"/>
      <c r="WKV47" s="285"/>
      <c r="WKW47" s="285"/>
      <c r="WKX47" s="285"/>
      <c r="WKY47" s="285"/>
      <c r="WKZ47" s="285"/>
      <c r="WLA47" s="285"/>
      <c r="WLB47" s="285"/>
      <c r="WLC47" s="285"/>
      <c r="WLD47" s="285"/>
      <c r="WLE47" s="285"/>
      <c r="WLF47" s="285"/>
      <c r="WLG47" s="285"/>
      <c r="WLH47" s="285"/>
      <c r="WLI47" s="285"/>
      <c r="WLJ47" s="285"/>
      <c r="WLK47" s="285"/>
      <c r="WLL47" s="285"/>
      <c r="WLM47" s="285"/>
      <c r="WLN47" s="285"/>
      <c r="WLO47" s="285"/>
      <c r="WLP47" s="285"/>
      <c r="WLQ47" s="285"/>
      <c r="WLR47" s="285"/>
      <c r="WLS47" s="285"/>
      <c r="WLT47" s="285"/>
      <c r="WLU47" s="285"/>
      <c r="WLV47" s="285"/>
      <c r="WLW47" s="285"/>
      <c r="WLX47" s="285"/>
      <c r="WLY47" s="285"/>
      <c r="WLZ47" s="285"/>
      <c r="WMA47" s="285"/>
      <c r="WMB47" s="285"/>
      <c r="WMC47" s="285"/>
      <c r="WMD47" s="285"/>
      <c r="WME47" s="285"/>
      <c r="WMF47" s="285"/>
      <c r="WMG47" s="285"/>
      <c r="WMH47" s="285"/>
      <c r="WMI47" s="285"/>
      <c r="WMJ47" s="285"/>
      <c r="WMK47" s="285"/>
      <c r="WML47" s="285"/>
      <c r="WMM47" s="285"/>
      <c r="WMN47" s="285"/>
      <c r="WMO47" s="285"/>
      <c r="WMP47" s="285"/>
      <c r="WMQ47" s="285"/>
      <c r="WMR47" s="285"/>
      <c r="WMS47" s="285"/>
      <c r="WMT47" s="285"/>
      <c r="WMU47" s="285"/>
      <c r="WMV47" s="285"/>
      <c r="WMW47" s="285"/>
      <c r="WMX47" s="285"/>
      <c r="WMY47" s="285"/>
      <c r="WMZ47" s="285"/>
      <c r="WNA47" s="285"/>
      <c r="WNB47" s="285"/>
      <c r="WNC47" s="285"/>
      <c r="WND47" s="285"/>
      <c r="WNE47" s="285"/>
      <c r="WNF47" s="285"/>
      <c r="WNG47" s="285"/>
      <c r="WNH47" s="285"/>
      <c r="WNI47" s="285"/>
      <c r="WNJ47" s="285"/>
      <c r="WNK47" s="285"/>
      <c r="WNL47" s="285"/>
      <c r="WNM47" s="285"/>
      <c r="WNN47" s="285"/>
      <c r="WNO47" s="285"/>
      <c r="WNP47" s="285"/>
      <c r="WNQ47" s="285"/>
      <c r="WNR47" s="285"/>
      <c r="WNS47" s="285"/>
      <c r="WNT47" s="285"/>
      <c r="WNU47" s="285"/>
      <c r="WNV47" s="285"/>
      <c r="WNW47" s="285"/>
      <c r="WNX47" s="285"/>
      <c r="WNY47" s="285"/>
      <c r="WNZ47" s="285"/>
      <c r="WOA47" s="285"/>
      <c r="WOB47" s="285"/>
      <c r="WOC47" s="285"/>
      <c r="WOD47" s="285"/>
      <c r="WOE47" s="285"/>
      <c r="WOF47" s="285"/>
      <c r="WOG47" s="285"/>
      <c r="WOH47" s="285"/>
      <c r="WOI47" s="285"/>
      <c r="WOJ47" s="285"/>
      <c r="WOK47" s="285"/>
      <c r="WOL47" s="285"/>
      <c r="WOM47" s="285"/>
      <c r="WON47" s="285"/>
      <c r="WOO47" s="285"/>
      <c r="WOP47" s="285"/>
      <c r="WOQ47" s="285"/>
      <c r="WOR47" s="285"/>
      <c r="WOS47" s="285"/>
      <c r="WOT47" s="285"/>
      <c r="WOU47" s="285"/>
      <c r="WOV47" s="285"/>
      <c r="WOW47" s="285"/>
      <c r="WOX47" s="285"/>
      <c r="WOY47" s="285"/>
      <c r="WOZ47" s="285"/>
      <c r="WPA47" s="285"/>
      <c r="WPB47" s="285"/>
      <c r="WPC47" s="285"/>
      <c r="WPD47" s="285"/>
      <c r="WPE47" s="285"/>
      <c r="WPF47" s="285"/>
      <c r="WPG47" s="285"/>
      <c r="WPH47" s="285"/>
      <c r="WPI47" s="285"/>
      <c r="WPJ47" s="285"/>
      <c r="WPK47" s="285"/>
      <c r="WPL47" s="285"/>
      <c r="WPM47" s="285"/>
      <c r="WPN47" s="285"/>
      <c r="WPO47" s="285"/>
      <c r="WPP47" s="285"/>
      <c r="WPQ47" s="285"/>
      <c r="WPR47" s="285"/>
      <c r="WPS47" s="285"/>
      <c r="WPT47" s="285"/>
      <c r="WPU47" s="285"/>
      <c r="WPV47" s="285"/>
      <c r="WPW47" s="285"/>
      <c r="WPX47" s="285"/>
      <c r="WPY47" s="285"/>
      <c r="WPZ47" s="285"/>
      <c r="WQA47" s="285"/>
      <c r="WQB47" s="285"/>
      <c r="WQC47" s="285"/>
      <c r="WQD47" s="285"/>
      <c r="WQE47" s="285"/>
      <c r="WQF47" s="285"/>
      <c r="WQG47" s="285"/>
      <c r="WQH47" s="285"/>
      <c r="WQI47" s="285"/>
      <c r="WQJ47" s="285"/>
      <c r="WQK47" s="285"/>
      <c r="WQL47" s="285"/>
      <c r="WQM47" s="285"/>
      <c r="WQN47" s="285"/>
      <c r="WQO47" s="285"/>
      <c r="WQP47" s="285"/>
      <c r="WQQ47" s="285"/>
      <c r="WQR47" s="285"/>
      <c r="WQS47" s="285"/>
      <c r="WQT47" s="285"/>
      <c r="WQU47" s="285"/>
      <c r="WQV47" s="285"/>
      <c r="WQW47" s="285"/>
      <c r="WQX47" s="285"/>
      <c r="WQY47" s="285"/>
      <c r="WQZ47" s="285"/>
      <c r="WRA47" s="285"/>
      <c r="WRB47" s="285"/>
      <c r="WRC47" s="285"/>
      <c r="WRD47" s="285"/>
      <c r="WRE47" s="285"/>
      <c r="WRF47" s="285"/>
      <c r="WRG47" s="285"/>
      <c r="WRH47" s="285"/>
      <c r="WRI47" s="285"/>
      <c r="WRJ47" s="285"/>
      <c r="WRK47" s="285"/>
      <c r="WRL47" s="285"/>
      <c r="WRM47" s="285"/>
      <c r="WRN47" s="285"/>
      <c r="WRO47" s="285"/>
      <c r="WRP47" s="285"/>
      <c r="WRQ47" s="285"/>
      <c r="WRR47" s="285"/>
      <c r="WRS47" s="285"/>
      <c r="WRT47" s="285"/>
      <c r="WRU47" s="285"/>
      <c r="WRV47" s="285"/>
      <c r="WRW47" s="285"/>
      <c r="WRX47" s="285"/>
      <c r="WRY47" s="285"/>
      <c r="WRZ47" s="285"/>
      <c r="WSA47" s="285"/>
      <c r="WSB47" s="285"/>
      <c r="WSC47" s="285"/>
      <c r="WSD47" s="285"/>
      <c r="WSE47" s="285"/>
      <c r="WSF47" s="285"/>
      <c r="WSG47" s="285"/>
      <c r="WSH47" s="285"/>
      <c r="WSI47" s="285"/>
      <c r="WSJ47" s="285"/>
      <c r="WSK47" s="285"/>
      <c r="WSL47" s="285"/>
      <c r="WSM47" s="285"/>
      <c r="WSN47" s="285"/>
      <c r="WSO47" s="285"/>
      <c r="WSP47" s="285"/>
      <c r="WSQ47" s="285"/>
      <c r="WSR47" s="285"/>
      <c r="WSS47" s="285"/>
      <c r="WST47" s="285"/>
      <c r="WSU47" s="285"/>
      <c r="WSV47" s="285"/>
      <c r="WSW47" s="285"/>
      <c r="WSX47" s="285"/>
      <c r="WSY47" s="285"/>
      <c r="WSZ47" s="285"/>
      <c r="WTA47" s="285"/>
      <c r="WTB47" s="285"/>
      <c r="WTC47" s="285"/>
      <c r="WTD47" s="285"/>
      <c r="WTE47" s="285"/>
      <c r="WTF47" s="285"/>
      <c r="WTG47" s="285"/>
      <c r="WTH47" s="285"/>
      <c r="WTI47" s="285"/>
      <c r="WTJ47" s="285"/>
      <c r="WTK47" s="285"/>
      <c r="WTL47" s="285"/>
      <c r="WTM47" s="285"/>
      <c r="WTN47" s="285"/>
      <c r="WTO47" s="285"/>
      <c r="WTP47" s="285"/>
      <c r="WTQ47" s="285"/>
      <c r="WTR47" s="285"/>
      <c r="WTS47" s="285"/>
      <c r="WTT47" s="285"/>
      <c r="WTU47" s="285"/>
      <c r="WTV47" s="285"/>
      <c r="WTW47" s="285"/>
      <c r="WTX47" s="285"/>
      <c r="WTY47" s="285"/>
      <c r="WTZ47" s="285"/>
      <c r="WUA47" s="285"/>
      <c r="WUB47" s="285"/>
      <c r="WUC47" s="285"/>
      <c r="WUD47" s="285"/>
      <c r="WUE47" s="285"/>
      <c r="WUF47" s="285"/>
      <c r="WUG47" s="285"/>
      <c r="WUH47" s="285"/>
      <c r="WUI47" s="285"/>
      <c r="WUJ47" s="285"/>
      <c r="WUK47" s="285"/>
      <c r="WUL47" s="285"/>
      <c r="WUM47" s="285"/>
      <c r="WUN47" s="285"/>
      <c r="WUO47" s="285"/>
      <c r="WUP47" s="285"/>
      <c r="WUQ47" s="285"/>
      <c r="WUR47" s="285"/>
      <c r="WUS47" s="285"/>
      <c r="WUT47" s="285"/>
      <c r="WUU47" s="285"/>
      <c r="WUV47" s="285"/>
      <c r="WUW47" s="285"/>
      <c r="WUX47" s="285"/>
      <c r="WUY47" s="285"/>
      <c r="WUZ47" s="285"/>
      <c r="WVA47" s="285"/>
      <c r="WVB47" s="285"/>
      <c r="WVC47" s="285"/>
      <c r="WVD47" s="285"/>
      <c r="WVE47" s="285"/>
      <c r="WVF47" s="285"/>
      <c r="WVG47" s="285"/>
      <c r="WVH47" s="285"/>
      <c r="WVI47" s="285"/>
      <c r="WVJ47" s="285"/>
      <c r="WVK47" s="285"/>
      <c r="WVL47" s="285"/>
      <c r="WVM47" s="285"/>
      <c r="WVN47" s="285"/>
      <c r="WVO47" s="285"/>
      <c r="WVP47" s="285"/>
      <c r="WVQ47" s="285"/>
      <c r="WVR47" s="285"/>
      <c r="WVS47" s="285"/>
      <c r="WVT47" s="285"/>
      <c r="WVU47" s="285"/>
      <c r="WVV47" s="285"/>
      <c r="WVW47" s="285"/>
      <c r="WVX47" s="285"/>
      <c r="WVY47" s="285"/>
      <c r="WVZ47" s="285"/>
      <c r="WWA47" s="285"/>
      <c r="WWB47" s="285"/>
      <c r="WWC47" s="285"/>
      <c r="WWD47" s="285"/>
      <c r="WWE47" s="285"/>
      <c r="WWF47" s="285"/>
      <c r="WWG47" s="285"/>
      <c r="WWH47" s="285"/>
      <c r="WWI47" s="285"/>
      <c r="WWJ47" s="285"/>
      <c r="WWK47" s="285"/>
      <c r="WWL47" s="285"/>
      <c r="WWM47" s="285"/>
      <c r="WWN47" s="285"/>
      <c r="WWO47" s="285"/>
      <c r="WWP47" s="285"/>
      <c r="WWQ47" s="285"/>
      <c r="WWR47" s="285"/>
      <c r="WWS47" s="285"/>
      <c r="WWT47" s="285"/>
      <c r="WWU47" s="285"/>
      <c r="WWV47" s="285"/>
      <c r="WWW47" s="285"/>
      <c r="WWX47" s="285"/>
      <c r="WWY47" s="285"/>
      <c r="WWZ47" s="285"/>
      <c r="WXA47" s="285"/>
      <c r="WXB47" s="285"/>
      <c r="WXC47" s="285"/>
      <c r="WXD47" s="285"/>
      <c r="WXE47" s="285"/>
      <c r="WXF47" s="285"/>
      <c r="WXG47" s="285"/>
      <c r="WXH47" s="285"/>
      <c r="WXI47" s="285"/>
      <c r="WXJ47" s="285"/>
      <c r="WXK47" s="285"/>
      <c r="WXL47" s="285"/>
      <c r="WXM47" s="285"/>
      <c r="WXN47" s="285"/>
      <c r="WXO47" s="285"/>
      <c r="WXP47" s="285"/>
      <c r="WXQ47" s="285"/>
      <c r="WXR47" s="285"/>
      <c r="WXS47" s="285"/>
      <c r="WXT47" s="285"/>
      <c r="WXU47" s="285"/>
      <c r="WXV47" s="285"/>
      <c r="WXW47" s="285"/>
      <c r="WXX47" s="285"/>
      <c r="WXY47" s="285"/>
      <c r="WXZ47" s="285"/>
      <c r="WYA47" s="285"/>
      <c r="WYB47" s="285"/>
      <c r="WYC47" s="285"/>
      <c r="WYD47" s="285"/>
      <c r="WYE47" s="285"/>
      <c r="WYF47" s="285"/>
      <c r="WYG47" s="285"/>
      <c r="WYH47" s="285"/>
      <c r="WYI47" s="285"/>
      <c r="WYJ47" s="285"/>
      <c r="WYK47" s="285"/>
      <c r="WYL47" s="285"/>
      <c r="WYM47" s="285"/>
      <c r="WYN47" s="285"/>
      <c r="WYO47" s="285"/>
      <c r="WYP47" s="285"/>
      <c r="WYQ47" s="285"/>
      <c r="WYR47" s="285"/>
      <c r="WYS47" s="285"/>
      <c r="WYT47" s="285"/>
      <c r="WYU47" s="285"/>
      <c r="WYV47" s="285"/>
      <c r="WYW47" s="285"/>
      <c r="WYX47" s="285"/>
      <c r="WYY47" s="285"/>
      <c r="WYZ47" s="285"/>
      <c r="WZA47" s="285"/>
      <c r="WZB47" s="285"/>
      <c r="WZC47" s="285"/>
      <c r="WZD47" s="285"/>
      <c r="WZE47" s="285"/>
      <c r="WZF47" s="285"/>
      <c r="WZG47" s="285"/>
      <c r="WZH47" s="285"/>
      <c r="WZI47" s="285"/>
      <c r="WZJ47" s="285"/>
      <c r="WZK47" s="285"/>
      <c r="WZL47" s="285"/>
      <c r="WZM47" s="285"/>
      <c r="WZN47" s="285"/>
      <c r="WZO47" s="285"/>
      <c r="WZP47" s="285"/>
      <c r="WZQ47" s="285"/>
      <c r="WZR47" s="285"/>
      <c r="WZS47" s="285"/>
      <c r="WZT47" s="285"/>
      <c r="WZU47" s="285"/>
      <c r="WZV47" s="285"/>
      <c r="WZW47" s="285"/>
      <c r="WZX47" s="285"/>
      <c r="WZY47" s="285"/>
      <c r="WZZ47" s="285"/>
      <c r="XAA47" s="285"/>
      <c r="XAB47" s="285"/>
      <c r="XAC47" s="285"/>
      <c r="XAD47" s="285"/>
      <c r="XAE47" s="285"/>
      <c r="XAF47" s="285"/>
      <c r="XAG47" s="285"/>
      <c r="XAH47" s="285"/>
      <c r="XAI47" s="285"/>
      <c r="XAJ47" s="285"/>
      <c r="XAK47" s="285"/>
      <c r="XAL47" s="285"/>
      <c r="XAM47" s="285"/>
      <c r="XAN47" s="285"/>
      <c r="XAO47" s="285"/>
      <c r="XAP47" s="285"/>
      <c r="XAQ47" s="285"/>
      <c r="XAR47" s="285"/>
      <c r="XAS47" s="285"/>
      <c r="XAT47" s="285"/>
      <c r="XAU47" s="285"/>
      <c r="XAV47" s="285"/>
      <c r="XAW47" s="285"/>
      <c r="XAX47" s="285"/>
      <c r="XAY47" s="285"/>
      <c r="XAZ47" s="285"/>
      <c r="XBA47" s="285"/>
      <c r="XBB47" s="285"/>
      <c r="XBC47" s="285"/>
      <c r="XBD47" s="285"/>
      <c r="XBE47" s="285"/>
      <c r="XBF47" s="285"/>
      <c r="XBG47" s="285"/>
      <c r="XBH47" s="285"/>
      <c r="XBI47" s="285"/>
      <c r="XBJ47" s="285"/>
      <c r="XBK47" s="285"/>
      <c r="XBL47" s="285"/>
      <c r="XBM47" s="285"/>
      <c r="XBN47" s="285"/>
      <c r="XBO47" s="285"/>
      <c r="XBP47" s="285"/>
      <c r="XBQ47" s="285"/>
      <c r="XBR47" s="285"/>
      <c r="XBS47" s="285"/>
      <c r="XBT47" s="285"/>
      <c r="XBU47" s="285"/>
      <c r="XBV47" s="285"/>
      <c r="XBW47" s="285"/>
      <c r="XBX47" s="285"/>
      <c r="XBY47" s="285"/>
      <c r="XBZ47" s="285"/>
      <c r="XCA47" s="285"/>
      <c r="XCB47" s="285"/>
      <c r="XCC47" s="285"/>
      <c r="XCD47" s="285"/>
      <c r="XCE47" s="285"/>
      <c r="XCF47" s="285"/>
      <c r="XCG47" s="285"/>
      <c r="XCH47" s="285"/>
      <c r="XCI47" s="285"/>
      <c r="XCJ47" s="285"/>
      <c r="XCK47" s="285"/>
      <c r="XCL47" s="285"/>
      <c r="XCM47" s="285"/>
      <c r="XCN47" s="285"/>
      <c r="XCO47" s="285"/>
      <c r="XCP47" s="285"/>
      <c r="XCQ47" s="285"/>
      <c r="XCR47" s="285"/>
      <c r="XCS47" s="285"/>
      <c r="XCT47" s="285"/>
      <c r="XCU47" s="285"/>
      <c r="XCV47" s="285"/>
      <c r="XCW47" s="285"/>
      <c r="XCX47" s="285"/>
      <c r="XCY47" s="285"/>
      <c r="XCZ47" s="285"/>
      <c r="XDA47" s="285"/>
      <c r="XDB47" s="285"/>
      <c r="XDC47" s="285"/>
      <c r="XDD47" s="285"/>
      <c r="XDE47" s="285"/>
      <c r="XDF47" s="285"/>
      <c r="XDG47" s="285"/>
      <c r="XDH47" s="285"/>
      <c r="XDI47" s="285"/>
      <c r="XDJ47" s="285"/>
      <c r="XDK47" s="285"/>
      <c r="XDL47" s="285"/>
      <c r="XDM47" s="285"/>
      <c r="XDN47" s="285"/>
      <c r="XDO47" s="285"/>
      <c r="XDP47" s="285"/>
      <c r="XDQ47" s="285"/>
      <c r="XDR47" s="285"/>
      <c r="XDS47" s="285"/>
      <c r="XDT47" s="285"/>
      <c r="XDU47" s="285"/>
      <c r="XDV47" s="285"/>
      <c r="XDW47" s="285"/>
      <c r="XDX47" s="285"/>
      <c r="XDY47" s="285"/>
      <c r="XDZ47" s="285"/>
      <c r="XEA47" s="285"/>
      <c r="XEB47" s="285"/>
      <c r="XEC47" s="285"/>
      <c r="XED47" s="285"/>
      <c r="XEE47" s="285"/>
      <c r="XEF47" s="285"/>
      <c r="XEG47" s="285"/>
      <c r="XEH47" s="285"/>
      <c r="XEI47" s="285"/>
      <c r="XEJ47" s="285"/>
      <c r="XEK47" s="285"/>
      <c r="XEL47" s="285"/>
      <c r="XEM47" s="285"/>
      <c r="XEN47" s="285"/>
      <c r="XEO47" s="285"/>
      <c r="XEP47" s="285"/>
      <c r="XEQ47" s="285"/>
      <c r="XER47" s="285"/>
      <c r="XES47" s="285"/>
      <c r="XET47" s="285"/>
      <c r="XEU47" s="285"/>
      <c r="XEV47" s="285"/>
      <c r="XEW47" s="285"/>
      <c r="XEX47" s="285"/>
      <c r="XEY47" s="285"/>
      <c r="XEZ47" s="285"/>
      <c r="XFA47" s="285"/>
      <c r="XFB47" s="285"/>
      <c r="XFC47" s="285"/>
      <c r="XFD47" s="285"/>
    </row>
    <row r="48" spans="1:16384" s="164" customFormat="1" ht="36" customHeight="1" x14ac:dyDescent="0.25">
      <c r="A48" s="89" t="s">
        <v>95</v>
      </c>
      <c r="B48" s="87" t="s">
        <v>22</v>
      </c>
      <c r="C48" s="177" t="s">
        <v>25</v>
      </c>
      <c r="D48" s="180">
        <v>18</v>
      </c>
      <c r="E48" s="180" t="s">
        <v>26</v>
      </c>
      <c r="F48" s="180" t="s">
        <v>22</v>
      </c>
      <c r="G48" s="180" t="s">
        <v>330</v>
      </c>
      <c r="H48" s="87"/>
      <c r="I48" s="142"/>
      <c r="J48" s="142">
        <f t="shared" ref="J48:L49" si="4">J49</f>
        <v>135</v>
      </c>
      <c r="K48" s="142">
        <f t="shared" si="4"/>
        <v>89</v>
      </c>
      <c r="L48" s="142">
        <f t="shared" si="4"/>
        <v>89</v>
      </c>
      <c r="M48" s="106"/>
    </row>
    <row r="49" spans="1:13" s="164" customFormat="1" ht="36" customHeight="1" x14ac:dyDescent="0.25">
      <c r="A49" s="89" t="s">
        <v>188</v>
      </c>
      <c r="B49" s="87" t="s">
        <v>22</v>
      </c>
      <c r="C49" s="177" t="s">
        <v>25</v>
      </c>
      <c r="D49" s="180">
        <v>18</v>
      </c>
      <c r="E49" s="180" t="s">
        <v>26</v>
      </c>
      <c r="F49" s="180" t="s">
        <v>22</v>
      </c>
      <c r="G49" s="180" t="s">
        <v>330</v>
      </c>
      <c r="H49" s="87" t="s">
        <v>186</v>
      </c>
      <c r="I49" s="142"/>
      <c r="J49" s="142">
        <f t="shared" si="4"/>
        <v>135</v>
      </c>
      <c r="K49" s="142">
        <f t="shared" si="4"/>
        <v>89</v>
      </c>
      <c r="L49" s="142">
        <f t="shared" si="4"/>
        <v>89</v>
      </c>
      <c r="M49" s="106"/>
    </row>
    <row r="50" spans="1:13" s="164" customFormat="1" ht="36" customHeight="1" x14ac:dyDescent="0.25">
      <c r="A50" s="89" t="s">
        <v>189</v>
      </c>
      <c r="B50" s="87" t="s">
        <v>22</v>
      </c>
      <c r="C50" s="177" t="s">
        <v>25</v>
      </c>
      <c r="D50" s="180">
        <v>18</v>
      </c>
      <c r="E50" s="180" t="s">
        <v>26</v>
      </c>
      <c r="F50" s="180" t="s">
        <v>22</v>
      </c>
      <c r="G50" s="180" t="s">
        <v>330</v>
      </c>
      <c r="H50" s="87" t="s">
        <v>187</v>
      </c>
      <c r="I50" s="142"/>
      <c r="J50" s="142">
        <f>'ведомст 3'!K46</f>
        <v>135</v>
      </c>
      <c r="K50" s="142">
        <f>'ведомст 3'!L46</f>
        <v>89</v>
      </c>
      <c r="L50" s="142">
        <f>'ведомст 3'!M46</f>
        <v>89</v>
      </c>
      <c r="M50" s="106"/>
    </row>
    <row r="51" spans="1:13" s="164" customFormat="1" ht="72.75" customHeight="1" x14ac:dyDescent="0.25">
      <c r="A51" s="398" t="s">
        <v>539</v>
      </c>
      <c r="B51" s="86" t="s">
        <v>22</v>
      </c>
      <c r="C51" s="86" t="s">
        <v>25</v>
      </c>
      <c r="D51" s="180" t="s">
        <v>157</v>
      </c>
      <c r="E51" s="180"/>
      <c r="F51" s="180"/>
      <c r="G51" s="180"/>
      <c r="H51" s="87"/>
      <c r="I51" s="146"/>
      <c r="J51" s="146">
        <f t="shared" ref="J51:L52" si="5">J52</f>
        <v>88.7</v>
      </c>
      <c r="K51" s="146">
        <f t="shared" si="5"/>
        <v>93.7</v>
      </c>
      <c r="L51" s="146">
        <f t="shared" si="5"/>
        <v>97.5</v>
      </c>
      <c r="M51" s="359"/>
    </row>
    <row r="52" spans="1:13" s="164" customFormat="1" ht="67.5" customHeight="1" x14ac:dyDescent="0.25">
      <c r="A52" s="398" t="s">
        <v>412</v>
      </c>
      <c r="B52" s="86" t="s">
        <v>22</v>
      </c>
      <c r="C52" s="86" t="s">
        <v>25</v>
      </c>
      <c r="D52" s="180" t="s">
        <v>157</v>
      </c>
      <c r="E52" s="180" t="s">
        <v>24</v>
      </c>
      <c r="F52" s="180"/>
      <c r="G52" s="180"/>
      <c r="H52" s="87"/>
      <c r="I52" s="146"/>
      <c r="J52" s="146">
        <f t="shared" si="5"/>
        <v>88.7</v>
      </c>
      <c r="K52" s="146">
        <f t="shared" si="5"/>
        <v>93.7</v>
      </c>
      <c r="L52" s="146">
        <f t="shared" si="5"/>
        <v>97.5</v>
      </c>
      <c r="M52" s="362"/>
    </row>
    <row r="53" spans="1:13" s="164" customFormat="1" ht="63" x14ac:dyDescent="0.25">
      <c r="A53" s="187" t="s">
        <v>260</v>
      </c>
      <c r="B53" s="86" t="s">
        <v>22</v>
      </c>
      <c r="C53" s="86" t="s">
        <v>25</v>
      </c>
      <c r="D53" s="180" t="s">
        <v>157</v>
      </c>
      <c r="E53" s="180" t="s">
        <v>24</v>
      </c>
      <c r="F53" s="180" t="s">
        <v>22</v>
      </c>
      <c r="G53" s="180"/>
      <c r="H53" s="87"/>
      <c r="I53" s="146"/>
      <c r="J53" s="146">
        <f>J57+J56</f>
        <v>88.7</v>
      </c>
      <c r="K53" s="146">
        <f>K57+K56</f>
        <v>93.7</v>
      </c>
      <c r="L53" s="146">
        <f>L57+L56</f>
        <v>97.5</v>
      </c>
      <c r="M53" s="362"/>
    </row>
    <row r="54" spans="1:13" s="164" customFormat="1" ht="91.5" customHeight="1" x14ac:dyDescent="0.25">
      <c r="A54" s="79" t="s">
        <v>158</v>
      </c>
      <c r="B54" s="86" t="s">
        <v>22</v>
      </c>
      <c r="C54" s="86" t="s">
        <v>25</v>
      </c>
      <c r="D54" s="180" t="s">
        <v>157</v>
      </c>
      <c r="E54" s="180" t="s">
        <v>24</v>
      </c>
      <c r="F54" s="180" t="s">
        <v>22</v>
      </c>
      <c r="G54" s="180" t="s">
        <v>331</v>
      </c>
      <c r="H54" s="87"/>
      <c r="I54" s="146"/>
      <c r="J54" s="146">
        <f t="shared" ref="J54:L55" si="6">J55</f>
        <v>87.5</v>
      </c>
      <c r="K54" s="146">
        <f t="shared" si="6"/>
        <v>92.4</v>
      </c>
      <c r="L54" s="146">
        <f t="shared" si="6"/>
        <v>96.1</v>
      </c>
      <c r="M54" s="647"/>
    </row>
    <row r="55" spans="1:13" s="164" customFormat="1" ht="45.75" customHeight="1" x14ac:dyDescent="0.25">
      <c r="A55" s="176" t="s">
        <v>182</v>
      </c>
      <c r="B55" s="86" t="s">
        <v>22</v>
      </c>
      <c r="C55" s="86" t="s">
        <v>25</v>
      </c>
      <c r="D55" s="180" t="s">
        <v>157</v>
      </c>
      <c r="E55" s="180" t="s">
        <v>24</v>
      </c>
      <c r="F55" s="180" t="s">
        <v>22</v>
      </c>
      <c r="G55" s="180" t="s">
        <v>331</v>
      </c>
      <c r="H55" s="87" t="s">
        <v>183</v>
      </c>
      <c r="I55" s="146"/>
      <c r="J55" s="146">
        <f t="shared" si="6"/>
        <v>87.5</v>
      </c>
      <c r="K55" s="146">
        <f t="shared" si="6"/>
        <v>92.4</v>
      </c>
      <c r="L55" s="146">
        <f t="shared" si="6"/>
        <v>96.1</v>
      </c>
      <c r="M55" s="647"/>
    </row>
    <row r="56" spans="1:13" s="164" customFormat="1" ht="35.25" customHeight="1" x14ac:dyDescent="0.25">
      <c r="A56" s="176" t="s">
        <v>184</v>
      </c>
      <c r="B56" s="86" t="s">
        <v>22</v>
      </c>
      <c r="C56" s="86" t="s">
        <v>25</v>
      </c>
      <c r="D56" s="180" t="s">
        <v>157</v>
      </c>
      <c r="E56" s="180" t="s">
        <v>24</v>
      </c>
      <c r="F56" s="180" t="s">
        <v>22</v>
      </c>
      <c r="G56" s="180" t="s">
        <v>331</v>
      </c>
      <c r="H56" s="87" t="s">
        <v>181</v>
      </c>
      <c r="I56" s="146"/>
      <c r="J56" s="146">
        <f>'ведомст 3'!K52</f>
        <v>87.5</v>
      </c>
      <c r="K56" s="146">
        <f>'ведомст 3'!L52</f>
        <v>92.4</v>
      </c>
      <c r="L56" s="146">
        <f>'ведомст 3'!M52</f>
        <v>96.1</v>
      </c>
      <c r="M56" s="647"/>
    </row>
    <row r="57" spans="1:13" s="164" customFormat="1" ht="93" customHeight="1" x14ac:dyDescent="0.25">
      <c r="A57" s="79" t="s">
        <v>159</v>
      </c>
      <c r="B57" s="86" t="s">
        <v>22</v>
      </c>
      <c r="C57" s="86" t="s">
        <v>25</v>
      </c>
      <c r="D57" s="180" t="s">
        <v>157</v>
      </c>
      <c r="E57" s="180" t="s">
        <v>24</v>
      </c>
      <c r="F57" s="180" t="s">
        <v>22</v>
      </c>
      <c r="G57" s="180" t="s">
        <v>332</v>
      </c>
      <c r="H57" s="87"/>
      <c r="I57" s="88"/>
      <c r="J57" s="88">
        <f t="shared" ref="J57:L58" si="7">J58</f>
        <v>1.2</v>
      </c>
      <c r="K57" s="88">
        <f t="shared" si="7"/>
        <v>1.3</v>
      </c>
      <c r="L57" s="88">
        <f t="shared" si="7"/>
        <v>1.4</v>
      </c>
      <c r="M57" s="362"/>
    </row>
    <row r="58" spans="1:13" s="164" customFormat="1" ht="36" customHeight="1" x14ac:dyDescent="0.25">
      <c r="A58" s="89" t="s">
        <v>188</v>
      </c>
      <c r="B58" s="86" t="s">
        <v>22</v>
      </c>
      <c r="C58" s="86" t="s">
        <v>25</v>
      </c>
      <c r="D58" s="180" t="s">
        <v>157</v>
      </c>
      <c r="E58" s="180" t="s">
        <v>24</v>
      </c>
      <c r="F58" s="180" t="s">
        <v>22</v>
      </c>
      <c r="G58" s="180" t="s">
        <v>332</v>
      </c>
      <c r="H58" s="87" t="s">
        <v>186</v>
      </c>
      <c r="I58" s="88"/>
      <c r="J58" s="88">
        <f t="shared" si="7"/>
        <v>1.2</v>
      </c>
      <c r="K58" s="88">
        <f t="shared" si="7"/>
        <v>1.3</v>
      </c>
      <c r="L58" s="88">
        <f t="shared" si="7"/>
        <v>1.4</v>
      </c>
      <c r="M58" s="362"/>
    </row>
    <row r="59" spans="1:13" s="164" customFormat="1" ht="37.5" customHeight="1" x14ac:dyDescent="0.25">
      <c r="A59" s="89" t="s">
        <v>189</v>
      </c>
      <c r="B59" s="86" t="s">
        <v>22</v>
      </c>
      <c r="C59" s="86" t="s">
        <v>25</v>
      </c>
      <c r="D59" s="180" t="s">
        <v>157</v>
      </c>
      <c r="E59" s="180" t="s">
        <v>24</v>
      </c>
      <c r="F59" s="180" t="s">
        <v>22</v>
      </c>
      <c r="G59" s="180" t="s">
        <v>332</v>
      </c>
      <c r="H59" s="87" t="s">
        <v>187</v>
      </c>
      <c r="I59" s="88"/>
      <c r="J59" s="88">
        <f>'ведомст 3'!K55</f>
        <v>1.2</v>
      </c>
      <c r="K59" s="88">
        <f>'ведомст 3'!L55</f>
        <v>1.3</v>
      </c>
      <c r="L59" s="88">
        <f>'ведомст 3'!M55</f>
        <v>1.4</v>
      </c>
      <c r="M59" s="106"/>
    </row>
    <row r="60" spans="1:13" s="164" customFormat="1" ht="49.5" customHeight="1" x14ac:dyDescent="0.25">
      <c r="A60" s="176" t="s">
        <v>270</v>
      </c>
      <c r="B60" s="86" t="s">
        <v>22</v>
      </c>
      <c r="C60" s="86" t="s">
        <v>25</v>
      </c>
      <c r="D60" s="180">
        <v>65</v>
      </c>
      <c r="E60" s="181"/>
      <c r="F60" s="181"/>
      <c r="G60" s="181"/>
      <c r="H60" s="87"/>
      <c r="I60" s="141"/>
      <c r="J60" s="141">
        <f>J61</f>
        <v>16960.100000000002</v>
      </c>
      <c r="K60" s="141">
        <f>K61</f>
        <v>8535.2999999999993</v>
      </c>
      <c r="L60" s="141">
        <f>L61</f>
        <v>8538</v>
      </c>
      <c r="M60" s="106"/>
    </row>
    <row r="61" spans="1:13" s="164" customFormat="1" ht="64.5" customHeight="1" x14ac:dyDescent="0.25">
      <c r="A61" s="176" t="s">
        <v>271</v>
      </c>
      <c r="B61" s="86" t="s">
        <v>22</v>
      </c>
      <c r="C61" s="86" t="s">
        <v>25</v>
      </c>
      <c r="D61" s="180">
        <v>65</v>
      </c>
      <c r="E61" s="180">
        <v>2</v>
      </c>
      <c r="F61" s="180"/>
      <c r="G61" s="180"/>
      <c r="H61" s="87"/>
      <c r="I61" s="141"/>
      <c r="J61" s="141">
        <f>J62+J65+J72</f>
        <v>16960.100000000002</v>
      </c>
      <c r="K61" s="141">
        <f>K62+K65+K72</f>
        <v>8535.2999999999993</v>
      </c>
      <c r="L61" s="141">
        <f>L62+L65+L72</f>
        <v>8538</v>
      </c>
      <c r="M61" s="106"/>
    </row>
    <row r="62" spans="1:13" s="164" customFormat="1" ht="36" customHeight="1" x14ac:dyDescent="0.25">
      <c r="A62" s="176" t="s">
        <v>172</v>
      </c>
      <c r="B62" s="87" t="s">
        <v>22</v>
      </c>
      <c r="C62" s="87" t="s">
        <v>25</v>
      </c>
      <c r="D62" s="180">
        <v>65</v>
      </c>
      <c r="E62" s="180" t="s">
        <v>26</v>
      </c>
      <c r="F62" s="180" t="s">
        <v>68</v>
      </c>
      <c r="G62" s="180" t="s">
        <v>333</v>
      </c>
      <c r="H62" s="87"/>
      <c r="I62" s="141"/>
      <c r="J62" s="141">
        <f t="shared" ref="J62:L63" si="8">J63</f>
        <v>15850.2</v>
      </c>
      <c r="K62" s="141">
        <f t="shared" si="8"/>
        <v>7406.9</v>
      </c>
      <c r="L62" s="141">
        <f t="shared" si="8"/>
        <v>7406.9</v>
      </c>
      <c r="M62" s="106"/>
    </row>
    <row r="63" spans="1:13" s="164" customFormat="1" ht="78.75" x14ac:dyDescent="0.25">
      <c r="A63" s="176" t="s">
        <v>190</v>
      </c>
      <c r="B63" s="87" t="s">
        <v>22</v>
      </c>
      <c r="C63" s="87" t="s">
        <v>25</v>
      </c>
      <c r="D63" s="180">
        <v>65</v>
      </c>
      <c r="E63" s="180" t="s">
        <v>26</v>
      </c>
      <c r="F63" s="180" t="s">
        <v>68</v>
      </c>
      <c r="G63" s="180" t="s">
        <v>333</v>
      </c>
      <c r="H63" s="87" t="s">
        <v>183</v>
      </c>
      <c r="I63" s="141"/>
      <c r="J63" s="141">
        <f t="shared" si="8"/>
        <v>15850.2</v>
      </c>
      <c r="K63" s="141">
        <f t="shared" si="8"/>
        <v>7406.9</v>
      </c>
      <c r="L63" s="141">
        <f t="shared" si="8"/>
        <v>7406.9</v>
      </c>
      <c r="M63" s="106"/>
    </row>
    <row r="64" spans="1:13" s="164" customFormat="1" ht="36" customHeight="1" x14ac:dyDescent="0.25">
      <c r="A64" s="176" t="s">
        <v>191</v>
      </c>
      <c r="B64" s="87" t="s">
        <v>22</v>
      </c>
      <c r="C64" s="87" t="s">
        <v>25</v>
      </c>
      <c r="D64" s="180">
        <v>65</v>
      </c>
      <c r="E64" s="180" t="s">
        <v>26</v>
      </c>
      <c r="F64" s="180" t="s">
        <v>68</v>
      </c>
      <c r="G64" s="180" t="s">
        <v>333</v>
      </c>
      <c r="H64" s="87" t="s">
        <v>181</v>
      </c>
      <c r="I64" s="141"/>
      <c r="J64" s="141">
        <f>'ведомст 3'!K60+'ведомст 3'!K387</f>
        <v>15850.2</v>
      </c>
      <c r="K64" s="141">
        <f>'ведомст 3'!L60+'ведомст 3'!L387</f>
        <v>7406.9</v>
      </c>
      <c r="L64" s="141">
        <f>'ведомст 3'!M60+'ведомст 3'!M387</f>
        <v>7406.9</v>
      </c>
      <c r="M64" s="106"/>
    </row>
    <row r="65" spans="1:21" s="164" customFormat="1" ht="36.75" customHeight="1" x14ac:dyDescent="0.25">
      <c r="A65" s="188" t="s">
        <v>161</v>
      </c>
      <c r="B65" s="87" t="s">
        <v>22</v>
      </c>
      <c r="C65" s="87" t="s">
        <v>25</v>
      </c>
      <c r="D65" s="180">
        <v>65</v>
      </c>
      <c r="E65" s="180" t="s">
        <v>26</v>
      </c>
      <c r="F65" s="180" t="s">
        <v>68</v>
      </c>
      <c r="G65" s="180" t="s">
        <v>334</v>
      </c>
      <c r="H65" s="175"/>
      <c r="I65" s="141"/>
      <c r="J65" s="141">
        <f>J66+J68+J70</f>
        <v>1045</v>
      </c>
      <c r="K65" s="141">
        <f>K66+K68+K70</f>
        <v>1059.9000000000001</v>
      </c>
      <c r="L65" s="141">
        <f>L66+L68+L70</f>
        <v>1059.9000000000001</v>
      </c>
      <c r="M65" s="106"/>
    </row>
    <row r="66" spans="1:21" s="164" customFormat="1" ht="78.75" x14ac:dyDescent="0.25">
      <c r="A66" s="176" t="s">
        <v>190</v>
      </c>
      <c r="B66" s="87" t="s">
        <v>22</v>
      </c>
      <c r="C66" s="87" t="s">
        <v>25</v>
      </c>
      <c r="D66" s="180">
        <v>65</v>
      </c>
      <c r="E66" s="180" t="s">
        <v>26</v>
      </c>
      <c r="F66" s="180" t="s">
        <v>68</v>
      </c>
      <c r="G66" s="180" t="s">
        <v>334</v>
      </c>
      <c r="H66" s="87" t="s">
        <v>183</v>
      </c>
      <c r="I66" s="141"/>
      <c r="J66" s="141">
        <f>J67</f>
        <v>320.2</v>
      </c>
      <c r="K66" s="141">
        <f>K67</f>
        <v>320.2</v>
      </c>
      <c r="L66" s="141">
        <f>L67</f>
        <v>320.2</v>
      </c>
      <c r="M66" s="106"/>
    </row>
    <row r="67" spans="1:21" s="164" customFormat="1" ht="33.75" customHeight="1" x14ac:dyDescent="0.25">
      <c r="A67" s="176" t="s">
        <v>191</v>
      </c>
      <c r="B67" s="87" t="s">
        <v>22</v>
      </c>
      <c r="C67" s="87" t="s">
        <v>25</v>
      </c>
      <c r="D67" s="180">
        <v>65</v>
      </c>
      <c r="E67" s="180" t="s">
        <v>26</v>
      </c>
      <c r="F67" s="180" t="s">
        <v>68</v>
      </c>
      <c r="G67" s="180" t="s">
        <v>334</v>
      </c>
      <c r="H67" s="87" t="s">
        <v>181</v>
      </c>
      <c r="I67" s="141"/>
      <c r="J67" s="141">
        <f>'ведомст 3'!K63</f>
        <v>320.2</v>
      </c>
      <c r="K67" s="141">
        <f>'ведомст 3'!L63</f>
        <v>320.2</v>
      </c>
      <c r="L67" s="141">
        <f>'ведомст 3'!M63</f>
        <v>320.2</v>
      </c>
      <c r="M67" s="106"/>
    </row>
    <row r="68" spans="1:21" s="164" customFormat="1" ht="31.5" x14ac:dyDescent="0.25">
      <c r="A68" s="176" t="s">
        <v>188</v>
      </c>
      <c r="B68" s="87" t="s">
        <v>22</v>
      </c>
      <c r="C68" s="87" t="s">
        <v>25</v>
      </c>
      <c r="D68" s="180">
        <v>65</v>
      </c>
      <c r="E68" s="180" t="s">
        <v>26</v>
      </c>
      <c r="F68" s="180" t="s">
        <v>68</v>
      </c>
      <c r="G68" s="180" t="s">
        <v>334</v>
      </c>
      <c r="H68" s="87" t="s">
        <v>186</v>
      </c>
      <c r="I68" s="141"/>
      <c r="J68" s="141">
        <f>J69</f>
        <v>708.9</v>
      </c>
      <c r="K68" s="141">
        <f>K69</f>
        <v>724.8</v>
      </c>
      <c r="L68" s="141">
        <f>L69</f>
        <v>724.8</v>
      </c>
      <c r="M68" s="106"/>
    </row>
    <row r="69" spans="1:21" s="164" customFormat="1" ht="47.25" x14ac:dyDescent="0.25">
      <c r="A69" s="176" t="s">
        <v>189</v>
      </c>
      <c r="B69" s="87" t="s">
        <v>22</v>
      </c>
      <c r="C69" s="87" t="s">
        <v>25</v>
      </c>
      <c r="D69" s="180">
        <v>65</v>
      </c>
      <c r="E69" s="180" t="s">
        <v>26</v>
      </c>
      <c r="F69" s="180" t="s">
        <v>68</v>
      </c>
      <c r="G69" s="180" t="s">
        <v>334</v>
      </c>
      <c r="H69" s="87" t="s">
        <v>187</v>
      </c>
      <c r="I69" s="141"/>
      <c r="J69" s="141">
        <f>'ведомст 3'!K390+'ведомст 3'!K65</f>
        <v>708.9</v>
      </c>
      <c r="K69" s="141">
        <f>'ведомст 3'!L390+'ведомст 3'!L65</f>
        <v>724.8</v>
      </c>
      <c r="L69" s="141">
        <f>'ведомст 3'!M390+'ведомст 3'!M65</f>
        <v>724.8</v>
      </c>
      <c r="M69" s="106"/>
    </row>
    <row r="70" spans="1:21" s="164" customFormat="1" ht="27" customHeight="1" x14ac:dyDescent="0.25">
      <c r="A70" s="176" t="s">
        <v>192</v>
      </c>
      <c r="B70" s="87" t="s">
        <v>22</v>
      </c>
      <c r="C70" s="87" t="s">
        <v>25</v>
      </c>
      <c r="D70" s="180">
        <v>65</v>
      </c>
      <c r="E70" s="180" t="s">
        <v>26</v>
      </c>
      <c r="F70" s="180" t="s">
        <v>68</v>
      </c>
      <c r="G70" s="180" t="s">
        <v>334</v>
      </c>
      <c r="H70" s="87" t="s">
        <v>193</v>
      </c>
      <c r="I70" s="141"/>
      <c r="J70" s="141">
        <f>J71</f>
        <v>15.9</v>
      </c>
      <c r="K70" s="141">
        <f>K71</f>
        <v>14.9</v>
      </c>
      <c r="L70" s="141">
        <f>L71</f>
        <v>14.9</v>
      </c>
      <c r="M70" s="106"/>
    </row>
    <row r="71" spans="1:21" s="164" customFormat="1" ht="27" customHeight="1" x14ac:dyDescent="0.25">
      <c r="A71" s="176" t="s">
        <v>195</v>
      </c>
      <c r="B71" s="87" t="s">
        <v>22</v>
      </c>
      <c r="C71" s="87" t="s">
        <v>25</v>
      </c>
      <c r="D71" s="180">
        <v>65</v>
      </c>
      <c r="E71" s="180" t="s">
        <v>26</v>
      </c>
      <c r="F71" s="180" t="s">
        <v>68</v>
      </c>
      <c r="G71" s="180" t="s">
        <v>334</v>
      </c>
      <c r="H71" s="87" t="s">
        <v>194</v>
      </c>
      <c r="I71" s="141"/>
      <c r="J71" s="141">
        <f>'ведомст 3'!K67+'ведомст 3'!K392</f>
        <v>15.9</v>
      </c>
      <c r="K71" s="141">
        <f>'ведомст 3'!L67</f>
        <v>14.9</v>
      </c>
      <c r="L71" s="141">
        <f>'ведомст 3'!M67</f>
        <v>14.9</v>
      </c>
      <c r="M71" s="106"/>
    </row>
    <row r="72" spans="1:21" s="164" customFormat="1" ht="64.5" customHeight="1" x14ac:dyDescent="0.25">
      <c r="A72" s="176" t="s">
        <v>162</v>
      </c>
      <c r="B72" s="86" t="s">
        <v>22</v>
      </c>
      <c r="C72" s="86" t="s">
        <v>25</v>
      </c>
      <c r="D72" s="180">
        <v>65</v>
      </c>
      <c r="E72" s="180" t="s">
        <v>26</v>
      </c>
      <c r="F72" s="180" t="s">
        <v>68</v>
      </c>
      <c r="G72" s="180" t="s">
        <v>335</v>
      </c>
      <c r="H72" s="87"/>
      <c r="I72" s="88"/>
      <c r="J72" s="88">
        <f t="shared" ref="J72:L73" si="9">J73</f>
        <v>64.900000000000006</v>
      </c>
      <c r="K72" s="88">
        <f t="shared" si="9"/>
        <v>68.5</v>
      </c>
      <c r="L72" s="88">
        <f t="shared" si="9"/>
        <v>71.2</v>
      </c>
      <c r="M72" s="104"/>
      <c r="N72" s="105"/>
    </row>
    <row r="73" spans="1:21" s="164" customFormat="1" ht="78.75" x14ac:dyDescent="0.25">
      <c r="A73" s="176" t="s">
        <v>190</v>
      </c>
      <c r="B73" s="86" t="s">
        <v>22</v>
      </c>
      <c r="C73" s="86" t="s">
        <v>25</v>
      </c>
      <c r="D73" s="180">
        <v>65</v>
      </c>
      <c r="E73" s="180" t="s">
        <v>26</v>
      </c>
      <c r="F73" s="180" t="s">
        <v>68</v>
      </c>
      <c r="G73" s="180" t="s">
        <v>335</v>
      </c>
      <c r="H73" s="87" t="s">
        <v>183</v>
      </c>
      <c r="I73" s="88"/>
      <c r="J73" s="88">
        <f t="shared" si="9"/>
        <v>64.900000000000006</v>
      </c>
      <c r="K73" s="88">
        <f t="shared" si="9"/>
        <v>68.5</v>
      </c>
      <c r="L73" s="88">
        <f t="shared" si="9"/>
        <v>71.2</v>
      </c>
      <c r="M73" s="104"/>
      <c r="N73" s="105"/>
    </row>
    <row r="74" spans="1:21" s="164" customFormat="1" ht="36" customHeight="1" x14ac:dyDescent="0.25">
      <c r="A74" s="176" t="s">
        <v>191</v>
      </c>
      <c r="B74" s="86" t="s">
        <v>22</v>
      </c>
      <c r="C74" s="86" t="s">
        <v>25</v>
      </c>
      <c r="D74" s="180">
        <v>65</v>
      </c>
      <c r="E74" s="180" t="s">
        <v>26</v>
      </c>
      <c r="F74" s="180" t="s">
        <v>68</v>
      </c>
      <c r="G74" s="180" t="s">
        <v>335</v>
      </c>
      <c r="H74" s="87" t="s">
        <v>181</v>
      </c>
      <c r="I74" s="88"/>
      <c r="J74" s="88">
        <f>'ведомст 3'!K70</f>
        <v>64.900000000000006</v>
      </c>
      <c r="K74" s="88">
        <f>'ведомст 3'!L70</f>
        <v>68.5</v>
      </c>
      <c r="L74" s="88">
        <f>'ведомст 3'!M70</f>
        <v>71.2</v>
      </c>
      <c r="M74" s="104"/>
      <c r="N74" s="105"/>
    </row>
    <row r="75" spans="1:21" s="105" customFormat="1" ht="36" customHeight="1" x14ac:dyDescent="0.25">
      <c r="A75" s="176" t="s">
        <v>460</v>
      </c>
      <c r="B75" s="86" t="s">
        <v>22</v>
      </c>
      <c r="C75" s="86" t="s">
        <v>25</v>
      </c>
      <c r="D75" s="180" t="s">
        <v>336</v>
      </c>
      <c r="E75" s="180"/>
      <c r="F75" s="180"/>
      <c r="G75" s="180"/>
      <c r="H75" s="87"/>
      <c r="I75" s="88"/>
      <c r="J75" s="88">
        <f>J76</f>
        <v>158.9</v>
      </c>
      <c r="K75" s="88">
        <f>K76</f>
        <v>165.5</v>
      </c>
      <c r="L75" s="88">
        <f>L76</f>
        <v>170.5</v>
      </c>
      <c r="M75" s="363"/>
    </row>
    <row r="76" spans="1:21" s="105" customFormat="1" ht="47.25" x14ac:dyDescent="0.25">
      <c r="A76" s="176" t="s">
        <v>461</v>
      </c>
      <c r="B76" s="86" t="s">
        <v>22</v>
      </c>
      <c r="C76" s="86" t="s">
        <v>25</v>
      </c>
      <c r="D76" s="180" t="s">
        <v>336</v>
      </c>
      <c r="E76" s="180" t="s">
        <v>24</v>
      </c>
      <c r="F76" s="180" t="s">
        <v>68</v>
      </c>
      <c r="G76" s="180"/>
      <c r="H76" s="87"/>
      <c r="I76" s="88"/>
      <c r="J76" s="88">
        <f>J77+J80+J83+J86+J93</f>
        <v>158.9</v>
      </c>
      <c r="K76" s="88">
        <f>K77+K80+K83+K86</f>
        <v>165.5</v>
      </c>
      <c r="L76" s="88">
        <f>L77+L80+L83+L86</f>
        <v>170.5</v>
      </c>
      <c r="M76" s="363"/>
    </row>
    <row r="77" spans="1:21" s="105" customFormat="1" ht="94.5" x14ac:dyDescent="0.25">
      <c r="A77" s="176" t="s">
        <v>163</v>
      </c>
      <c r="B77" s="86" t="s">
        <v>22</v>
      </c>
      <c r="C77" s="86" t="s">
        <v>25</v>
      </c>
      <c r="D77" s="180" t="s">
        <v>336</v>
      </c>
      <c r="E77" s="133" t="s">
        <v>24</v>
      </c>
      <c r="F77" s="133" t="s">
        <v>68</v>
      </c>
      <c r="G77" s="133">
        <v>77510</v>
      </c>
      <c r="H77" s="87"/>
      <c r="I77" s="141"/>
      <c r="J77" s="141">
        <f t="shared" ref="J77:L78" si="10">J78</f>
        <v>54.9</v>
      </c>
      <c r="K77" s="141">
        <f t="shared" si="10"/>
        <v>57.3</v>
      </c>
      <c r="L77" s="141">
        <f t="shared" si="10"/>
        <v>59</v>
      </c>
      <c r="M77" s="104"/>
      <c r="N77" s="287"/>
    </row>
    <row r="78" spans="1:21" s="105" customFormat="1" ht="78.75" x14ac:dyDescent="0.25">
      <c r="A78" s="176" t="s">
        <v>190</v>
      </c>
      <c r="B78" s="86" t="s">
        <v>22</v>
      </c>
      <c r="C78" s="86" t="s">
        <v>25</v>
      </c>
      <c r="D78" s="180" t="s">
        <v>336</v>
      </c>
      <c r="E78" s="133" t="s">
        <v>24</v>
      </c>
      <c r="F78" s="133" t="s">
        <v>68</v>
      </c>
      <c r="G78" s="133">
        <v>77510</v>
      </c>
      <c r="H78" s="87" t="s">
        <v>183</v>
      </c>
      <c r="I78" s="141"/>
      <c r="J78" s="141">
        <f t="shared" si="10"/>
        <v>54.9</v>
      </c>
      <c r="K78" s="141">
        <f t="shared" si="10"/>
        <v>57.3</v>
      </c>
      <c r="L78" s="141">
        <f t="shared" si="10"/>
        <v>59</v>
      </c>
      <c r="M78" s="104"/>
      <c r="N78" s="287"/>
    </row>
    <row r="79" spans="1:21" s="105" customFormat="1" ht="31.5" x14ac:dyDescent="0.25">
      <c r="A79" s="176" t="s">
        <v>191</v>
      </c>
      <c r="B79" s="86" t="s">
        <v>22</v>
      </c>
      <c r="C79" s="86" t="s">
        <v>25</v>
      </c>
      <c r="D79" s="180" t="s">
        <v>336</v>
      </c>
      <c r="E79" s="133" t="s">
        <v>24</v>
      </c>
      <c r="F79" s="133" t="s">
        <v>68</v>
      </c>
      <c r="G79" s="133">
        <v>77510</v>
      </c>
      <c r="H79" s="87" t="s">
        <v>181</v>
      </c>
      <c r="I79" s="141"/>
      <c r="J79" s="141">
        <f>'ведомст 3'!K75</f>
        <v>54.9</v>
      </c>
      <c r="K79" s="141">
        <f>'ведомст 3'!L75</f>
        <v>57.3</v>
      </c>
      <c r="L79" s="141">
        <f>'ведомст 3'!M75</f>
        <v>59</v>
      </c>
      <c r="M79" s="104"/>
      <c r="N79" s="287"/>
    </row>
    <row r="80" spans="1:21" s="105" customFormat="1" ht="110.25" x14ac:dyDescent="0.2">
      <c r="A80" s="189" t="s">
        <v>164</v>
      </c>
      <c r="B80" s="86" t="s">
        <v>22</v>
      </c>
      <c r="C80" s="86" t="s">
        <v>25</v>
      </c>
      <c r="D80" s="180" t="s">
        <v>336</v>
      </c>
      <c r="E80" s="133" t="s">
        <v>24</v>
      </c>
      <c r="F80" s="133" t="s">
        <v>68</v>
      </c>
      <c r="G80" s="133" t="s">
        <v>337</v>
      </c>
      <c r="H80" s="87"/>
      <c r="I80" s="141"/>
      <c r="J80" s="141">
        <f t="shared" ref="J80:L81" si="11">J81</f>
        <v>78.099999999999994</v>
      </c>
      <c r="K80" s="141">
        <f t="shared" si="11"/>
        <v>82.3</v>
      </c>
      <c r="L80" s="141">
        <f t="shared" si="11"/>
        <v>85.6</v>
      </c>
      <c r="M80" s="364"/>
      <c r="O80" s="287"/>
      <c r="P80" s="646"/>
      <c r="Q80" s="646"/>
      <c r="R80" s="646"/>
      <c r="S80" s="646"/>
      <c r="T80" s="223"/>
      <c r="U80" s="157"/>
    </row>
    <row r="81" spans="1:21" s="105" customFormat="1" ht="78.75" x14ac:dyDescent="0.25">
      <c r="A81" s="176" t="s">
        <v>190</v>
      </c>
      <c r="B81" s="86" t="s">
        <v>22</v>
      </c>
      <c r="C81" s="86" t="s">
        <v>25</v>
      </c>
      <c r="D81" s="180" t="s">
        <v>336</v>
      </c>
      <c r="E81" s="133" t="s">
        <v>24</v>
      </c>
      <c r="F81" s="133" t="s">
        <v>68</v>
      </c>
      <c r="G81" s="133" t="s">
        <v>337</v>
      </c>
      <c r="H81" s="87" t="s">
        <v>183</v>
      </c>
      <c r="I81" s="141"/>
      <c r="J81" s="141">
        <f t="shared" si="11"/>
        <v>78.099999999999994</v>
      </c>
      <c r="K81" s="141">
        <f t="shared" si="11"/>
        <v>82.3</v>
      </c>
      <c r="L81" s="141">
        <f t="shared" si="11"/>
        <v>85.6</v>
      </c>
      <c r="M81" s="364"/>
      <c r="O81" s="287"/>
      <c r="P81" s="224"/>
      <c r="Q81" s="224"/>
      <c r="R81" s="224"/>
      <c r="S81" s="224"/>
      <c r="T81" s="223"/>
      <c r="U81" s="157"/>
    </row>
    <row r="82" spans="1:21" s="105" customFormat="1" ht="24" customHeight="1" x14ac:dyDescent="0.25">
      <c r="A82" s="176" t="s">
        <v>191</v>
      </c>
      <c r="B82" s="86" t="s">
        <v>22</v>
      </c>
      <c r="C82" s="86" t="s">
        <v>25</v>
      </c>
      <c r="D82" s="180" t="s">
        <v>336</v>
      </c>
      <c r="E82" s="133" t="s">
        <v>24</v>
      </c>
      <c r="F82" s="133" t="s">
        <v>68</v>
      </c>
      <c r="G82" s="133" t="s">
        <v>337</v>
      </c>
      <c r="H82" s="87" t="s">
        <v>181</v>
      </c>
      <c r="I82" s="141"/>
      <c r="J82" s="141">
        <f>'ведомст 3'!K78</f>
        <v>78.099999999999994</v>
      </c>
      <c r="K82" s="141">
        <f>'ведомст 3'!L78</f>
        <v>82.3</v>
      </c>
      <c r="L82" s="141">
        <f>'ведомст 3'!M78</f>
        <v>85.6</v>
      </c>
      <c r="M82" s="365"/>
      <c r="O82" s="287"/>
      <c r="P82" s="224"/>
      <c r="Q82" s="224"/>
      <c r="R82" s="224"/>
      <c r="S82" s="224"/>
      <c r="T82" s="223"/>
      <c r="U82" s="157"/>
    </row>
    <row r="83" spans="1:21" s="105" customFormat="1" ht="63" x14ac:dyDescent="0.25">
      <c r="A83" s="176" t="s">
        <v>167</v>
      </c>
      <c r="B83" s="86" t="s">
        <v>22</v>
      </c>
      <c r="C83" s="86" t="s">
        <v>25</v>
      </c>
      <c r="D83" s="180" t="s">
        <v>336</v>
      </c>
      <c r="E83" s="133" t="s">
        <v>24</v>
      </c>
      <c r="F83" s="133" t="s">
        <v>68</v>
      </c>
      <c r="G83" s="133" t="s">
        <v>338</v>
      </c>
      <c r="H83" s="87"/>
      <c r="I83" s="147"/>
      <c r="J83" s="147">
        <f t="shared" ref="J83:L84" si="12">J84</f>
        <v>0.4</v>
      </c>
      <c r="K83" s="147">
        <f t="shared" si="12"/>
        <v>0.4</v>
      </c>
      <c r="L83" s="147">
        <f t="shared" si="12"/>
        <v>0.4</v>
      </c>
      <c r="M83" s="104"/>
    </row>
    <row r="84" spans="1:21" s="105" customFormat="1" ht="31.5" x14ac:dyDescent="0.25">
      <c r="A84" s="176" t="s">
        <v>188</v>
      </c>
      <c r="B84" s="86" t="s">
        <v>22</v>
      </c>
      <c r="C84" s="86" t="s">
        <v>25</v>
      </c>
      <c r="D84" s="180" t="s">
        <v>336</v>
      </c>
      <c r="E84" s="133" t="s">
        <v>24</v>
      </c>
      <c r="F84" s="133" t="s">
        <v>68</v>
      </c>
      <c r="G84" s="133" t="s">
        <v>338</v>
      </c>
      <c r="H84" s="87" t="s">
        <v>186</v>
      </c>
      <c r="I84" s="147"/>
      <c r="J84" s="147">
        <f t="shared" si="12"/>
        <v>0.4</v>
      </c>
      <c r="K84" s="147">
        <f t="shared" si="12"/>
        <v>0.4</v>
      </c>
      <c r="L84" s="147">
        <f t="shared" si="12"/>
        <v>0.4</v>
      </c>
      <c r="M84" s="104"/>
    </row>
    <row r="85" spans="1:21" s="105" customFormat="1" ht="50.25" customHeight="1" x14ac:dyDescent="0.25">
      <c r="A85" s="176" t="s">
        <v>189</v>
      </c>
      <c r="B85" s="86" t="s">
        <v>22</v>
      </c>
      <c r="C85" s="86" t="s">
        <v>25</v>
      </c>
      <c r="D85" s="180" t="s">
        <v>336</v>
      </c>
      <c r="E85" s="133" t="s">
        <v>24</v>
      </c>
      <c r="F85" s="133" t="s">
        <v>68</v>
      </c>
      <c r="G85" s="133" t="s">
        <v>338</v>
      </c>
      <c r="H85" s="87" t="s">
        <v>187</v>
      </c>
      <c r="I85" s="147"/>
      <c r="J85" s="147">
        <f>'ведомст 3'!K81</f>
        <v>0.4</v>
      </c>
      <c r="K85" s="147">
        <f>'ведомст 3'!L81</f>
        <v>0.4</v>
      </c>
      <c r="L85" s="147">
        <f>'ведомст 3'!M81</f>
        <v>0.4</v>
      </c>
      <c r="M85" s="104"/>
    </row>
    <row r="86" spans="1:21" s="105" customFormat="1" ht="73.5" customHeight="1" x14ac:dyDescent="0.25">
      <c r="A86" s="387" t="s">
        <v>309</v>
      </c>
      <c r="B86" s="379" t="s">
        <v>22</v>
      </c>
      <c r="C86" s="379" t="s">
        <v>25</v>
      </c>
      <c r="D86" s="380" t="s">
        <v>336</v>
      </c>
      <c r="E86" s="381" t="s">
        <v>24</v>
      </c>
      <c r="F86" s="381" t="s">
        <v>68</v>
      </c>
      <c r="G86" s="381" t="s">
        <v>399</v>
      </c>
      <c r="H86" s="382"/>
      <c r="I86" s="400"/>
      <c r="J86" s="400">
        <f>J87+J89</f>
        <v>25.5</v>
      </c>
      <c r="K86" s="400">
        <f>K87+K89</f>
        <v>25.5</v>
      </c>
      <c r="L86" s="400">
        <f>L87+L89</f>
        <v>25.5</v>
      </c>
      <c r="M86" s="104"/>
    </row>
    <row r="87" spans="1:21" s="105" customFormat="1" ht="50.25" customHeight="1" x14ac:dyDescent="0.25">
      <c r="A87" s="378" t="s">
        <v>190</v>
      </c>
      <c r="B87" s="379" t="s">
        <v>22</v>
      </c>
      <c r="C87" s="379" t="s">
        <v>25</v>
      </c>
      <c r="D87" s="380" t="s">
        <v>336</v>
      </c>
      <c r="E87" s="381" t="s">
        <v>24</v>
      </c>
      <c r="F87" s="381" t="s">
        <v>68</v>
      </c>
      <c r="G87" s="381" t="s">
        <v>399</v>
      </c>
      <c r="H87" s="382" t="s">
        <v>183</v>
      </c>
      <c r="I87" s="147"/>
      <c r="J87" s="147">
        <f>J88</f>
        <v>23.1</v>
      </c>
      <c r="K87" s="147">
        <f>K88</f>
        <v>23.1</v>
      </c>
      <c r="L87" s="147">
        <f>L88</f>
        <v>23.1</v>
      </c>
      <c r="M87" s="104"/>
    </row>
    <row r="88" spans="1:21" s="105" customFormat="1" ht="50.25" customHeight="1" x14ac:dyDescent="0.25">
      <c r="A88" s="378" t="s">
        <v>191</v>
      </c>
      <c r="B88" s="379" t="s">
        <v>22</v>
      </c>
      <c r="C88" s="379" t="s">
        <v>25</v>
      </c>
      <c r="D88" s="381" t="s">
        <v>336</v>
      </c>
      <c r="E88" s="381" t="s">
        <v>24</v>
      </c>
      <c r="F88" s="381" t="s">
        <v>68</v>
      </c>
      <c r="G88" s="381" t="s">
        <v>399</v>
      </c>
      <c r="H88" s="382" t="s">
        <v>181</v>
      </c>
      <c r="I88" s="147"/>
      <c r="J88" s="147">
        <f>'ведомст 3'!K84</f>
        <v>23.1</v>
      </c>
      <c r="K88" s="147">
        <f>'ведомст 3'!L84</f>
        <v>23.1</v>
      </c>
      <c r="L88" s="147">
        <f>'ведомст 3'!M84</f>
        <v>23.1</v>
      </c>
      <c r="M88" s="104"/>
    </row>
    <row r="89" spans="1:21" s="105" customFormat="1" ht="50.25" customHeight="1" x14ac:dyDescent="0.25">
      <c r="A89" s="176" t="s">
        <v>188</v>
      </c>
      <c r="B89" s="379" t="s">
        <v>22</v>
      </c>
      <c r="C89" s="379" t="s">
        <v>25</v>
      </c>
      <c r="D89" s="381" t="s">
        <v>336</v>
      </c>
      <c r="E89" s="381" t="s">
        <v>24</v>
      </c>
      <c r="F89" s="381" t="s">
        <v>68</v>
      </c>
      <c r="G89" s="381" t="s">
        <v>399</v>
      </c>
      <c r="H89" s="382" t="s">
        <v>186</v>
      </c>
      <c r="I89" s="147"/>
      <c r="J89" s="147">
        <f>'ведомст 3'!K86</f>
        <v>2.4</v>
      </c>
      <c r="K89" s="147">
        <f>K90</f>
        <v>2.4</v>
      </c>
      <c r="L89" s="147">
        <f>L90</f>
        <v>2.4</v>
      </c>
      <c r="M89" s="104"/>
    </row>
    <row r="90" spans="1:21" s="105" customFormat="1" ht="50.25" customHeight="1" x14ac:dyDescent="0.25">
      <c r="A90" s="176" t="s">
        <v>189</v>
      </c>
      <c r="B90" s="379" t="s">
        <v>22</v>
      </c>
      <c r="C90" s="379" t="s">
        <v>25</v>
      </c>
      <c r="D90" s="381" t="s">
        <v>336</v>
      </c>
      <c r="E90" s="381" t="s">
        <v>24</v>
      </c>
      <c r="F90" s="381" t="s">
        <v>68</v>
      </c>
      <c r="G90" s="381" t="s">
        <v>399</v>
      </c>
      <c r="H90" s="382" t="s">
        <v>187</v>
      </c>
      <c r="I90" s="147"/>
      <c r="J90" s="147">
        <f>'ведомст 3'!K86</f>
        <v>2.4</v>
      </c>
      <c r="K90" s="147">
        <f>'ведомст 3'!L86</f>
        <v>2.4</v>
      </c>
      <c r="L90" s="147">
        <f>'ведомст 3'!M86</f>
        <v>2.4</v>
      </c>
      <c r="M90" s="104"/>
    </row>
    <row r="91" spans="1:21" s="105" customFormat="1" ht="50.25" hidden="1" customHeight="1" x14ac:dyDescent="0.2">
      <c r="A91" s="100" t="s">
        <v>438</v>
      </c>
      <c r="B91" s="379" t="s">
        <v>22</v>
      </c>
      <c r="C91" s="379" t="s">
        <v>25</v>
      </c>
      <c r="D91" s="381" t="s">
        <v>336</v>
      </c>
      <c r="E91" s="381" t="s">
        <v>24</v>
      </c>
      <c r="F91" s="381" t="s">
        <v>68</v>
      </c>
      <c r="G91" s="381" t="s">
        <v>437</v>
      </c>
      <c r="H91" s="382"/>
      <c r="I91" s="147"/>
      <c r="J91" s="599">
        <f t="shared" ref="J91:L92" si="13">J92</f>
        <v>0</v>
      </c>
      <c r="K91" s="599">
        <f t="shared" si="13"/>
        <v>0</v>
      </c>
      <c r="L91" s="599">
        <f t="shared" si="13"/>
        <v>0</v>
      </c>
      <c r="M91" s="104"/>
    </row>
    <row r="92" spans="1:21" s="105" customFormat="1" ht="26.25" hidden="1" customHeight="1" x14ac:dyDescent="0.25">
      <c r="A92" s="176" t="s">
        <v>188</v>
      </c>
      <c r="B92" s="379" t="s">
        <v>22</v>
      </c>
      <c r="C92" s="379" t="s">
        <v>25</v>
      </c>
      <c r="D92" s="381" t="s">
        <v>336</v>
      </c>
      <c r="E92" s="381" t="s">
        <v>24</v>
      </c>
      <c r="F92" s="381" t="s">
        <v>68</v>
      </c>
      <c r="G92" s="381" t="s">
        <v>437</v>
      </c>
      <c r="H92" s="382" t="s">
        <v>186</v>
      </c>
      <c r="I92" s="147"/>
      <c r="J92" s="599">
        <f t="shared" si="13"/>
        <v>0</v>
      </c>
      <c r="K92" s="599">
        <f t="shared" si="13"/>
        <v>0</v>
      </c>
      <c r="L92" s="599">
        <f t="shared" si="13"/>
        <v>0</v>
      </c>
      <c r="M92" s="104"/>
    </row>
    <row r="93" spans="1:21" s="105" customFormat="1" ht="43.5" hidden="1" customHeight="1" x14ac:dyDescent="0.25">
      <c r="A93" s="176" t="s">
        <v>189</v>
      </c>
      <c r="B93" s="379" t="s">
        <v>22</v>
      </c>
      <c r="C93" s="379" t="s">
        <v>25</v>
      </c>
      <c r="D93" s="381" t="s">
        <v>336</v>
      </c>
      <c r="E93" s="381" t="s">
        <v>24</v>
      </c>
      <c r="F93" s="381" t="s">
        <v>68</v>
      </c>
      <c r="G93" s="381" t="s">
        <v>437</v>
      </c>
      <c r="H93" s="382" t="s">
        <v>187</v>
      </c>
      <c r="I93" s="147"/>
      <c r="J93" s="599">
        <f>'ведомст 3'!K89</f>
        <v>0</v>
      </c>
      <c r="K93" s="599">
        <f>'ведомст 3'!L89</f>
        <v>0</v>
      </c>
      <c r="L93" s="599">
        <f>'ведомст 3'!M89</f>
        <v>0</v>
      </c>
      <c r="M93" s="104"/>
    </row>
    <row r="94" spans="1:21" s="105" customFormat="1" ht="24" hidden="1" customHeight="1" x14ac:dyDescent="0.25">
      <c r="A94" s="174" t="s">
        <v>30</v>
      </c>
      <c r="B94" s="175" t="s">
        <v>22</v>
      </c>
      <c r="C94" s="175" t="s">
        <v>31</v>
      </c>
      <c r="D94" s="190"/>
      <c r="E94" s="133"/>
      <c r="F94" s="133"/>
      <c r="G94" s="133"/>
      <c r="H94" s="87"/>
      <c r="I94" s="140"/>
      <c r="J94" s="600">
        <f t="shared" ref="J94:L97" si="14">J95</f>
        <v>0</v>
      </c>
      <c r="K94" s="600">
        <f t="shared" si="14"/>
        <v>0</v>
      </c>
      <c r="L94" s="600">
        <f t="shared" si="14"/>
        <v>0</v>
      </c>
      <c r="M94" s="106"/>
    </row>
    <row r="95" spans="1:21" s="105" customFormat="1" ht="31.5" hidden="1" x14ac:dyDescent="0.25">
      <c r="A95" s="176" t="s">
        <v>460</v>
      </c>
      <c r="B95" s="87" t="s">
        <v>22</v>
      </c>
      <c r="C95" s="87" t="s">
        <v>31</v>
      </c>
      <c r="D95" s="180">
        <v>89</v>
      </c>
      <c r="E95" s="133"/>
      <c r="F95" s="133"/>
      <c r="G95" s="133"/>
      <c r="H95" s="87"/>
      <c r="I95" s="141"/>
      <c r="J95" s="589">
        <f t="shared" si="14"/>
        <v>0</v>
      </c>
      <c r="K95" s="589">
        <f t="shared" si="14"/>
        <v>0</v>
      </c>
      <c r="L95" s="589">
        <f t="shared" si="14"/>
        <v>0</v>
      </c>
      <c r="M95" s="363"/>
    </row>
    <row r="96" spans="1:21" s="105" customFormat="1" ht="47.25" hidden="1" x14ac:dyDescent="0.25">
      <c r="A96" s="176" t="s">
        <v>461</v>
      </c>
      <c r="B96" s="87" t="s">
        <v>22</v>
      </c>
      <c r="C96" s="87" t="s">
        <v>31</v>
      </c>
      <c r="D96" s="180">
        <v>89</v>
      </c>
      <c r="E96" s="133" t="s">
        <v>24</v>
      </c>
      <c r="F96" s="133" t="s">
        <v>68</v>
      </c>
      <c r="G96" s="133"/>
      <c r="H96" s="87"/>
      <c r="I96" s="141"/>
      <c r="J96" s="589">
        <f t="shared" si="14"/>
        <v>0</v>
      </c>
      <c r="K96" s="589">
        <f t="shared" si="14"/>
        <v>0</v>
      </c>
      <c r="L96" s="589">
        <f t="shared" si="14"/>
        <v>0</v>
      </c>
      <c r="M96" s="363"/>
    </row>
    <row r="97" spans="1:13" s="105" customFormat="1" ht="78.75" hidden="1" x14ac:dyDescent="0.25">
      <c r="A97" s="176" t="s">
        <v>298</v>
      </c>
      <c r="B97" s="87" t="s">
        <v>22</v>
      </c>
      <c r="C97" s="87" t="s">
        <v>31</v>
      </c>
      <c r="D97" s="180">
        <v>89</v>
      </c>
      <c r="E97" s="133" t="s">
        <v>24</v>
      </c>
      <c r="F97" s="133" t="s">
        <v>68</v>
      </c>
      <c r="G97" s="133" t="s">
        <v>339</v>
      </c>
      <c r="H97" s="87"/>
      <c r="I97" s="141"/>
      <c r="J97" s="589">
        <f t="shared" si="14"/>
        <v>0</v>
      </c>
      <c r="K97" s="589">
        <f t="shared" si="14"/>
        <v>0</v>
      </c>
      <c r="L97" s="589">
        <f t="shared" si="14"/>
        <v>0</v>
      </c>
      <c r="M97" s="106"/>
    </row>
    <row r="98" spans="1:13" s="105" customFormat="1" ht="31.5" hidden="1" x14ac:dyDescent="0.25">
      <c r="A98" s="176" t="s">
        <v>188</v>
      </c>
      <c r="B98" s="87" t="s">
        <v>22</v>
      </c>
      <c r="C98" s="87" t="s">
        <v>31</v>
      </c>
      <c r="D98" s="180">
        <v>89</v>
      </c>
      <c r="E98" s="133" t="s">
        <v>24</v>
      </c>
      <c r="F98" s="133" t="s">
        <v>68</v>
      </c>
      <c r="G98" s="133" t="s">
        <v>339</v>
      </c>
      <c r="H98" s="87" t="s">
        <v>186</v>
      </c>
      <c r="I98" s="141"/>
      <c r="J98" s="589">
        <f>J99</f>
        <v>0</v>
      </c>
      <c r="K98" s="589">
        <f>K99</f>
        <v>0</v>
      </c>
      <c r="L98" s="589">
        <f>L99</f>
        <v>0</v>
      </c>
      <c r="M98" s="106"/>
    </row>
    <row r="99" spans="1:13" s="105" customFormat="1" ht="32.25" hidden="1" customHeight="1" x14ac:dyDescent="0.25">
      <c r="A99" s="176" t="s">
        <v>189</v>
      </c>
      <c r="B99" s="87" t="s">
        <v>22</v>
      </c>
      <c r="C99" s="87" t="s">
        <v>31</v>
      </c>
      <c r="D99" s="180">
        <v>89</v>
      </c>
      <c r="E99" s="133" t="s">
        <v>24</v>
      </c>
      <c r="F99" s="133" t="s">
        <v>68</v>
      </c>
      <c r="G99" s="133" t="s">
        <v>339</v>
      </c>
      <c r="H99" s="87" t="s">
        <v>187</v>
      </c>
      <c r="I99" s="141"/>
      <c r="J99" s="589">
        <f>'ведомст 3'!K95</f>
        <v>0</v>
      </c>
      <c r="K99" s="589">
        <f>'ведомст 3'!L95</f>
        <v>0</v>
      </c>
      <c r="L99" s="589">
        <f>'ведомст 3'!M95</f>
        <v>0</v>
      </c>
      <c r="M99" s="106"/>
    </row>
    <row r="100" spans="1:13" s="105" customFormat="1" ht="47.25" x14ac:dyDescent="0.25">
      <c r="A100" s="176" t="s">
        <v>55</v>
      </c>
      <c r="B100" s="87" t="s">
        <v>22</v>
      </c>
      <c r="C100" s="87" t="s">
        <v>40</v>
      </c>
      <c r="D100" s="87"/>
      <c r="E100" s="133"/>
      <c r="F100" s="133"/>
      <c r="G100" s="133"/>
      <c r="H100" s="87"/>
      <c r="I100" s="141"/>
      <c r="J100" s="141">
        <f>J101+J106</f>
        <v>2994.2999999999997</v>
      </c>
      <c r="K100" s="141">
        <f>K101+K106</f>
        <v>2994.2999999999997</v>
      </c>
      <c r="L100" s="141">
        <f>L101+L106</f>
        <v>2994.2999999999997</v>
      </c>
      <c r="M100" s="106"/>
    </row>
    <row r="101" spans="1:13" s="105" customFormat="1" ht="45" x14ac:dyDescent="0.2">
      <c r="A101" s="179" t="s">
        <v>513</v>
      </c>
      <c r="B101" s="87" t="s">
        <v>22</v>
      </c>
      <c r="C101" s="87" t="s">
        <v>40</v>
      </c>
      <c r="D101" s="180" t="s">
        <v>22</v>
      </c>
      <c r="E101" s="133"/>
      <c r="F101" s="133"/>
      <c r="G101" s="133"/>
      <c r="H101" s="87"/>
      <c r="I101" s="141"/>
      <c r="J101" s="141">
        <f t="shared" ref="J101:L103" si="15">J102</f>
        <v>2</v>
      </c>
      <c r="K101" s="141">
        <f t="shared" si="15"/>
        <v>2</v>
      </c>
      <c r="L101" s="141">
        <f t="shared" si="15"/>
        <v>2</v>
      </c>
      <c r="M101" s="106"/>
    </row>
    <row r="102" spans="1:13" s="105" customFormat="1" ht="30" customHeight="1" x14ac:dyDescent="0.25">
      <c r="A102" s="176" t="s">
        <v>126</v>
      </c>
      <c r="B102" s="87" t="s">
        <v>22</v>
      </c>
      <c r="C102" s="87" t="s">
        <v>40</v>
      </c>
      <c r="D102" s="180" t="s">
        <v>22</v>
      </c>
      <c r="E102" s="133" t="s">
        <v>313</v>
      </c>
      <c r="F102" s="133" t="s">
        <v>22</v>
      </c>
      <c r="G102" s="133"/>
      <c r="H102" s="87"/>
      <c r="I102" s="141"/>
      <c r="J102" s="141">
        <f>J103</f>
        <v>2</v>
      </c>
      <c r="K102" s="141">
        <f>K103</f>
        <v>2</v>
      </c>
      <c r="L102" s="141">
        <f>L103</f>
        <v>2</v>
      </c>
      <c r="M102" s="106"/>
    </row>
    <row r="103" spans="1:13" s="105" customFormat="1" ht="32.25" customHeight="1" x14ac:dyDescent="0.25">
      <c r="A103" s="176" t="s">
        <v>129</v>
      </c>
      <c r="B103" s="87" t="s">
        <v>22</v>
      </c>
      <c r="C103" s="87" t="s">
        <v>40</v>
      </c>
      <c r="D103" s="180" t="s">
        <v>22</v>
      </c>
      <c r="E103" s="133" t="s">
        <v>313</v>
      </c>
      <c r="F103" s="133" t="s">
        <v>22</v>
      </c>
      <c r="G103" s="133" t="s">
        <v>328</v>
      </c>
      <c r="H103" s="87"/>
      <c r="I103" s="141"/>
      <c r="J103" s="141">
        <f t="shared" si="15"/>
        <v>2</v>
      </c>
      <c r="K103" s="141">
        <f t="shared" si="15"/>
        <v>2</v>
      </c>
      <c r="L103" s="141">
        <f t="shared" si="15"/>
        <v>2</v>
      </c>
      <c r="M103" s="104"/>
    </row>
    <row r="104" spans="1:13" s="105" customFormat="1" ht="78.75" x14ac:dyDescent="0.25">
      <c r="A104" s="176" t="s">
        <v>190</v>
      </c>
      <c r="B104" s="87" t="s">
        <v>22</v>
      </c>
      <c r="C104" s="87" t="s">
        <v>40</v>
      </c>
      <c r="D104" s="180" t="s">
        <v>22</v>
      </c>
      <c r="E104" s="133" t="s">
        <v>313</v>
      </c>
      <c r="F104" s="133" t="s">
        <v>22</v>
      </c>
      <c r="G104" s="133" t="s">
        <v>328</v>
      </c>
      <c r="H104" s="87" t="s">
        <v>183</v>
      </c>
      <c r="I104" s="141"/>
      <c r="J104" s="141">
        <f>J105</f>
        <v>2</v>
      </c>
      <c r="K104" s="141">
        <f>K105</f>
        <v>2</v>
      </c>
      <c r="L104" s="141">
        <f>L105</f>
        <v>2</v>
      </c>
      <c r="M104" s="104"/>
    </row>
    <row r="105" spans="1:13" s="105" customFormat="1" ht="30.75" customHeight="1" x14ac:dyDescent="0.25">
      <c r="A105" s="176" t="s">
        <v>191</v>
      </c>
      <c r="B105" s="87" t="s">
        <v>22</v>
      </c>
      <c r="C105" s="87" t="s">
        <v>40</v>
      </c>
      <c r="D105" s="180" t="s">
        <v>22</v>
      </c>
      <c r="E105" s="133" t="s">
        <v>313</v>
      </c>
      <c r="F105" s="133" t="s">
        <v>22</v>
      </c>
      <c r="G105" s="133" t="s">
        <v>328</v>
      </c>
      <c r="H105" s="87" t="s">
        <v>181</v>
      </c>
      <c r="I105" s="141"/>
      <c r="J105" s="141">
        <f>'ведомст 3'!K296</f>
        <v>2</v>
      </c>
      <c r="K105" s="141">
        <f>'ведомст 3'!L296</f>
        <v>2</v>
      </c>
      <c r="L105" s="141">
        <f>'ведомст 3'!M296</f>
        <v>2</v>
      </c>
      <c r="M105" s="104"/>
    </row>
    <row r="106" spans="1:13" s="105" customFormat="1" ht="63" x14ac:dyDescent="0.25">
      <c r="A106" s="176" t="s">
        <v>413</v>
      </c>
      <c r="B106" s="87" t="s">
        <v>22</v>
      </c>
      <c r="C106" s="87" t="s">
        <v>40</v>
      </c>
      <c r="D106" s="133" t="s">
        <v>47</v>
      </c>
      <c r="E106" s="133"/>
      <c r="F106" s="133"/>
      <c r="G106" s="133"/>
      <c r="H106" s="87"/>
      <c r="I106" s="141"/>
      <c r="J106" s="141">
        <f t="shared" ref="J106:L107" si="16">J107</f>
        <v>2992.2999999999997</v>
      </c>
      <c r="K106" s="141">
        <f t="shared" si="16"/>
        <v>2992.2999999999997</v>
      </c>
      <c r="L106" s="141">
        <f t="shared" si="16"/>
        <v>2992.2999999999997</v>
      </c>
      <c r="M106" s="104"/>
    </row>
    <row r="107" spans="1:13" s="105" customFormat="1" ht="31.5" x14ac:dyDescent="0.25">
      <c r="A107" s="176" t="s">
        <v>114</v>
      </c>
      <c r="B107" s="87" t="s">
        <v>22</v>
      </c>
      <c r="C107" s="87" t="s">
        <v>40</v>
      </c>
      <c r="D107" s="133" t="s">
        <v>47</v>
      </c>
      <c r="E107" s="133" t="s">
        <v>24</v>
      </c>
      <c r="F107" s="133"/>
      <c r="G107" s="133"/>
      <c r="H107" s="87"/>
      <c r="I107" s="141"/>
      <c r="J107" s="141">
        <f t="shared" si="16"/>
        <v>2992.2999999999997</v>
      </c>
      <c r="K107" s="141">
        <f t="shared" si="16"/>
        <v>2992.2999999999997</v>
      </c>
      <c r="L107" s="141">
        <f t="shared" si="16"/>
        <v>2992.2999999999997</v>
      </c>
      <c r="M107" s="104"/>
    </row>
    <row r="108" spans="1:13" s="105" customFormat="1" ht="51" customHeight="1" x14ac:dyDescent="0.25">
      <c r="A108" s="176" t="s">
        <v>225</v>
      </c>
      <c r="B108" s="87" t="s">
        <v>22</v>
      </c>
      <c r="C108" s="87" t="s">
        <v>40</v>
      </c>
      <c r="D108" s="133" t="s">
        <v>47</v>
      </c>
      <c r="E108" s="133" t="s">
        <v>24</v>
      </c>
      <c r="F108" s="133" t="s">
        <v>22</v>
      </c>
      <c r="G108" s="133"/>
      <c r="H108" s="87"/>
      <c r="I108" s="141"/>
      <c r="J108" s="141">
        <f>J109+J112</f>
        <v>2992.2999999999997</v>
      </c>
      <c r="K108" s="141">
        <f>K109+K112</f>
        <v>2992.2999999999997</v>
      </c>
      <c r="L108" s="141">
        <f>L109+L112</f>
        <v>2992.2999999999997</v>
      </c>
      <c r="M108" s="104"/>
    </row>
    <row r="109" spans="1:13" s="105" customFormat="1" ht="30.75" customHeight="1" x14ac:dyDescent="0.25">
      <c r="A109" s="176" t="s">
        <v>160</v>
      </c>
      <c r="B109" s="191" t="s">
        <v>22</v>
      </c>
      <c r="C109" s="191" t="s">
        <v>40</v>
      </c>
      <c r="D109" s="133" t="s">
        <v>47</v>
      </c>
      <c r="E109" s="133" t="s">
        <v>24</v>
      </c>
      <c r="F109" s="133" t="s">
        <v>22</v>
      </c>
      <c r="G109" s="133" t="s">
        <v>333</v>
      </c>
      <c r="H109" s="87"/>
      <c r="I109" s="141"/>
      <c r="J109" s="141">
        <f t="shared" ref="J109:L110" si="17">J110</f>
        <v>2863.6</v>
      </c>
      <c r="K109" s="141">
        <f t="shared" si="17"/>
        <v>2863.6</v>
      </c>
      <c r="L109" s="141">
        <f t="shared" si="17"/>
        <v>2863.6</v>
      </c>
      <c r="M109" s="104"/>
    </row>
    <row r="110" spans="1:13" s="105" customFormat="1" ht="30.75" customHeight="1" x14ac:dyDescent="0.25">
      <c r="A110" s="176" t="s">
        <v>190</v>
      </c>
      <c r="B110" s="191" t="s">
        <v>22</v>
      </c>
      <c r="C110" s="191" t="s">
        <v>40</v>
      </c>
      <c r="D110" s="133" t="s">
        <v>47</v>
      </c>
      <c r="E110" s="133" t="s">
        <v>24</v>
      </c>
      <c r="F110" s="133" t="s">
        <v>22</v>
      </c>
      <c r="G110" s="133" t="s">
        <v>333</v>
      </c>
      <c r="H110" s="87" t="s">
        <v>183</v>
      </c>
      <c r="I110" s="141"/>
      <c r="J110" s="141">
        <f t="shared" si="17"/>
        <v>2863.6</v>
      </c>
      <c r="K110" s="141">
        <f t="shared" si="17"/>
        <v>2863.6</v>
      </c>
      <c r="L110" s="141">
        <f t="shared" si="17"/>
        <v>2863.6</v>
      </c>
      <c r="M110" s="104"/>
    </row>
    <row r="111" spans="1:13" s="105" customFormat="1" ht="30.75" customHeight="1" x14ac:dyDescent="0.25">
      <c r="A111" s="176" t="s">
        <v>191</v>
      </c>
      <c r="B111" s="191" t="s">
        <v>22</v>
      </c>
      <c r="C111" s="191" t="s">
        <v>40</v>
      </c>
      <c r="D111" s="133" t="s">
        <v>47</v>
      </c>
      <c r="E111" s="133" t="s">
        <v>24</v>
      </c>
      <c r="F111" s="133" t="s">
        <v>22</v>
      </c>
      <c r="G111" s="133" t="s">
        <v>333</v>
      </c>
      <c r="H111" s="87" t="s">
        <v>181</v>
      </c>
      <c r="I111" s="141"/>
      <c r="J111" s="141">
        <f>'ведомст 3'!K302</f>
        <v>2863.6</v>
      </c>
      <c r="K111" s="141">
        <f>'ведомст 3'!L302</f>
        <v>2863.6</v>
      </c>
      <c r="L111" s="141">
        <f>'ведомст 3'!M302</f>
        <v>2863.6</v>
      </c>
      <c r="M111" s="104"/>
    </row>
    <row r="112" spans="1:13" s="105" customFormat="1" ht="30" customHeight="1" x14ac:dyDescent="0.25">
      <c r="A112" s="178" t="s">
        <v>250</v>
      </c>
      <c r="B112" s="87" t="s">
        <v>22</v>
      </c>
      <c r="C112" s="191" t="s">
        <v>40</v>
      </c>
      <c r="D112" s="133" t="s">
        <v>47</v>
      </c>
      <c r="E112" s="133" t="s">
        <v>24</v>
      </c>
      <c r="F112" s="133" t="s">
        <v>22</v>
      </c>
      <c r="G112" s="133" t="s">
        <v>334</v>
      </c>
      <c r="H112" s="87"/>
      <c r="I112" s="141"/>
      <c r="J112" s="141">
        <f>J113+J115+J117</f>
        <v>128.69999999999999</v>
      </c>
      <c r="K112" s="141">
        <f>K113+K115+K117</f>
        <v>128.69999999999999</v>
      </c>
      <c r="L112" s="141">
        <f>L113+L115+L117</f>
        <v>128.69999999999999</v>
      </c>
      <c r="M112" s="104"/>
    </row>
    <row r="113" spans="1:14" s="105" customFormat="1" ht="30" customHeight="1" x14ac:dyDescent="0.25">
      <c r="A113" s="176" t="s">
        <v>190</v>
      </c>
      <c r="B113" s="87" t="s">
        <v>22</v>
      </c>
      <c r="C113" s="191" t="s">
        <v>40</v>
      </c>
      <c r="D113" s="133" t="s">
        <v>47</v>
      </c>
      <c r="E113" s="133" t="s">
        <v>24</v>
      </c>
      <c r="F113" s="133" t="s">
        <v>22</v>
      </c>
      <c r="G113" s="133" t="s">
        <v>334</v>
      </c>
      <c r="H113" s="87" t="s">
        <v>183</v>
      </c>
      <c r="I113" s="141"/>
      <c r="J113" s="141">
        <f>J114</f>
        <v>6.4</v>
      </c>
      <c r="K113" s="141">
        <f>K114</f>
        <v>6.4</v>
      </c>
      <c r="L113" s="141">
        <f>L114</f>
        <v>6.4</v>
      </c>
      <c r="M113" s="104"/>
      <c r="N113" s="288"/>
    </row>
    <row r="114" spans="1:14" s="105" customFormat="1" ht="31.5" customHeight="1" x14ac:dyDescent="0.25">
      <c r="A114" s="176" t="s">
        <v>191</v>
      </c>
      <c r="B114" s="87" t="s">
        <v>22</v>
      </c>
      <c r="C114" s="191" t="s">
        <v>40</v>
      </c>
      <c r="D114" s="133" t="s">
        <v>47</v>
      </c>
      <c r="E114" s="133" t="s">
        <v>24</v>
      </c>
      <c r="F114" s="133" t="s">
        <v>22</v>
      </c>
      <c r="G114" s="133" t="s">
        <v>334</v>
      </c>
      <c r="H114" s="87" t="s">
        <v>181</v>
      </c>
      <c r="I114" s="141"/>
      <c r="J114" s="141">
        <f>'ведомст 3'!K305</f>
        <v>6.4</v>
      </c>
      <c r="K114" s="141">
        <f>'ведомст 3'!L305</f>
        <v>6.4</v>
      </c>
      <c r="L114" s="141">
        <f>'ведомст 3'!M305</f>
        <v>6.4</v>
      </c>
      <c r="M114" s="104"/>
    </row>
    <row r="115" spans="1:14" s="105" customFormat="1" ht="31.5" customHeight="1" x14ac:dyDescent="0.25">
      <c r="A115" s="176" t="s">
        <v>188</v>
      </c>
      <c r="B115" s="87" t="s">
        <v>22</v>
      </c>
      <c r="C115" s="191" t="s">
        <v>40</v>
      </c>
      <c r="D115" s="133" t="s">
        <v>47</v>
      </c>
      <c r="E115" s="133" t="s">
        <v>24</v>
      </c>
      <c r="F115" s="133" t="s">
        <v>22</v>
      </c>
      <c r="G115" s="133" t="s">
        <v>334</v>
      </c>
      <c r="H115" s="87" t="s">
        <v>186</v>
      </c>
      <c r="I115" s="141"/>
      <c r="J115" s="141">
        <f>J116</f>
        <v>116.1</v>
      </c>
      <c r="K115" s="141">
        <f>K116</f>
        <v>116.1</v>
      </c>
      <c r="L115" s="141">
        <f>L116</f>
        <v>116.1</v>
      </c>
      <c r="M115" s="104"/>
    </row>
    <row r="116" spans="1:14" s="105" customFormat="1" ht="28.5" customHeight="1" x14ac:dyDescent="0.25">
      <c r="A116" s="176" t="s">
        <v>189</v>
      </c>
      <c r="B116" s="87" t="s">
        <v>22</v>
      </c>
      <c r="C116" s="191" t="s">
        <v>40</v>
      </c>
      <c r="D116" s="133" t="s">
        <v>47</v>
      </c>
      <c r="E116" s="133" t="s">
        <v>24</v>
      </c>
      <c r="F116" s="133" t="s">
        <v>22</v>
      </c>
      <c r="G116" s="133" t="s">
        <v>334</v>
      </c>
      <c r="H116" s="87" t="s">
        <v>187</v>
      </c>
      <c r="I116" s="141"/>
      <c r="J116" s="141">
        <f>'ведомст 3'!K306</f>
        <v>116.1</v>
      </c>
      <c r="K116" s="141">
        <f>'ведомст 3'!L306</f>
        <v>116.1</v>
      </c>
      <c r="L116" s="141">
        <f>'ведомст 3'!M306</f>
        <v>116.1</v>
      </c>
      <c r="M116" s="104"/>
    </row>
    <row r="117" spans="1:14" s="105" customFormat="1" ht="28.5" customHeight="1" x14ac:dyDescent="0.25">
      <c r="A117" s="176" t="s">
        <v>192</v>
      </c>
      <c r="B117" s="87" t="s">
        <v>22</v>
      </c>
      <c r="C117" s="191" t="s">
        <v>40</v>
      </c>
      <c r="D117" s="133" t="s">
        <v>47</v>
      </c>
      <c r="E117" s="133" t="s">
        <v>24</v>
      </c>
      <c r="F117" s="133" t="s">
        <v>22</v>
      </c>
      <c r="G117" s="133" t="s">
        <v>334</v>
      </c>
      <c r="H117" s="87" t="s">
        <v>193</v>
      </c>
      <c r="I117" s="141"/>
      <c r="J117" s="141">
        <f>J118</f>
        <v>6.1999999999999993</v>
      </c>
      <c r="K117" s="144">
        <f>K118</f>
        <v>6.2</v>
      </c>
      <c r="L117" s="144">
        <f>L118</f>
        <v>6.2</v>
      </c>
      <c r="M117" s="104"/>
    </row>
    <row r="118" spans="1:14" s="105" customFormat="1" ht="31.5" customHeight="1" x14ac:dyDescent="0.25">
      <c r="A118" s="176" t="s">
        <v>195</v>
      </c>
      <c r="B118" s="87" t="s">
        <v>22</v>
      </c>
      <c r="C118" s="191" t="s">
        <v>40</v>
      </c>
      <c r="D118" s="133" t="s">
        <v>47</v>
      </c>
      <c r="E118" s="133" t="s">
        <v>24</v>
      </c>
      <c r="F118" s="133" t="s">
        <v>22</v>
      </c>
      <c r="G118" s="133" t="s">
        <v>334</v>
      </c>
      <c r="H118" s="87" t="s">
        <v>194</v>
      </c>
      <c r="I118" s="141"/>
      <c r="J118" s="141">
        <f>'ведомст 3'!K309</f>
        <v>6.1999999999999993</v>
      </c>
      <c r="K118" s="141">
        <f>'ведомст 3'!L309</f>
        <v>6.2</v>
      </c>
      <c r="L118" s="141">
        <f>'ведомст 3'!M309</f>
        <v>6.2</v>
      </c>
      <c r="M118" s="104"/>
    </row>
    <row r="119" spans="1:14" s="105" customFormat="1" ht="31.5" customHeight="1" x14ac:dyDescent="0.25">
      <c r="A119" s="176" t="s">
        <v>32</v>
      </c>
      <c r="B119" s="175" t="s">
        <v>22</v>
      </c>
      <c r="C119" s="175" t="s">
        <v>33</v>
      </c>
      <c r="D119" s="175"/>
      <c r="E119" s="133"/>
      <c r="F119" s="133"/>
      <c r="G119" s="133"/>
      <c r="H119" s="175"/>
      <c r="I119" s="141"/>
      <c r="J119" s="141">
        <f>J120</f>
        <v>125.1</v>
      </c>
      <c r="K119" s="141">
        <f>K120</f>
        <v>125.1</v>
      </c>
      <c r="L119" s="141">
        <f>L120</f>
        <v>125.1</v>
      </c>
      <c r="M119" s="106"/>
    </row>
    <row r="120" spans="1:14" s="105" customFormat="1" ht="31.5" x14ac:dyDescent="0.25">
      <c r="A120" s="176" t="s">
        <v>460</v>
      </c>
      <c r="B120" s="87" t="s">
        <v>22</v>
      </c>
      <c r="C120" s="87" t="s">
        <v>33</v>
      </c>
      <c r="D120" s="133" t="s">
        <v>336</v>
      </c>
      <c r="E120" s="133"/>
      <c r="F120" s="133"/>
      <c r="G120" s="133"/>
      <c r="H120" s="175"/>
      <c r="I120" s="141"/>
      <c r="J120" s="141">
        <f t="shared" ref="J120:L121" si="18">J121</f>
        <v>125.1</v>
      </c>
      <c r="K120" s="141">
        <f t="shared" si="18"/>
        <v>125.1</v>
      </c>
      <c r="L120" s="141">
        <f t="shared" si="18"/>
        <v>125.1</v>
      </c>
      <c r="M120" s="363"/>
    </row>
    <row r="121" spans="1:14" s="105" customFormat="1" ht="47.25" x14ac:dyDescent="0.25">
      <c r="A121" s="176" t="s">
        <v>461</v>
      </c>
      <c r="B121" s="87" t="s">
        <v>22</v>
      </c>
      <c r="C121" s="87" t="s">
        <v>33</v>
      </c>
      <c r="D121" s="133" t="s">
        <v>336</v>
      </c>
      <c r="E121" s="133" t="s">
        <v>24</v>
      </c>
      <c r="F121" s="133"/>
      <c r="G121" s="133"/>
      <c r="H121" s="175"/>
      <c r="I121" s="141"/>
      <c r="J121" s="141">
        <f t="shared" si="18"/>
        <v>125.1</v>
      </c>
      <c r="K121" s="141">
        <f t="shared" si="18"/>
        <v>125.1</v>
      </c>
      <c r="L121" s="141">
        <f t="shared" si="18"/>
        <v>125.1</v>
      </c>
      <c r="M121" s="363"/>
    </row>
    <row r="122" spans="1:14" s="105" customFormat="1" ht="47.25" x14ac:dyDescent="0.25">
      <c r="A122" s="176" t="s">
        <v>464</v>
      </c>
      <c r="B122" s="87" t="s">
        <v>22</v>
      </c>
      <c r="C122" s="87" t="s">
        <v>33</v>
      </c>
      <c r="D122" s="133" t="s">
        <v>336</v>
      </c>
      <c r="E122" s="133" t="s">
        <v>24</v>
      </c>
      <c r="F122" s="133" t="s">
        <v>68</v>
      </c>
      <c r="G122" s="133" t="s">
        <v>340</v>
      </c>
      <c r="H122" s="87"/>
      <c r="I122" s="141"/>
      <c r="J122" s="141">
        <f t="shared" ref="J122:L123" si="19">J123</f>
        <v>125.1</v>
      </c>
      <c r="K122" s="141">
        <f t="shared" si="19"/>
        <v>125.1</v>
      </c>
      <c r="L122" s="141">
        <f t="shared" si="19"/>
        <v>125.1</v>
      </c>
      <c r="M122" s="106"/>
    </row>
    <row r="123" spans="1:14" s="105" customFormat="1" ht="29.25" customHeight="1" x14ac:dyDescent="0.25">
      <c r="A123" s="176" t="s">
        <v>192</v>
      </c>
      <c r="B123" s="87" t="s">
        <v>22</v>
      </c>
      <c r="C123" s="87" t="s">
        <v>33</v>
      </c>
      <c r="D123" s="133" t="s">
        <v>336</v>
      </c>
      <c r="E123" s="133" t="s">
        <v>24</v>
      </c>
      <c r="F123" s="133" t="s">
        <v>68</v>
      </c>
      <c r="G123" s="133" t="s">
        <v>340</v>
      </c>
      <c r="H123" s="87" t="s">
        <v>193</v>
      </c>
      <c r="I123" s="141"/>
      <c r="J123" s="141">
        <f t="shared" si="19"/>
        <v>125.1</v>
      </c>
      <c r="K123" s="141">
        <f t="shared" si="19"/>
        <v>125.1</v>
      </c>
      <c r="L123" s="141">
        <f t="shared" si="19"/>
        <v>125.1</v>
      </c>
      <c r="M123" s="106"/>
    </row>
    <row r="124" spans="1:14" s="105" customFormat="1" ht="21.75" customHeight="1" x14ac:dyDescent="0.25">
      <c r="A124" s="176" t="s">
        <v>101</v>
      </c>
      <c r="B124" s="87" t="s">
        <v>22</v>
      </c>
      <c r="C124" s="87" t="s">
        <v>33</v>
      </c>
      <c r="D124" s="133" t="s">
        <v>336</v>
      </c>
      <c r="E124" s="133" t="s">
        <v>24</v>
      </c>
      <c r="F124" s="133" t="s">
        <v>68</v>
      </c>
      <c r="G124" s="133" t="s">
        <v>340</v>
      </c>
      <c r="H124" s="87" t="s">
        <v>100</v>
      </c>
      <c r="I124" s="141"/>
      <c r="J124" s="141">
        <f>'ведомст 3'!K101</f>
        <v>125.1</v>
      </c>
      <c r="K124" s="141">
        <f>'ведомст 3'!L101</f>
        <v>125.1</v>
      </c>
      <c r="L124" s="141">
        <f>'ведомст 3'!M101</f>
        <v>125.1</v>
      </c>
      <c r="M124" s="106"/>
    </row>
    <row r="125" spans="1:14" s="105" customFormat="1" ht="20.25" customHeight="1" x14ac:dyDescent="0.25">
      <c r="A125" s="176" t="s">
        <v>34</v>
      </c>
      <c r="B125" s="175" t="s">
        <v>22</v>
      </c>
      <c r="C125" s="175" t="s">
        <v>35</v>
      </c>
      <c r="D125" s="175"/>
      <c r="E125" s="175"/>
      <c r="F125" s="175"/>
      <c r="G125" s="175"/>
      <c r="H125" s="175"/>
      <c r="I125" s="141"/>
      <c r="J125" s="141">
        <f>J126+J131+J148+J154+J164+J169+J159</f>
        <v>10460.6</v>
      </c>
      <c r="K125" s="141">
        <f>K126+K131+K148+K154+K164+K169+K159</f>
        <v>8436.2000000000007</v>
      </c>
      <c r="L125" s="141">
        <f>L126+L131+L148+L154+L164+L169+L159</f>
        <v>8436.2000000000007</v>
      </c>
      <c r="M125" s="106"/>
    </row>
    <row r="126" spans="1:14" s="105" customFormat="1" ht="63.75" customHeight="1" x14ac:dyDescent="0.25">
      <c r="A126" s="378" t="s">
        <v>521</v>
      </c>
      <c r="B126" s="87" t="s">
        <v>22</v>
      </c>
      <c r="C126" s="87" t="s">
        <v>35</v>
      </c>
      <c r="D126" s="133" t="s">
        <v>41</v>
      </c>
      <c r="E126" s="133"/>
      <c r="F126" s="133"/>
      <c r="G126" s="133"/>
      <c r="H126" s="87"/>
      <c r="I126" s="141"/>
      <c r="J126" s="141">
        <f t="shared" ref="J126:L129" si="20">J127</f>
        <v>3</v>
      </c>
      <c r="K126" s="141">
        <f t="shared" si="20"/>
        <v>3</v>
      </c>
      <c r="L126" s="141">
        <f t="shared" si="20"/>
        <v>3</v>
      </c>
      <c r="M126" s="359"/>
    </row>
    <row r="127" spans="1:14" s="105" customFormat="1" ht="36.75" customHeight="1" x14ac:dyDescent="0.25">
      <c r="A127" s="312" t="s">
        <v>272</v>
      </c>
      <c r="B127" s="87" t="s">
        <v>22</v>
      </c>
      <c r="C127" s="87" t="s">
        <v>35</v>
      </c>
      <c r="D127" s="133" t="s">
        <v>41</v>
      </c>
      <c r="E127" s="133" t="s">
        <v>313</v>
      </c>
      <c r="F127" s="133" t="s">
        <v>31</v>
      </c>
      <c r="G127" s="133"/>
      <c r="H127" s="87"/>
      <c r="I127" s="141"/>
      <c r="J127" s="141">
        <f t="shared" si="20"/>
        <v>3</v>
      </c>
      <c r="K127" s="141">
        <f t="shared" si="20"/>
        <v>3</v>
      </c>
      <c r="L127" s="141">
        <f t="shared" si="20"/>
        <v>3</v>
      </c>
      <c r="M127" s="106"/>
    </row>
    <row r="128" spans="1:14" s="105" customFormat="1" x14ac:dyDescent="0.25">
      <c r="A128" s="176" t="s">
        <v>137</v>
      </c>
      <c r="B128" s="87" t="s">
        <v>22</v>
      </c>
      <c r="C128" s="87" t="s">
        <v>35</v>
      </c>
      <c r="D128" s="133" t="s">
        <v>41</v>
      </c>
      <c r="E128" s="133" t="s">
        <v>313</v>
      </c>
      <c r="F128" s="133" t="s">
        <v>31</v>
      </c>
      <c r="G128" s="133" t="s">
        <v>341</v>
      </c>
      <c r="H128" s="87"/>
      <c r="I128" s="141"/>
      <c r="J128" s="141">
        <f t="shared" si="20"/>
        <v>3</v>
      </c>
      <c r="K128" s="141">
        <f t="shared" si="20"/>
        <v>3</v>
      </c>
      <c r="L128" s="141">
        <f t="shared" si="20"/>
        <v>3</v>
      </c>
      <c r="M128" s="106"/>
    </row>
    <row r="129" spans="1:13" s="105" customFormat="1" ht="31.5" x14ac:dyDescent="0.25">
      <c r="A129" s="178" t="s">
        <v>188</v>
      </c>
      <c r="B129" s="87" t="s">
        <v>22</v>
      </c>
      <c r="C129" s="87" t="s">
        <v>35</v>
      </c>
      <c r="D129" s="133" t="s">
        <v>41</v>
      </c>
      <c r="E129" s="133" t="s">
        <v>313</v>
      </c>
      <c r="F129" s="133" t="s">
        <v>31</v>
      </c>
      <c r="G129" s="133" t="s">
        <v>341</v>
      </c>
      <c r="H129" s="87" t="s">
        <v>186</v>
      </c>
      <c r="I129" s="141"/>
      <c r="J129" s="141">
        <f t="shared" si="20"/>
        <v>3</v>
      </c>
      <c r="K129" s="141">
        <f t="shared" si="20"/>
        <v>3</v>
      </c>
      <c r="L129" s="141">
        <f t="shared" si="20"/>
        <v>3</v>
      </c>
      <c r="M129" s="106"/>
    </row>
    <row r="130" spans="1:13" s="105" customFormat="1" ht="30" customHeight="1" x14ac:dyDescent="0.25">
      <c r="A130" s="178" t="s">
        <v>189</v>
      </c>
      <c r="B130" s="87" t="s">
        <v>22</v>
      </c>
      <c r="C130" s="87" t="s">
        <v>35</v>
      </c>
      <c r="D130" s="133" t="s">
        <v>41</v>
      </c>
      <c r="E130" s="133" t="s">
        <v>313</v>
      </c>
      <c r="F130" s="133" t="s">
        <v>31</v>
      </c>
      <c r="G130" s="133" t="s">
        <v>341</v>
      </c>
      <c r="H130" s="87" t="s">
        <v>187</v>
      </c>
      <c r="I130" s="141"/>
      <c r="J130" s="141">
        <f>'ведомст 3'!K107</f>
        <v>3</v>
      </c>
      <c r="K130" s="141">
        <f>'ведомст 3'!L107</f>
        <v>3</v>
      </c>
      <c r="L130" s="141">
        <f>'ведомст 3'!M107</f>
        <v>3</v>
      </c>
      <c r="M130" s="104"/>
    </row>
    <row r="131" spans="1:13" s="105" customFormat="1" ht="47.25" x14ac:dyDescent="0.25">
      <c r="A131" s="176" t="s">
        <v>522</v>
      </c>
      <c r="B131" s="87" t="s">
        <v>22</v>
      </c>
      <c r="C131" s="87" t="s">
        <v>35</v>
      </c>
      <c r="D131" s="133" t="s">
        <v>39</v>
      </c>
      <c r="E131" s="133" t="s">
        <v>313</v>
      </c>
      <c r="F131" s="133"/>
      <c r="G131" s="133"/>
      <c r="H131" s="87"/>
      <c r="I131" s="141"/>
      <c r="J131" s="141">
        <f>J132+J136+J140+J144</f>
        <v>120</v>
      </c>
      <c r="K131" s="141">
        <f>K132+K136+K140+K144</f>
        <v>120</v>
      </c>
      <c r="L131" s="141">
        <f>L132+L136+L140+L144</f>
        <v>120</v>
      </c>
      <c r="M131" s="104"/>
    </row>
    <row r="132" spans="1:13" s="105" customFormat="1" ht="47.25" x14ac:dyDescent="0.25">
      <c r="A132" s="176" t="s">
        <v>273</v>
      </c>
      <c r="B132" s="87" t="s">
        <v>22</v>
      </c>
      <c r="C132" s="87" t="s">
        <v>35</v>
      </c>
      <c r="D132" s="133" t="s">
        <v>39</v>
      </c>
      <c r="E132" s="133" t="s">
        <v>313</v>
      </c>
      <c r="F132" s="133" t="s">
        <v>25</v>
      </c>
      <c r="G132" s="133"/>
      <c r="H132" s="87"/>
      <c r="I132" s="141"/>
      <c r="J132" s="141">
        <f>J133</f>
        <v>50</v>
      </c>
      <c r="K132" s="141">
        <f>K133</f>
        <v>50</v>
      </c>
      <c r="L132" s="141">
        <f>L133</f>
        <v>50</v>
      </c>
      <c r="M132" s="104"/>
    </row>
    <row r="133" spans="1:13" s="105" customFormat="1" ht="31.5" x14ac:dyDescent="0.25">
      <c r="A133" s="192" t="s">
        <v>145</v>
      </c>
      <c r="B133" s="87" t="s">
        <v>22</v>
      </c>
      <c r="C133" s="87" t="s">
        <v>35</v>
      </c>
      <c r="D133" s="133" t="s">
        <v>39</v>
      </c>
      <c r="E133" s="133" t="s">
        <v>313</v>
      </c>
      <c r="F133" s="133" t="s">
        <v>25</v>
      </c>
      <c r="G133" s="133" t="s">
        <v>342</v>
      </c>
      <c r="H133" s="87"/>
      <c r="I133" s="142"/>
      <c r="J133" s="142">
        <f t="shared" ref="J133:L134" si="21">J134</f>
        <v>50</v>
      </c>
      <c r="K133" s="142">
        <f t="shared" si="21"/>
        <v>50</v>
      </c>
      <c r="L133" s="142">
        <f t="shared" si="21"/>
        <v>50</v>
      </c>
      <c r="M133" s="104"/>
    </row>
    <row r="134" spans="1:13" s="105" customFormat="1" ht="31.5" x14ac:dyDescent="0.25">
      <c r="A134" s="178" t="s">
        <v>188</v>
      </c>
      <c r="B134" s="87" t="s">
        <v>22</v>
      </c>
      <c r="C134" s="87" t="s">
        <v>35</v>
      </c>
      <c r="D134" s="133" t="s">
        <v>39</v>
      </c>
      <c r="E134" s="133" t="s">
        <v>313</v>
      </c>
      <c r="F134" s="133" t="s">
        <v>25</v>
      </c>
      <c r="G134" s="133" t="s">
        <v>342</v>
      </c>
      <c r="H134" s="87" t="s">
        <v>186</v>
      </c>
      <c r="I134" s="142"/>
      <c r="J134" s="142">
        <f t="shared" si="21"/>
        <v>50</v>
      </c>
      <c r="K134" s="142">
        <f t="shared" si="21"/>
        <v>50</v>
      </c>
      <c r="L134" s="142">
        <f t="shared" si="21"/>
        <v>50</v>
      </c>
      <c r="M134" s="104"/>
    </row>
    <row r="135" spans="1:13" s="105" customFormat="1" ht="47.25" x14ac:dyDescent="0.25">
      <c r="A135" s="178" t="s">
        <v>189</v>
      </c>
      <c r="B135" s="87" t="s">
        <v>22</v>
      </c>
      <c r="C135" s="87" t="s">
        <v>35</v>
      </c>
      <c r="D135" s="133" t="s">
        <v>39</v>
      </c>
      <c r="E135" s="133" t="s">
        <v>313</v>
      </c>
      <c r="F135" s="133" t="s">
        <v>25</v>
      </c>
      <c r="G135" s="133" t="s">
        <v>342</v>
      </c>
      <c r="H135" s="87" t="s">
        <v>187</v>
      </c>
      <c r="I135" s="142"/>
      <c r="J135" s="142">
        <f>'ведомст 3'!K112</f>
        <v>50</v>
      </c>
      <c r="K135" s="142">
        <f>'ведомст 3'!L112</f>
        <v>50</v>
      </c>
      <c r="L135" s="142">
        <f>'ведомст 3'!M112</f>
        <v>50</v>
      </c>
      <c r="M135" s="104"/>
    </row>
    <row r="136" spans="1:13" s="105" customFormat="1" ht="34.5" customHeight="1" x14ac:dyDescent="0.25">
      <c r="A136" s="176" t="s">
        <v>274</v>
      </c>
      <c r="B136" s="191" t="s">
        <v>22</v>
      </c>
      <c r="C136" s="87" t="s">
        <v>35</v>
      </c>
      <c r="D136" s="133" t="s">
        <v>39</v>
      </c>
      <c r="E136" s="133" t="s">
        <v>313</v>
      </c>
      <c r="F136" s="133" t="s">
        <v>31</v>
      </c>
      <c r="G136" s="133"/>
      <c r="H136" s="87"/>
      <c r="I136" s="141"/>
      <c r="J136" s="141">
        <f t="shared" ref="J136:L138" si="22">J137</f>
        <v>10</v>
      </c>
      <c r="K136" s="141">
        <f t="shared" si="22"/>
        <v>10</v>
      </c>
      <c r="L136" s="141">
        <f t="shared" si="22"/>
        <v>10</v>
      </c>
      <c r="M136" s="104"/>
    </row>
    <row r="137" spans="1:13" s="105" customFormat="1" ht="31.5" x14ac:dyDescent="0.25">
      <c r="A137" s="176" t="s">
        <v>58</v>
      </c>
      <c r="B137" s="191" t="s">
        <v>22</v>
      </c>
      <c r="C137" s="87" t="s">
        <v>35</v>
      </c>
      <c r="D137" s="133" t="s">
        <v>39</v>
      </c>
      <c r="E137" s="133" t="s">
        <v>313</v>
      </c>
      <c r="F137" s="133" t="s">
        <v>31</v>
      </c>
      <c r="G137" s="133" t="s">
        <v>342</v>
      </c>
      <c r="H137" s="87"/>
      <c r="I137" s="141"/>
      <c r="J137" s="141">
        <f t="shared" si="22"/>
        <v>10</v>
      </c>
      <c r="K137" s="141">
        <f t="shared" si="22"/>
        <v>10</v>
      </c>
      <c r="L137" s="141">
        <f t="shared" si="22"/>
        <v>10</v>
      </c>
      <c r="M137" s="104"/>
    </row>
    <row r="138" spans="1:13" s="105" customFormat="1" ht="31.5" x14ac:dyDescent="0.25">
      <c r="A138" s="178" t="s">
        <v>188</v>
      </c>
      <c r="B138" s="191" t="s">
        <v>22</v>
      </c>
      <c r="C138" s="87" t="s">
        <v>35</v>
      </c>
      <c r="D138" s="133" t="s">
        <v>39</v>
      </c>
      <c r="E138" s="133" t="s">
        <v>313</v>
      </c>
      <c r="F138" s="133" t="s">
        <v>31</v>
      </c>
      <c r="G138" s="133" t="s">
        <v>342</v>
      </c>
      <c r="H138" s="87" t="s">
        <v>186</v>
      </c>
      <c r="I138" s="141"/>
      <c r="J138" s="141">
        <f t="shared" si="22"/>
        <v>10</v>
      </c>
      <c r="K138" s="141">
        <f t="shared" si="22"/>
        <v>10</v>
      </c>
      <c r="L138" s="141">
        <f t="shared" si="22"/>
        <v>10</v>
      </c>
      <c r="M138" s="104"/>
    </row>
    <row r="139" spans="1:13" s="105" customFormat="1" ht="47.25" x14ac:dyDescent="0.25">
      <c r="A139" s="178" t="s">
        <v>189</v>
      </c>
      <c r="B139" s="191" t="s">
        <v>22</v>
      </c>
      <c r="C139" s="87" t="s">
        <v>35</v>
      </c>
      <c r="D139" s="133" t="s">
        <v>39</v>
      </c>
      <c r="E139" s="133" t="s">
        <v>313</v>
      </c>
      <c r="F139" s="133" t="s">
        <v>31</v>
      </c>
      <c r="G139" s="133" t="s">
        <v>342</v>
      </c>
      <c r="H139" s="87" t="s">
        <v>187</v>
      </c>
      <c r="I139" s="142"/>
      <c r="J139" s="142">
        <f>'ведомст 3'!K116</f>
        <v>10</v>
      </c>
      <c r="K139" s="142">
        <v>10</v>
      </c>
      <c r="L139" s="142">
        <v>10</v>
      </c>
      <c r="M139" s="104"/>
    </row>
    <row r="140" spans="1:13" s="105" customFormat="1" ht="78.75" x14ac:dyDescent="0.25">
      <c r="A140" s="176" t="s">
        <v>275</v>
      </c>
      <c r="B140" s="87" t="s">
        <v>22</v>
      </c>
      <c r="C140" s="87" t="s">
        <v>35</v>
      </c>
      <c r="D140" s="133" t="s">
        <v>39</v>
      </c>
      <c r="E140" s="133" t="s">
        <v>313</v>
      </c>
      <c r="F140" s="133" t="s">
        <v>40</v>
      </c>
      <c r="G140" s="133"/>
      <c r="H140" s="87"/>
      <c r="I140" s="142"/>
      <c r="J140" s="142">
        <f t="shared" ref="J140:L142" si="23">J141</f>
        <v>50</v>
      </c>
      <c r="K140" s="142">
        <f t="shared" si="23"/>
        <v>50</v>
      </c>
      <c r="L140" s="142">
        <f t="shared" si="23"/>
        <v>50</v>
      </c>
      <c r="M140" s="104"/>
    </row>
    <row r="141" spans="1:13" s="105" customFormat="1" ht="31.5" x14ac:dyDescent="0.25">
      <c r="A141" s="192" t="s">
        <v>145</v>
      </c>
      <c r="B141" s="87" t="s">
        <v>22</v>
      </c>
      <c r="C141" s="87" t="s">
        <v>35</v>
      </c>
      <c r="D141" s="133" t="s">
        <v>39</v>
      </c>
      <c r="E141" s="133" t="s">
        <v>313</v>
      </c>
      <c r="F141" s="133" t="s">
        <v>40</v>
      </c>
      <c r="G141" s="133" t="s">
        <v>342</v>
      </c>
      <c r="H141" s="87"/>
      <c r="I141" s="142"/>
      <c r="J141" s="142">
        <f t="shared" si="23"/>
        <v>50</v>
      </c>
      <c r="K141" s="142">
        <f t="shared" si="23"/>
        <v>50</v>
      </c>
      <c r="L141" s="142">
        <f t="shared" si="23"/>
        <v>50</v>
      </c>
      <c r="M141" s="104"/>
    </row>
    <row r="142" spans="1:13" s="105" customFormat="1" ht="31.5" x14ac:dyDescent="0.25">
      <c r="A142" s="178" t="s">
        <v>188</v>
      </c>
      <c r="B142" s="87" t="s">
        <v>22</v>
      </c>
      <c r="C142" s="87" t="s">
        <v>35</v>
      </c>
      <c r="D142" s="133" t="s">
        <v>39</v>
      </c>
      <c r="E142" s="133" t="s">
        <v>313</v>
      </c>
      <c r="F142" s="133" t="s">
        <v>40</v>
      </c>
      <c r="G142" s="133" t="s">
        <v>342</v>
      </c>
      <c r="H142" s="87" t="s">
        <v>186</v>
      </c>
      <c r="I142" s="142"/>
      <c r="J142" s="142">
        <f t="shared" si="23"/>
        <v>50</v>
      </c>
      <c r="K142" s="142">
        <f t="shared" si="23"/>
        <v>50</v>
      </c>
      <c r="L142" s="142">
        <f t="shared" si="23"/>
        <v>50</v>
      </c>
      <c r="M142" s="104"/>
    </row>
    <row r="143" spans="1:13" s="105" customFormat="1" ht="47.25" x14ac:dyDescent="0.25">
      <c r="A143" s="178" t="s">
        <v>189</v>
      </c>
      <c r="B143" s="87" t="s">
        <v>22</v>
      </c>
      <c r="C143" s="87" t="s">
        <v>35</v>
      </c>
      <c r="D143" s="133" t="s">
        <v>39</v>
      </c>
      <c r="E143" s="133" t="s">
        <v>313</v>
      </c>
      <c r="F143" s="133" t="s">
        <v>40</v>
      </c>
      <c r="G143" s="133" t="s">
        <v>342</v>
      </c>
      <c r="H143" s="87" t="s">
        <v>187</v>
      </c>
      <c r="I143" s="142"/>
      <c r="J143" s="142">
        <f>'ведомст 3'!K120</f>
        <v>50</v>
      </c>
      <c r="K143" s="142">
        <f>'ведомст 3'!L120</f>
        <v>50</v>
      </c>
      <c r="L143" s="142">
        <f>'ведомст 3'!M120</f>
        <v>50</v>
      </c>
      <c r="M143" s="104"/>
    </row>
    <row r="144" spans="1:13" s="105" customFormat="1" ht="42.75" customHeight="1" x14ac:dyDescent="0.25">
      <c r="A144" s="176" t="s">
        <v>276</v>
      </c>
      <c r="B144" s="87" t="s">
        <v>22</v>
      </c>
      <c r="C144" s="87" t="s">
        <v>35</v>
      </c>
      <c r="D144" s="133" t="s">
        <v>39</v>
      </c>
      <c r="E144" s="133" t="s">
        <v>313</v>
      </c>
      <c r="F144" s="133" t="s">
        <v>41</v>
      </c>
      <c r="G144" s="133"/>
      <c r="H144" s="87"/>
      <c r="I144" s="142"/>
      <c r="J144" s="142">
        <f t="shared" ref="J144:L146" si="24">J145</f>
        <v>10</v>
      </c>
      <c r="K144" s="142">
        <f t="shared" si="24"/>
        <v>10</v>
      </c>
      <c r="L144" s="142">
        <f t="shared" si="24"/>
        <v>10</v>
      </c>
      <c r="M144" s="104"/>
    </row>
    <row r="145" spans="1:13" s="105" customFormat="1" ht="31.5" x14ac:dyDescent="0.25">
      <c r="A145" s="192" t="s">
        <v>145</v>
      </c>
      <c r="B145" s="87" t="s">
        <v>22</v>
      </c>
      <c r="C145" s="87" t="s">
        <v>35</v>
      </c>
      <c r="D145" s="133" t="s">
        <v>39</v>
      </c>
      <c r="E145" s="133" t="s">
        <v>313</v>
      </c>
      <c r="F145" s="133" t="s">
        <v>41</v>
      </c>
      <c r="G145" s="133" t="s">
        <v>342</v>
      </c>
      <c r="H145" s="87"/>
      <c r="I145" s="142"/>
      <c r="J145" s="142">
        <f t="shared" si="24"/>
        <v>10</v>
      </c>
      <c r="K145" s="142">
        <f t="shared" si="24"/>
        <v>10</v>
      </c>
      <c r="L145" s="142">
        <f t="shared" si="24"/>
        <v>10</v>
      </c>
      <c r="M145" s="655"/>
    </row>
    <row r="146" spans="1:13" s="105" customFormat="1" ht="31.5" x14ac:dyDescent="0.25">
      <c r="A146" s="178" t="s">
        <v>188</v>
      </c>
      <c r="B146" s="87" t="s">
        <v>22</v>
      </c>
      <c r="C146" s="87" t="s">
        <v>35</v>
      </c>
      <c r="D146" s="133" t="s">
        <v>39</v>
      </c>
      <c r="E146" s="133" t="s">
        <v>313</v>
      </c>
      <c r="F146" s="133" t="s">
        <v>41</v>
      </c>
      <c r="G146" s="133" t="s">
        <v>342</v>
      </c>
      <c r="H146" s="87" t="s">
        <v>186</v>
      </c>
      <c r="I146" s="142"/>
      <c r="J146" s="142">
        <f t="shared" si="24"/>
        <v>10</v>
      </c>
      <c r="K146" s="142">
        <f t="shared" si="24"/>
        <v>10</v>
      </c>
      <c r="L146" s="142">
        <f t="shared" si="24"/>
        <v>10</v>
      </c>
      <c r="M146" s="655"/>
    </row>
    <row r="147" spans="1:13" s="105" customFormat="1" ht="28.5" customHeight="1" x14ac:dyDescent="0.25">
      <c r="A147" s="178" t="s">
        <v>189</v>
      </c>
      <c r="B147" s="87" t="s">
        <v>22</v>
      </c>
      <c r="C147" s="87" t="s">
        <v>35</v>
      </c>
      <c r="D147" s="133" t="s">
        <v>39</v>
      </c>
      <c r="E147" s="133" t="s">
        <v>313</v>
      </c>
      <c r="F147" s="133" t="s">
        <v>41</v>
      </c>
      <c r="G147" s="133" t="s">
        <v>342</v>
      </c>
      <c r="H147" s="87" t="s">
        <v>187</v>
      </c>
      <c r="I147" s="142"/>
      <c r="J147" s="142">
        <f>'ведомст 3'!K124</f>
        <v>10</v>
      </c>
      <c r="K147" s="142">
        <f>'ведомст 3'!L124</f>
        <v>10</v>
      </c>
      <c r="L147" s="142">
        <f>'ведомст 3'!M124</f>
        <v>10</v>
      </c>
      <c r="M147" s="655"/>
    </row>
    <row r="148" spans="1:13" s="105" customFormat="1" ht="63" x14ac:dyDescent="0.25">
      <c r="A148" s="378" t="s">
        <v>411</v>
      </c>
      <c r="B148" s="191" t="s">
        <v>22</v>
      </c>
      <c r="C148" s="87" t="s">
        <v>35</v>
      </c>
      <c r="D148" s="133" t="s">
        <v>343</v>
      </c>
      <c r="E148" s="133"/>
      <c r="F148" s="133"/>
      <c r="G148" s="133"/>
      <c r="H148" s="87"/>
      <c r="I148" s="142"/>
      <c r="J148" s="142">
        <f t="shared" ref="J148:L149" si="25">J149</f>
        <v>95</v>
      </c>
      <c r="K148" s="142">
        <f t="shared" si="25"/>
        <v>95</v>
      </c>
      <c r="L148" s="142">
        <f t="shared" si="25"/>
        <v>95</v>
      </c>
      <c r="M148" s="359"/>
    </row>
    <row r="149" spans="1:13" s="105" customFormat="1" ht="78.75" x14ac:dyDescent="0.25">
      <c r="A149" s="398" t="s">
        <v>526</v>
      </c>
      <c r="B149" s="191" t="s">
        <v>22</v>
      </c>
      <c r="C149" s="87" t="s">
        <v>35</v>
      </c>
      <c r="D149" s="133" t="s">
        <v>343</v>
      </c>
      <c r="E149" s="133" t="s">
        <v>24</v>
      </c>
      <c r="F149" s="133"/>
      <c r="G149" s="133"/>
      <c r="H149" s="87"/>
      <c r="I149" s="142"/>
      <c r="J149" s="142">
        <f t="shared" si="25"/>
        <v>95</v>
      </c>
      <c r="K149" s="142">
        <f t="shared" si="25"/>
        <v>95</v>
      </c>
      <c r="L149" s="142">
        <f t="shared" si="25"/>
        <v>95</v>
      </c>
      <c r="M149" s="359"/>
    </row>
    <row r="150" spans="1:13" s="105" customFormat="1" ht="30.75" customHeight="1" x14ac:dyDescent="0.25">
      <c r="A150" s="176" t="s">
        <v>277</v>
      </c>
      <c r="B150" s="191" t="s">
        <v>22</v>
      </c>
      <c r="C150" s="87" t="s">
        <v>35</v>
      </c>
      <c r="D150" s="133" t="s">
        <v>343</v>
      </c>
      <c r="E150" s="133" t="s">
        <v>24</v>
      </c>
      <c r="F150" s="133" t="s">
        <v>23</v>
      </c>
      <c r="G150" s="133"/>
      <c r="H150" s="87"/>
      <c r="I150" s="142"/>
      <c r="J150" s="142">
        <f t="shared" ref="J150:L152" si="26">J151</f>
        <v>95</v>
      </c>
      <c r="K150" s="142">
        <f t="shared" si="26"/>
        <v>95</v>
      </c>
      <c r="L150" s="142">
        <f t="shared" si="26"/>
        <v>95</v>
      </c>
      <c r="M150" s="104"/>
    </row>
    <row r="151" spans="1:13" s="105" customFormat="1" ht="31.5" customHeight="1" x14ac:dyDescent="0.25">
      <c r="A151" s="378" t="s">
        <v>90</v>
      </c>
      <c r="B151" s="191" t="s">
        <v>22</v>
      </c>
      <c r="C151" s="87" t="s">
        <v>35</v>
      </c>
      <c r="D151" s="133" t="s">
        <v>343</v>
      </c>
      <c r="E151" s="133" t="s">
        <v>24</v>
      </c>
      <c r="F151" s="133" t="s">
        <v>23</v>
      </c>
      <c r="G151" s="133" t="s">
        <v>350</v>
      </c>
      <c r="H151" s="87"/>
      <c r="I151" s="142"/>
      <c r="J151" s="142">
        <f t="shared" si="26"/>
        <v>95</v>
      </c>
      <c r="K151" s="142">
        <f t="shared" si="26"/>
        <v>95</v>
      </c>
      <c r="L151" s="142">
        <f t="shared" si="26"/>
        <v>95</v>
      </c>
      <c r="M151" s="104"/>
    </row>
    <row r="152" spans="1:13" s="105" customFormat="1" ht="43.5" customHeight="1" x14ac:dyDescent="0.25">
      <c r="A152" s="176" t="s">
        <v>240</v>
      </c>
      <c r="B152" s="191" t="s">
        <v>22</v>
      </c>
      <c r="C152" s="87" t="s">
        <v>35</v>
      </c>
      <c r="D152" s="133" t="s">
        <v>343</v>
      </c>
      <c r="E152" s="133" t="s">
        <v>24</v>
      </c>
      <c r="F152" s="133" t="s">
        <v>23</v>
      </c>
      <c r="G152" s="133" t="s">
        <v>350</v>
      </c>
      <c r="H152" s="87" t="s">
        <v>220</v>
      </c>
      <c r="I152" s="142"/>
      <c r="J152" s="142">
        <f t="shared" si="26"/>
        <v>95</v>
      </c>
      <c r="K152" s="142">
        <f t="shared" si="26"/>
        <v>95</v>
      </c>
      <c r="L152" s="142">
        <f t="shared" si="26"/>
        <v>95</v>
      </c>
      <c r="M152" s="104"/>
    </row>
    <row r="153" spans="1:13" s="105" customFormat="1" ht="25.5" customHeight="1" x14ac:dyDescent="0.25">
      <c r="A153" s="176" t="s">
        <v>241</v>
      </c>
      <c r="B153" s="191" t="s">
        <v>22</v>
      </c>
      <c r="C153" s="87" t="s">
        <v>35</v>
      </c>
      <c r="D153" s="133" t="s">
        <v>343</v>
      </c>
      <c r="E153" s="133" t="s">
        <v>24</v>
      </c>
      <c r="F153" s="133" t="s">
        <v>23</v>
      </c>
      <c r="G153" s="133" t="s">
        <v>350</v>
      </c>
      <c r="H153" s="87" t="s">
        <v>239</v>
      </c>
      <c r="I153" s="142"/>
      <c r="J153" s="142">
        <f>'ведомст 3'!K130</f>
        <v>95</v>
      </c>
      <c r="K153" s="142">
        <f>'ведомст 3'!L130</f>
        <v>95</v>
      </c>
      <c r="L153" s="142">
        <f>'ведомст 3'!M130</f>
        <v>95</v>
      </c>
      <c r="M153" s="289"/>
    </row>
    <row r="154" spans="1:13" s="105" customFormat="1" ht="69" customHeight="1" x14ac:dyDescent="0.25">
      <c r="A154" s="312" t="s">
        <v>527</v>
      </c>
      <c r="B154" s="191" t="s">
        <v>22</v>
      </c>
      <c r="C154" s="87" t="s">
        <v>35</v>
      </c>
      <c r="D154" s="133" t="s">
        <v>345</v>
      </c>
      <c r="E154" s="133"/>
      <c r="F154" s="133"/>
      <c r="G154" s="133"/>
      <c r="H154" s="87"/>
      <c r="I154" s="142"/>
      <c r="J154" s="142">
        <f t="shared" ref="J154:L156" si="27">J155</f>
        <v>2</v>
      </c>
      <c r="K154" s="142">
        <f t="shared" si="27"/>
        <v>2</v>
      </c>
      <c r="L154" s="142">
        <f t="shared" si="27"/>
        <v>2</v>
      </c>
      <c r="M154" s="104"/>
    </row>
    <row r="155" spans="1:13" s="105" customFormat="1" ht="63.75" customHeight="1" x14ac:dyDescent="0.25">
      <c r="A155" s="176" t="s">
        <v>278</v>
      </c>
      <c r="B155" s="191" t="s">
        <v>22</v>
      </c>
      <c r="C155" s="87" t="s">
        <v>35</v>
      </c>
      <c r="D155" s="133" t="s">
        <v>345</v>
      </c>
      <c r="E155" s="133" t="s">
        <v>313</v>
      </c>
      <c r="F155" s="133" t="s">
        <v>22</v>
      </c>
      <c r="G155" s="133"/>
      <c r="H155" s="87"/>
      <c r="I155" s="142"/>
      <c r="J155" s="142">
        <f t="shared" si="27"/>
        <v>2</v>
      </c>
      <c r="K155" s="142">
        <f t="shared" si="27"/>
        <v>2</v>
      </c>
      <c r="L155" s="142">
        <f t="shared" si="27"/>
        <v>2</v>
      </c>
      <c r="M155" s="104"/>
    </row>
    <row r="156" spans="1:13" s="105" customFormat="1" x14ac:dyDescent="0.25">
      <c r="A156" s="176" t="s">
        <v>142</v>
      </c>
      <c r="B156" s="191" t="s">
        <v>22</v>
      </c>
      <c r="C156" s="87" t="s">
        <v>35</v>
      </c>
      <c r="D156" s="133" t="s">
        <v>345</v>
      </c>
      <c r="E156" s="133" t="s">
        <v>313</v>
      </c>
      <c r="F156" s="133" t="s">
        <v>22</v>
      </c>
      <c r="G156" s="133" t="s">
        <v>346</v>
      </c>
      <c r="H156" s="87"/>
      <c r="I156" s="142"/>
      <c r="J156" s="142">
        <f t="shared" si="27"/>
        <v>2</v>
      </c>
      <c r="K156" s="142">
        <f t="shared" si="27"/>
        <v>2</v>
      </c>
      <c r="L156" s="142">
        <f t="shared" si="27"/>
        <v>2</v>
      </c>
      <c r="M156" s="104"/>
    </row>
    <row r="157" spans="1:13" s="105" customFormat="1" ht="31.5" x14ac:dyDescent="0.25">
      <c r="A157" s="178" t="s">
        <v>188</v>
      </c>
      <c r="B157" s="191" t="s">
        <v>22</v>
      </c>
      <c r="C157" s="87" t="s">
        <v>35</v>
      </c>
      <c r="D157" s="133" t="s">
        <v>345</v>
      </c>
      <c r="E157" s="133" t="s">
        <v>313</v>
      </c>
      <c r="F157" s="133" t="s">
        <v>22</v>
      </c>
      <c r="G157" s="133" t="s">
        <v>346</v>
      </c>
      <c r="H157" s="87" t="s">
        <v>186</v>
      </c>
      <c r="I157" s="142"/>
      <c r="J157" s="142">
        <f>J158</f>
        <v>2</v>
      </c>
      <c r="K157" s="142">
        <f>K158</f>
        <v>2</v>
      </c>
      <c r="L157" s="142">
        <f>L158</f>
        <v>2</v>
      </c>
      <c r="M157" s="104"/>
    </row>
    <row r="158" spans="1:13" s="105" customFormat="1" ht="42.75" customHeight="1" x14ac:dyDescent="0.25">
      <c r="A158" s="178" t="s">
        <v>189</v>
      </c>
      <c r="B158" s="191" t="s">
        <v>22</v>
      </c>
      <c r="C158" s="87" t="s">
        <v>35</v>
      </c>
      <c r="D158" s="133" t="s">
        <v>345</v>
      </c>
      <c r="E158" s="133" t="s">
        <v>313</v>
      </c>
      <c r="F158" s="133" t="s">
        <v>22</v>
      </c>
      <c r="G158" s="133" t="s">
        <v>346</v>
      </c>
      <c r="H158" s="87" t="s">
        <v>187</v>
      </c>
      <c r="I158" s="142"/>
      <c r="J158" s="142">
        <f>'ведомст 3'!K140</f>
        <v>2</v>
      </c>
      <c r="K158" s="142">
        <v>2</v>
      </c>
      <c r="L158" s="142">
        <v>2</v>
      </c>
      <c r="M158" s="104"/>
    </row>
    <row r="159" spans="1:13" s="105" customFormat="1" ht="66" customHeight="1" x14ac:dyDescent="0.25">
      <c r="A159" s="568" t="s">
        <v>468</v>
      </c>
      <c r="B159" s="191" t="s">
        <v>22</v>
      </c>
      <c r="C159" s="87" t="s">
        <v>35</v>
      </c>
      <c r="D159" s="133" t="s">
        <v>466</v>
      </c>
      <c r="E159" s="133" t="s">
        <v>313</v>
      </c>
      <c r="F159" s="133"/>
      <c r="G159" s="133"/>
      <c r="H159" s="87"/>
      <c r="I159" s="142"/>
      <c r="J159" s="142">
        <f t="shared" ref="J159:L162" si="28">J160</f>
        <v>1</v>
      </c>
      <c r="K159" s="142">
        <f t="shared" si="28"/>
        <v>1</v>
      </c>
      <c r="L159" s="142">
        <f t="shared" si="28"/>
        <v>1</v>
      </c>
      <c r="M159" s="104"/>
    </row>
    <row r="160" spans="1:13" s="105" customFormat="1" ht="51.75" customHeight="1" x14ac:dyDescent="0.25">
      <c r="A160" s="179" t="s">
        <v>467</v>
      </c>
      <c r="B160" s="191" t="s">
        <v>22</v>
      </c>
      <c r="C160" s="87" t="s">
        <v>35</v>
      </c>
      <c r="D160" s="133" t="s">
        <v>466</v>
      </c>
      <c r="E160" s="133" t="s">
        <v>313</v>
      </c>
      <c r="F160" s="133" t="s">
        <v>22</v>
      </c>
      <c r="G160" s="133"/>
      <c r="H160" s="87"/>
      <c r="I160" s="142"/>
      <c r="J160" s="142">
        <f t="shared" si="28"/>
        <v>1</v>
      </c>
      <c r="K160" s="142">
        <f t="shared" si="28"/>
        <v>1</v>
      </c>
      <c r="L160" s="142">
        <f t="shared" si="28"/>
        <v>1</v>
      </c>
      <c r="M160" s="104"/>
    </row>
    <row r="161" spans="1:13" s="105" customFormat="1" ht="42.75" customHeight="1" x14ac:dyDescent="0.25">
      <c r="A161" s="179" t="s">
        <v>146</v>
      </c>
      <c r="B161" s="191" t="s">
        <v>22</v>
      </c>
      <c r="C161" s="87" t="s">
        <v>35</v>
      </c>
      <c r="D161" s="133" t="s">
        <v>466</v>
      </c>
      <c r="E161" s="133" t="s">
        <v>313</v>
      </c>
      <c r="F161" s="133" t="s">
        <v>22</v>
      </c>
      <c r="G161" s="133" t="s">
        <v>344</v>
      </c>
      <c r="H161" s="87"/>
      <c r="I161" s="142"/>
      <c r="J161" s="142">
        <f t="shared" si="28"/>
        <v>1</v>
      </c>
      <c r="K161" s="142">
        <f t="shared" si="28"/>
        <v>1</v>
      </c>
      <c r="L161" s="142">
        <f t="shared" si="28"/>
        <v>1</v>
      </c>
      <c r="M161" s="104"/>
    </row>
    <row r="162" spans="1:13" s="105" customFormat="1" ht="42.75" customHeight="1" x14ac:dyDescent="0.25">
      <c r="A162" s="178" t="s">
        <v>188</v>
      </c>
      <c r="B162" s="191" t="s">
        <v>22</v>
      </c>
      <c r="C162" s="87" t="s">
        <v>35</v>
      </c>
      <c r="D162" s="133" t="s">
        <v>466</v>
      </c>
      <c r="E162" s="133" t="s">
        <v>313</v>
      </c>
      <c r="F162" s="133" t="s">
        <v>22</v>
      </c>
      <c r="G162" s="133" t="s">
        <v>344</v>
      </c>
      <c r="H162" s="87" t="s">
        <v>186</v>
      </c>
      <c r="I162" s="142"/>
      <c r="J162" s="142">
        <f t="shared" si="28"/>
        <v>1</v>
      </c>
      <c r="K162" s="142">
        <f t="shared" si="28"/>
        <v>1</v>
      </c>
      <c r="L162" s="142">
        <f t="shared" si="28"/>
        <v>1</v>
      </c>
      <c r="M162" s="104"/>
    </row>
    <row r="163" spans="1:13" s="105" customFormat="1" ht="42.75" customHeight="1" x14ac:dyDescent="0.25">
      <c r="A163" s="178" t="s">
        <v>189</v>
      </c>
      <c r="B163" s="191" t="s">
        <v>22</v>
      </c>
      <c r="C163" s="87" t="s">
        <v>35</v>
      </c>
      <c r="D163" s="133" t="s">
        <v>466</v>
      </c>
      <c r="E163" s="133" t="s">
        <v>313</v>
      </c>
      <c r="F163" s="133" t="s">
        <v>22</v>
      </c>
      <c r="G163" s="133" t="s">
        <v>344</v>
      </c>
      <c r="H163" s="87" t="s">
        <v>187</v>
      </c>
      <c r="I163" s="142"/>
      <c r="J163" s="142">
        <f>'ведомст 3'!K135</f>
        <v>1</v>
      </c>
      <c r="K163" s="142">
        <f>'ведомст 3'!L135</f>
        <v>1</v>
      </c>
      <c r="L163" s="142">
        <f>'ведомст 3'!M135</f>
        <v>1</v>
      </c>
      <c r="M163" s="104"/>
    </row>
    <row r="164" spans="1:13" s="105" customFormat="1" ht="63.75" customHeight="1" x14ac:dyDescent="0.25">
      <c r="A164" s="378" t="s">
        <v>542</v>
      </c>
      <c r="B164" s="87" t="s">
        <v>22</v>
      </c>
      <c r="C164" s="87" t="s">
        <v>35</v>
      </c>
      <c r="D164" s="133" t="s">
        <v>347</v>
      </c>
      <c r="E164" s="133"/>
      <c r="F164" s="133"/>
      <c r="G164" s="133"/>
      <c r="H164" s="87"/>
      <c r="I164" s="142"/>
      <c r="J164" s="142">
        <f t="shared" ref="J164:L167" si="29">J165</f>
        <v>2</v>
      </c>
      <c r="K164" s="142">
        <f t="shared" si="29"/>
        <v>2</v>
      </c>
      <c r="L164" s="142">
        <f t="shared" si="29"/>
        <v>2</v>
      </c>
      <c r="M164" s="359"/>
    </row>
    <row r="165" spans="1:13" s="105" customFormat="1" ht="47.25" x14ac:dyDescent="0.25">
      <c r="A165" s="176" t="s">
        <v>279</v>
      </c>
      <c r="B165" s="87" t="s">
        <v>22</v>
      </c>
      <c r="C165" s="87" t="s">
        <v>35</v>
      </c>
      <c r="D165" s="133" t="s">
        <v>347</v>
      </c>
      <c r="E165" s="133" t="s">
        <v>313</v>
      </c>
      <c r="F165" s="133" t="s">
        <v>348</v>
      </c>
      <c r="G165" s="133"/>
      <c r="H165" s="87"/>
      <c r="I165" s="142"/>
      <c r="J165" s="142">
        <f t="shared" si="29"/>
        <v>2</v>
      </c>
      <c r="K165" s="142">
        <f t="shared" si="29"/>
        <v>2</v>
      </c>
      <c r="L165" s="142">
        <f t="shared" si="29"/>
        <v>2</v>
      </c>
      <c r="M165" s="104"/>
    </row>
    <row r="166" spans="1:13" s="105" customFormat="1" x14ac:dyDescent="0.25">
      <c r="A166" s="176" t="s">
        <v>144</v>
      </c>
      <c r="B166" s="87" t="s">
        <v>22</v>
      </c>
      <c r="C166" s="87" t="s">
        <v>35</v>
      </c>
      <c r="D166" s="133" t="s">
        <v>347</v>
      </c>
      <c r="E166" s="133" t="s">
        <v>313</v>
      </c>
      <c r="F166" s="133" t="s">
        <v>348</v>
      </c>
      <c r="G166" s="133" t="s">
        <v>349</v>
      </c>
      <c r="H166" s="87"/>
      <c r="I166" s="142"/>
      <c r="J166" s="142">
        <f t="shared" si="29"/>
        <v>2</v>
      </c>
      <c r="K166" s="142">
        <f t="shared" si="29"/>
        <v>2</v>
      </c>
      <c r="L166" s="142">
        <f t="shared" si="29"/>
        <v>2</v>
      </c>
      <c r="M166" s="104"/>
    </row>
    <row r="167" spans="1:13" s="105" customFormat="1" ht="31.5" x14ac:dyDescent="0.25">
      <c r="A167" s="178" t="s">
        <v>188</v>
      </c>
      <c r="B167" s="87" t="s">
        <v>22</v>
      </c>
      <c r="C167" s="87" t="s">
        <v>35</v>
      </c>
      <c r="D167" s="133" t="s">
        <v>347</v>
      </c>
      <c r="E167" s="133" t="s">
        <v>313</v>
      </c>
      <c r="F167" s="133" t="s">
        <v>348</v>
      </c>
      <c r="G167" s="133" t="s">
        <v>349</v>
      </c>
      <c r="H167" s="87" t="s">
        <v>186</v>
      </c>
      <c r="I167" s="142"/>
      <c r="J167" s="142">
        <f t="shared" si="29"/>
        <v>2</v>
      </c>
      <c r="K167" s="142">
        <f t="shared" si="29"/>
        <v>2</v>
      </c>
      <c r="L167" s="142">
        <f t="shared" si="29"/>
        <v>2</v>
      </c>
      <c r="M167" s="104"/>
    </row>
    <row r="168" spans="1:13" s="105" customFormat="1" ht="29.25" customHeight="1" x14ac:dyDescent="0.25">
      <c r="A168" s="178" t="s">
        <v>189</v>
      </c>
      <c r="B168" s="87" t="s">
        <v>22</v>
      </c>
      <c r="C168" s="87" t="s">
        <v>35</v>
      </c>
      <c r="D168" s="133" t="s">
        <v>347</v>
      </c>
      <c r="E168" s="133" t="s">
        <v>313</v>
      </c>
      <c r="F168" s="133" t="s">
        <v>348</v>
      </c>
      <c r="G168" s="133" t="s">
        <v>349</v>
      </c>
      <c r="H168" s="87" t="s">
        <v>187</v>
      </c>
      <c r="I168" s="142"/>
      <c r="J168" s="142">
        <f>'ведомст 3'!K140</f>
        <v>2</v>
      </c>
      <c r="K168" s="142">
        <v>2</v>
      </c>
      <c r="L168" s="142">
        <v>2</v>
      </c>
      <c r="M168" s="104"/>
    </row>
    <row r="169" spans="1:13" s="105" customFormat="1" ht="29.25" customHeight="1" x14ac:dyDescent="0.25">
      <c r="A169" s="178" t="s">
        <v>460</v>
      </c>
      <c r="B169" s="87" t="s">
        <v>22</v>
      </c>
      <c r="C169" s="87" t="s">
        <v>35</v>
      </c>
      <c r="D169" s="133" t="s">
        <v>336</v>
      </c>
      <c r="E169" s="133"/>
      <c r="F169" s="133"/>
      <c r="G169" s="133"/>
      <c r="H169" s="87"/>
      <c r="I169" s="142"/>
      <c r="J169" s="142">
        <f>J170</f>
        <v>10237.6</v>
      </c>
      <c r="K169" s="142">
        <f>K170</f>
        <v>8213.2000000000007</v>
      </c>
      <c r="L169" s="142">
        <f>L170</f>
        <v>8213.2000000000007</v>
      </c>
      <c r="M169" s="363"/>
    </row>
    <row r="170" spans="1:13" s="105" customFormat="1" ht="29.25" customHeight="1" x14ac:dyDescent="0.25">
      <c r="A170" s="176" t="s">
        <v>461</v>
      </c>
      <c r="B170" s="87" t="s">
        <v>22</v>
      </c>
      <c r="C170" s="87" t="s">
        <v>35</v>
      </c>
      <c r="D170" s="133" t="s">
        <v>336</v>
      </c>
      <c r="E170" s="133" t="s">
        <v>24</v>
      </c>
      <c r="F170" s="133" t="s">
        <v>68</v>
      </c>
      <c r="G170" s="133"/>
      <c r="H170" s="87"/>
      <c r="I170" s="142"/>
      <c r="J170" s="142">
        <f>J175+J177+J184+J171+J191</f>
        <v>10237.6</v>
      </c>
      <c r="K170" s="142">
        <f>K175+K177+K184+K171+K191</f>
        <v>8213.2000000000007</v>
      </c>
      <c r="L170" s="142">
        <f>L175+L177+L184+L171+L191</f>
        <v>8213.2000000000007</v>
      </c>
      <c r="M170" s="363"/>
    </row>
    <row r="171" spans="1:13" s="105" customFormat="1" ht="29.25" hidden="1" customHeight="1" x14ac:dyDescent="0.25">
      <c r="A171" s="107" t="s">
        <v>470</v>
      </c>
      <c r="B171" s="87" t="s">
        <v>22</v>
      </c>
      <c r="C171" s="87" t="s">
        <v>35</v>
      </c>
      <c r="D171" s="133" t="s">
        <v>336</v>
      </c>
      <c r="E171" s="133" t="s">
        <v>24</v>
      </c>
      <c r="F171" s="133" t="s">
        <v>68</v>
      </c>
      <c r="G171" s="133" t="s">
        <v>469</v>
      </c>
      <c r="H171" s="87"/>
      <c r="I171" s="142"/>
      <c r="J171" s="593">
        <f t="shared" ref="J171:L172" si="30">J172</f>
        <v>0</v>
      </c>
      <c r="K171" s="593">
        <f t="shared" si="30"/>
        <v>0</v>
      </c>
      <c r="L171" s="593">
        <f t="shared" si="30"/>
        <v>0</v>
      </c>
      <c r="M171" s="104"/>
    </row>
    <row r="172" spans="1:13" s="105" customFormat="1" ht="29.25" hidden="1" customHeight="1" x14ac:dyDescent="0.25">
      <c r="A172" s="178" t="s">
        <v>188</v>
      </c>
      <c r="B172" s="87" t="s">
        <v>22</v>
      </c>
      <c r="C172" s="87" t="s">
        <v>35</v>
      </c>
      <c r="D172" s="133" t="s">
        <v>336</v>
      </c>
      <c r="E172" s="133" t="s">
        <v>24</v>
      </c>
      <c r="F172" s="133" t="s">
        <v>68</v>
      </c>
      <c r="G172" s="133" t="s">
        <v>469</v>
      </c>
      <c r="H172" s="87" t="s">
        <v>186</v>
      </c>
      <c r="I172" s="142"/>
      <c r="J172" s="593">
        <f t="shared" si="30"/>
        <v>0</v>
      </c>
      <c r="K172" s="593">
        <f t="shared" si="30"/>
        <v>0</v>
      </c>
      <c r="L172" s="593">
        <f t="shared" si="30"/>
        <v>0</v>
      </c>
      <c r="M172" s="104"/>
    </row>
    <row r="173" spans="1:13" s="105" customFormat="1" ht="29.25" hidden="1" customHeight="1" x14ac:dyDescent="0.25">
      <c r="A173" s="178" t="s">
        <v>189</v>
      </c>
      <c r="B173" s="87" t="s">
        <v>22</v>
      </c>
      <c r="C173" s="87" t="s">
        <v>35</v>
      </c>
      <c r="D173" s="133" t="s">
        <v>336</v>
      </c>
      <c r="E173" s="133" t="s">
        <v>24</v>
      </c>
      <c r="F173" s="133" t="s">
        <v>68</v>
      </c>
      <c r="G173" s="133" t="s">
        <v>469</v>
      </c>
      <c r="H173" s="87" t="s">
        <v>187</v>
      </c>
      <c r="I173" s="142"/>
      <c r="J173" s="593">
        <f>'ведомст 3'!K145</f>
        <v>0</v>
      </c>
      <c r="K173" s="593">
        <v>0</v>
      </c>
      <c r="L173" s="593">
        <v>0</v>
      </c>
      <c r="M173" s="104"/>
    </row>
    <row r="174" spans="1:13" s="105" customFormat="1" ht="35.25" customHeight="1" x14ac:dyDescent="0.25">
      <c r="A174" s="176" t="s">
        <v>90</v>
      </c>
      <c r="B174" s="87" t="s">
        <v>22</v>
      </c>
      <c r="C174" s="87" t="s">
        <v>35</v>
      </c>
      <c r="D174" s="133" t="s">
        <v>336</v>
      </c>
      <c r="E174" s="133" t="s">
        <v>24</v>
      </c>
      <c r="F174" s="133" t="s">
        <v>68</v>
      </c>
      <c r="G174" s="133" t="s">
        <v>350</v>
      </c>
      <c r="H174" s="87"/>
      <c r="I174" s="142"/>
      <c r="J174" s="142">
        <f t="shared" ref="J174:L175" si="31">J175</f>
        <v>6496</v>
      </c>
      <c r="K174" s="142">
        <f t="shared" si="31"/>
        <v>4496</v>
      </c>
      <c r="L174" s="142">
        <f t="shared" si="31"/>
        <v>4496</v>
      </c>
      <c r="M174" s="104"/>
    </row>
    <row r="175" spans="1:13" s="105" customFormat="1" ht="31.5" customHeight="1" x14ac:dyDescent="0.25">
      <c r="A175" s="176" t="s">
        <v>240</v>
      </c>
      <c r="B175" s="87" t="s">
        <v>22</v>
      </c>
      <c r="C175" s="87" t="s">
        <v>35</v>
      </c>
      <c r="D175" s="133" t="s">
        <v>336</v>
      </c>
      <c r="E175" s="133" t="s">
        <v>24</v>
      </c>
      <c r="F175" s="133" t="s">
        <v>68</v>
      </c>
      <c r="G175" s="133" t="s">
        <v>350</v>
      </c>
      <c r="H175" s="87" t="s">
        <v>220</v>
      </c>
      <c r="I175" s="142"/>
      <c r="J175" s="142">
        <f t="shared" si="31"/>
        <v>6496</v>
      </c>
      <c r="K175" s="142">
        <f t="shared" si="31"/>
        <v>4496</v>
      </c>
      <c r="L175" s="142">
        <f t="shared" si="31"/>
        <v>4496</v>
      </c>
      <c r="M175" s="104"/>
    </row>
    <row r="176" spans="1:13" s="105" customFormat="1" ht="24" customHeight="1" x14ac:dyDescent="0.25">
      <c r="A176" s="176" t="s">
        <v>241</v>
      </c>
      <c r="B176" s="87" t="s">
        <v>22</v>
      </c>
      <c r="C176" s="87" t="s">
        <v>35</v>
      </c>
      <c r="D176" s="133" t="s">
        <v>336</v>
      </c>
      <c r="E176" s="133" t="s">
        <v>24</v>
      </c>
      <c r="F176" s="133" t="s">
        <v>68</v>
      </c>
      <c r="G176" s="133" t="s">
        <v>350</v>
      </c>
      <c r="H176" s="87" t="s">
        <v>239</v>
      </c>
      <c r="I176" s="142"/>
      <c r="J176" s="142">
        <f>'ведомст 3'!K148</f>
        <v>6496</v>
      </c>
      <c r="K176" s="142">
        <f>'ведомст 3'!L148</f>
        <v>4496</v>
      </c>
      <c r="L176" s="142">
        <f>'ведомст 3'!M148</f>
        <v>4496</v>
      </c>
      <c r="M176" s="104"/>
    </row>
    <row r="177" spans="1:14" s="105" customFormat="1" ht="22.5" customHeight="1" x14ac:dyDescent="0.25">
      <c r="A177" s="174" t="s">
        <v>76</v>
      </c>
      <c r="B177" s="87" t="s">
        <v>22</v>
      </c>
      <c r="C177" s="87" t="s">
        <v>35</v>
      </c>
      <c r="D177" s="133" t="s">
        <v>336</v>
      </c>
      <c r="E177" s="133" t="s">
        <v>24</v>
      </c>
      <c r="F177" s="133" t="s">
        <v>68</v>
      </c>
      <c r="G177" s="133" t="s">
        <v>351</v>
      </c>
      <c r="H177" s="87"/>
      <c r="I177" s="141"/>
      <c r="J177" s="141">
        <f>J178+J180+J183</f>
        <v>305.70000000000005</v>
      </c>
      <c r="K177" s="141">
        <f>K178+K180</f>
        <v>281.3</v>
      </c>
      <c r="L177" s="141">
        <f>L178+L180</f>
        <v>281.3</v>
      </c>
      <c r="M177" s="104"/>
    </row>
    <row r="178" spans="1:14" s="105" customFormat="1" ht="78.75" x14ac:dyDescent="0.25">
      <c r="A178" s="176" t="s">
        <v>198</v>
      </c>
      <c r="B178" s="87" t="s">
        <v>22</v>
      </c>
      <c r="C178" s="87" t="s">
        <v>35</v>
      </c>
      <c r="D178" s="133" t="s">
        <v>336</v>
      </c>
      <c r="E178" s="133" t="s">
        <v>24</v>
      </c>
      <c r="F178" s="133" t="s">
        <v>68</v>
      </c>
      <c r="G178" s="133" t="s">
        <v>351</v>
      </c>
      <c r="H178" s="87" t="s">
        <v>183</v>
      </c>
      <c r="I178" s="141"/>
      <c r="J178" s="141">
        <f>J179</f>
        <v>278.10000000000002</v>
      </c>
      <c r="K178" s="141">
        <f>K179</f>
        <v>278.10000000000002</v>
      </c>
      <c r="L178" s="141">
        <f>L179</f>
        <v>278.10000000000002</v>
      </c>
      <c r="M178" s="104"/>
      <c r="N178" s="288"/>
    </row>
    <row r="179" spans="1:14" s="105" customFormat="1" ht="31.5" x14ac:dyDescent="0.25">
      <c r="A179" s="176" t="s">
        <v>199</v>
      </c>
      <c r="B179" s="87" t="s">
        <v>22</v>
      </c>
      <c r="C179" s="87" t="s">
        <v>35</v>
      </c>
      <c r="D179" s="133" t="s">
        <v>336</v>
      </c>
      <c r="E179" s="133" t="s">
        <v>24</v>
      </c>
      <c r="F179" s="133" t="s">
        <v>68</v>
      </c>
      <c r="G179" s="133" t="s">
        <v>351</v>
      </c>
      <c r="H179" s="87" t="s">
        <v>197</v>
      </c>
      <c r="I179" s="141"/>
      <c r="J179" s="141">
        <f>'ведомст 3'!K315</f>
        <v>278.10000000000002</v>
      </c>
      <c r="K179" s="141">
        <f>'ведомст 3'!L315</f>
        <v>278.10000000000002</v>
      </c>
      <c r="L179" s="141">
        <f>'ведомст 3'!M315</f>
        <v>278.10000000000002</v>
      </c>
      <c r="M179" s="104"/>
    </row>
    <row r="180" spans="1:14" s="105" customFormat="1" ht="31.5" x14ac:dyDescent="0.25">
      <c r="A180" s="178" t="s">
        <v>188</v>
      </c>
      <c r="B180" s="87" t="s">
        <v>22</v>
      </c>
      <c r="C180" s="87" t="s">
        <v>35</v>
      </c>
      <c r="D180" s="133" t="s">
        <v>336</v>
      </c>
      <c r="E180" s="133" t="s">
        <v>24</v>
      </c>
      <c r="F180" s="133" t="s">
        <v>68</v>
      </c>
      <c r="G180" s="133" t="s">
        <v>351</v>
      </c>
      <c r="H180" s="87" t="s">
        <v>186</v>
      </c>
      <c r="I180" s="141"/>
      <c r="J180" s="141">
        <f>J181</f>
        <v>26.6</v>
      </c>
      <c r="K180" s="141">
        <f>K181</f>
        <v>3.2</v>
      </c>
      <c r="L180" s="141">
        <f>L181</f>
        <v>3.2</v>
      </c>
      <c r="M180" s="104"/>
    </row>
    <row r="181" spans="1:14" s="105" customFormat="1" ht="47.25" x14ac:dyDescent="0.25">
      <c r="A181" s="178" t="s">
        <v>189</v>
      </c>
      <c r="B181" s="87" t="s">
        <v>22</v>
      </c>
      <c r="C181" s="87" t="s">
        <v>35</v>
      </c>
      <c r="D181" s="133" t="s">
        <v>336</v>
      </c>
      <c r="E181" s="133" t="s">
        <v>24</v>
      </c>
      <c r="F181" s="133" t="s">
        <v>68</v>
      </c>
      <c r="G181" s="133" t="s">
        <v>351</v>
      </c>
      <c r="H181" s="87" t="s">
        <v>187</v>
      </c>
      <c r="I181" s="141"/>
      <c r="J181" s="141">
        <f>'ведомст 3'!K317</f>
        <v>26.6</v>
      </c>
      <c r="K181" s="141">
        <f>'ведомст 3'!L317</f>
        <v>3.2</v>
      </c>
      <c r="L181" s="141">
        <f>'ведомст 3'!M317</f>
        <v>3.2</v>
      </c>
      <c r="M181" s="104"/>
    </row>
    <row r="182" spans="1:14" s="105" customFormat="1" x14ac:dyDescent="0.25">
      <c r="A182" s="178"/>
      <c r="B182" s="87" t="s">
        <v>22</v>
      </c>
      <c r="C182" s="87" t="s">
        <v>35</v>
      </c>
      <c r="D182" s="133" t="s">
        <v>336</v>
      </c>
      <c r="E182" s="133" t="s">
        <v>24</v>
      </c>
      <c r="F182" s="133" t="s">
        <v>68</v>
      </c>
      <c r="G182" s="133" t="s">
        <v>351</v>
      </c>
      <c r="H182" s="87" t="s">
        <v>193</v>
      </c>
      <c r="I182" s="141"/>
      <c r="J182" s="141">
        <f>J183</f>
        <v>1</v>
      </c>
      <c r="K182" s="141">
        <f>K183</f>
        <v>0</v>
      </c>
      <c r="L182" s="141">
        <f>L183</f>
        <v>0</v>
      </c>
      <c r="M182" s="104"/>
    </row>
    <row r="183" spans="1:14" s="105" customFormat="1" x14ac:dyDescent="0.25">
      <c r="A183" s="178"/>
      <c r="B183" s="87" t="s">
        <v>22</v>
      </c>
      <c r="C183" s="87" t="s">
        <v>35</v>
      </c>
      <c r="D183" s="133" t="s">
        <v>336</v>
      </c>
      <c r="E183" s="133" t="s">
        <v>24</v>
      </c>
      <c r="F183" s="133" t="s">
        <v>68</v>
      </c>
      <c r="G183" s="133" t="s">
        <v>351</v>
      </c>
      <c r="H183" s="87" t="s">
        <v>194</v>
      </c>
      <c r="I183" s="141"/>
      <c r="J183" s="141">
        <f>'ведомст 3'!K319</f>
        <v>1</v>
      </c>
      <c r="K183" s="141">
        <v>0</v>
      </c>
      <c r="L183" s="141">
        <v>0</v>
      </c>
      <c r="M183" s="104"/>
    </row>
    <row r="184" spans="1:14" s="288" customFormat="1" ht="24.75" customHeight="1" x14ac:dyDescent="0.2">
      <c r="A184" s="193" t="s">
        <v>5</v>
      </c>
      <c r="B184" s="191" t="s">
        <v>22</v>
      </c>
      <c r="C184" s="194" t="s">
        <v>35</v>
      </c>
      <c r="D184" s="133" t="s">
        <v>336</v>
      </c>
      <c r="E184" s="133" t="s">
        <v>24</v>
      </c>
      <c r="F184" s="133" t="s">
        <v>68</v>
      </c>
      <c r="G184" s="133" t="s">
        <v>352</v>
      </c>
      <c r="H184" s="195"/>
      <c r="I184" s="141"/>
      <c r="J184" s="141">
        <f>J185+J187+J189</f>
        <v>3435.9</v>
      </c>
      <c r="K184" s="141">
        <f>K185+K187+K189</f>
        <v>3435.9</v>
      </c>
      <c r="L184" s="141">
        <f>L185+L187+L189</f>
        <v>3435.9</v>
      </c>
      <c r="M184" s="104"/>
      <c r="N184" s="105"/>
    </row>
    <row r="185" spans="1:14" s="105" customFormat="1" ht="80.25" customHeight="1" x14ac:dyDescent="0.25">
      <c r="A185" s="176" t="s">
        <v>198</v>
      </c>
      <c r="B185" s="191" t="s">
        <v>22</v>
      </c>
      <c r="C185" s="194" t="s">
        <v>35</v>
      </c>
      <c r="D185" s="133" t="s">
        <v>336</v>
      </c>
      <c r="E185" s="133" t="s">
        <v>24</v>
      </c>
      <c r="F185" s="133" t="s">
        <v>68</v>
      </c>
      <c r="G185" s="133" t="s">
        <v>352</v>
      </c>
      <c r="H185" s="195" t="s">
        <v>183</v>
      </c>
      <c r="I185" s="141"/>
      <c r="J185" s="141">
        <f>J186</f>
        <v>3340.4</v>
      </c>
      <c r="K185" s="141">
        <f>K186</f>
        <v>3340.4</v>
      </c>
      <c r="L185" s="141">
        <f>L186</f>
        <v>3340.4</v>
      </c>
      <c r="M185" s="104"/>
    </row>
    <row r="186" spans="1:14" s="105" customFormat="1" ht="25.5" customHeight="1" x14ac:dyDescent="0.25">
      <c r="A186" s="176" t="s">
        <v>199</v>
      </c>
      <c r="B186" s="191" t="s">
        <v>22</v>
      </c>
      <c r="C186" s="194" t="s">
        <v>35</v>
      </c>
      <c r="D186" s="133" t="s">
        <v>336</v>
      </c>
      <c r="E186" s="133" t="s">
        <v>24</v>
      </c>
      <c r="F186" s="133" t="s">
        <v>68</v>
      </c>
      <c r="G186" s="133" t="s">
        <v>352</v>
      </c>
      <c r="H186" s="195" t="s">
        <v>197</v>
      </c>
      <c r="I186" s="141"/>
      <c r="J186" s="141">
        <f>'ведомст 3'!K403</f>
        <v>3340.4</v>
      </c>
      <c r="K186" s="141">
        <f>'ведомст 3'!L403</f>
        <v>3340.4</v>
      </c>
      <c r="L186" s="141">
        <f>'ведомст 3'!M403</f>
        <v>3340.4</v>
      </c>
      <c r="M186" s="104"/>
    </row>
    <row r="187" spans="1:14" s="105" customFormat="1" ht="31.5" x14ac:dyDescent="0.25">
      <c r="A187" s="178" t="s">
        <v>188</v>
      </c>
      <c r="B187" s="191" t="s">
        <v>22</v>
      </c>
      <c r="C187" s="194" t="s">
        <v>35</v>
      </c>
      <c r="D187" s="133" t="s">
        <v>336</v>
      </c>
      <c r="E187" s="133" t="s">
        <v>24</v>
      </c>
      <c r="F187" s="133" t="s">
        <v>68</v>
      </c>
      <c r="G187" s="133" t="s">
        <v>352</v>
      </c>
      <c r="H187" s="195" t="s">
        <v>186</v>
      </c>
      <c r="I187" s="141"/>
      <c r="J187" s="141">
        <f>J188</f>
        <v>87.5</v>
      </c>
      <c r="K187" s="141">
        <f>K188</f>
        <v>87.5</v>
      </c>
      <c r="L187" s="141">
        <f>L188</f>
        <v>87.5</v>
      </c>
      <c r="M187" s="104"/>
    </row>
    <row r="188" spans="1:14" s="105" customFormat="1" ht="27.75" customHeight="1" x14ac:dyDescent="0.25">
      <c r="A188" s="178" t="s">
        <v>189</v>
      </c>
      <c r="B188" s="191" t="s">
        <v>22</v>
      </c>
      <c r="C188" s="194" t="s">
        <v>35</v>
      </c>
      <c r="D188" s="133" t="s">
        <v>336</v>
      </c>
      <c r="E188" s="133" t="s">
        <v>24</v>
      </c>
      <c r="F188" s="133" t="s">
        <v>68</v>
      </c>
      <c r="G188" s="133" t="s">
        <v>352</v>
      </c>
      <c r="H188" s="195" t="s">
        <v>187</v>
      </c>
      <c r="I188" s="144"/>
      <c r="J188" s="144">
        <f>'ведомст 3'!K405</f>
        <v>87.5</v>
      </c>
      <c r="K188" s="144">
        <f>'ведомст 3'!L405</f>
        <v>87.5</v>
      </c>
      <c r="L188" s="144">
        <f>'ведомст 3'!M405</f>
        <v>87.5</v>
      </c>
      <c r="M188" s="106"/>
    </row>
    <row r="189" spans="1:14" s="105" customFormat="1" ht="28.5" customHeight="1" x14ac:dyDescent="0.25">
      <c r="A189" s="176" t="s">
        <v>149</v>
      </c>
      <c r="B189" s="191" t="s">
        <v>22</v>
      </c>
      <c r="C189" s="194" t="s">
        <v>35</v>
      </c>
      <c r="D189" s="133" t="s">
        <v>336</v>
      </c>
      <c r="E189" s="133" t="s">
        <v>24</v>
      </c>
      <c r="F189" s="133" t="s">
        <v>68</v>
      </c>
      <c r="G189" s="133" t="s">
        <v>352</v>
      </c>
      <c r="H189" s="195" t="s">
        <v>193</v>
      </c>
      <c r="I189" s="141"/>
      <c r="J189" s="141">
        <f>J190</f>
        <v>8</v>
      </c>
      <c r="K189" s="141">
        <f>K190</f>
        <v>8</v>
      </c>
      <c r="L189" s="141">
        <f>L190</f>
        <v>8</v>
      </c>
      <c r="M189" s="104"/>
    </row>
    <row r="190" spans="1:14" s="105" customFormat="1" ht="21" customHeight="1" x14ac:dyDescent="0.25">
      <c r="A190" s="176" t="s">
        <v>251</v>
      </c>
      <c r="B190" s="191" t="s">
        <v>22</v>
      </c>
      <c r="C190" s="194" t="s">
        <v>35</v>
      </c>
      <c r="D190" s="133" t="s">
        <v>336</v>
      </c>
      <c r="E190" s="133" t="s">
        <v>24</v>
      </c>
      <c r="F190" s="133" t="s">
        <v>68</v>
      </c>
      <c r="G190" s="133" t="s">
        <v>352</v>
      </c>
      <c r="H190" s="195" t="s">
        <v>194</v>
      </c>
      <c r="I190" s="141"/>
      <c r="J190" s="141">
        <f>'ведомст 3'!K407</f>
        <v>8</v>
      </c>
      <c r="K190" s="141">
        <f>'ведомст 3'!L407</f>
        <v>8</v>
      </c>
      <c r="L190" s="141">
        <f>'ведомст 3'!M407</f>
        <v>8</v>
      </c>
      <c r="M190" s="104"/>
    </row>
    <row r="191" spans="1:14" s="105" customFormat="1" ht="90" hidden="1" customHeight="1" x14ac:dyDescent="0.25">
      <c r="A191" s="176" t="s">
        <v>472</v>
      </c>
      <c r="B191" s="191" t="s">
        <v>22</v>
      </c>
      <c r="C191" s="194" t="s">
        <v>35</v>
      </c>
      <c r="D191" s="133" t="s">
        <v>336</v>
      </c>
      <c r="E191" s="133" t="s">
        <v>24</v>
      </c>
      <c r="F191" s="133" t="s">
        <v>68</v>
      </c>
      <c r="G191" s="133" t="s">
        <v>471</v>
      </c>
      <c r="H191" s="195"/>
      <c r="I191" s="141"/>
      <c r="J191" s="589">
        <f t="shared" ref="J191:L192" si="32">J192</f>
        <v>0</v>
      </c>
      <c r="K191" s="589">
        <f t="shared" si="32"/>
        <v>0</v>
      </c>
      <c r="L191" s="589">
        <f t="shared" si="32"/>
        <v>0</v>
      </c>
      <c r="M191" s="104"/>
    </row>
    <row r="192" spans="1:14" s="105" customFormat="1" ht="55.5" hidden="1" customHeight="1" x14ac:dyDescent="0.25">
      <c r="A192" s="176" t="s">
        <v>240</v>
      </c>
      <c r="B192" s="191" t="s">
        <v>22</v>
      </c>
      <c r="C192" s="194" t="s">
        <v>35</v>
      </c>
      <c r="D192" s="133" t="s">
        <v>336</v>
      </c>
      <c r="E192" s="133" t="s">
        <v>24</v>
      </c>
      <c r="F192" s="133" t="s">
        <v>68</v>
      </c>
      <c r="G192" s="133" t="s">
        <v>471</v>
      </c>
      <c r="H192" s="195" t="s">
        <v>220</v>
      </c>
      <c r="I192" s="141"/>
      <c r="J192" s="589">
        <f t="shared" si="32"/>
        <v>0</v>
      </c>
      <c r="K192" s="589">
        <f t="shared" si="32"/>
        <v>0</v>
      </c>
      <c r="L192" s="589">
        <f t="shared" si="32"/>
        <v>0</v>
      </c>
      <c r="M192" s="104"/>
    </row>
    <row r="193" spans="1:13" s="105" customFormat="1" ht="29.25" hidden="1" customHeight="1" x14ac:dyDescent="0.25">
      <c r="A193" s="176" t="s">
        <v>241</v>
      </c>
      <c r="B193" s="191" t="s">
        <v>22</v>
      </c>
      <c r="C193" s="194" t="s">
        <v>35</v>
      </c>
      <c r="D193" s="133" t="s">
        <v>336</v>
      </c>
      <c r="E193" s="133" t="s">
        <v>24</v>
      </c>
      <c r="F193" s="133" t="s">
        <v>68</v>
      </c>
      <c r="G193" s="133" t="s">
        <v>471</v>
      </c>
      <c r="H193" s="195" t="s">
        <v>239</v>
      </c>
      <c r="I193" s="141"/>
      <c r="J193" s="589">
        <f>'ведомст 3'!K151</f>
        <v>0</v>
      </c>
      <c r="K193" s="589">
        <f>'ведомст 3'!L151</f>
        <v>0</v>
      </c>
      <c r="L193" s="589">
        <f>'ведомст 3'!M151</f>
        <v>0</v>
      </c>
      <c r="M193" s="104"/>
    </row>
    <row r="194" spans="1:13" s="105" customFormat="1" ht="30" customHeight="1" x14ac:dyDescent="0.25">
      <c r="A194" s="176" t="s">
        <v>97</v>
      </c>
      <c r="B194" s="87" t="s">
        <v>36</v>
      </c>
      <c r="C194" s="87"/>
      <c r="D194" s="87"/>
      <c r="E194" s="87"/>
      <c r="F194" s="87"/>
      <c r="G194" s="87"/>
      <c r="H194" s="87"/>
      <c r="I194" s="141"/>
      <c r="J194" s="141">
        <f>J195+J203</f>
        <v>1739.2</v>
      </c>
      <c r="K194" s="141">
        <f>K195+K203</f>
        <v>1759.3000000000002</v>
      </c>
      <c r="L194" s="141">
        <f>L195+L203</f>
        <v>1773.8000000000002</v>
      </c>
      <c r="M194" s="104"/>
    </row>
    <row r="195" spans="1:13" s="105" customFormat="1" ht="18.75" customHeight="1" x14ac:dyDescent="0.25">
      <c r="A195" s="176" t="s">
        <v>98</v>
      </c>
      <c r="B195" s="87" t="s">
        <v>36</v>
      </c>
      <c r="C195" s="87" t="s">
        <v>25</v>
      </c>
      <c r="D195" s="87"/>
      <c r="E195" s="87"/>
      <c r="F195" s="87"/>
      <c r="G195" s="87"/>
      <c r="H195" s="87"/>
      <c r="I195" s="141"/>
      <c r="J195" s="141">
        <f t="shared" ref="J195:L197" si="33">J196</f>
        <v>380</v>
      </c>
      <c r="K195" s="141">
        <f t="shared" si="33"/>
        <v>400.1</v>
      </c>
      <c r="L195" s="141">
        <f t="shared" si="33"/>
        <v>414.6</v>
      </c>
      <c r="M195" s="104"/>
    </row>
    <row r="196" spans="1:13" s="105" customFormat="1" ht="31.5" x14ac:dyDescent="0.25">
      <c r="A196" s="178" t="s">
        <v>460</v>
      </c>
      <c r="B196" s="87" t="s">
        <v>36</v>
      </c>
      <c r="C196" s="87" t="s">
        <v>25</v>
      </c>
      <c r="D196" s="133">
        <v>89</v>
      </c>
      <c r="E196" s="181"/>
      <c r="F196" s="181"/>
      <c r="G196" s="181"/>
      <c r="H196" s="87"/>
      <c r="I196" s="141"/>
      <c r="J196" s="141">
        <f t="shared" si="33"/>
        <v>380</v>
      </c>
      <c r="K196" s="141">
        <f t="shared" si="33"/>
        <v>400.1</v>
      </c>
      <c r="L196" s="141">
        <f t="shared" si="33"/>
        <v>414.6</v>
      </c>
      <c r="M196" s="363"/>
    </row>
    <row r="197" spans="1:13" s="105" customFormat="1" ht="47.25" x14ac:dyDescent="0.25">
      <c r="A197" s="176" t="s">
        <v>461</v>
      </c>
      <c r="B197" s="87" t="s">
        <v>36</v>
      </c>
      <c r="C197" s="87" t="s">
        <v>25</v>
      </c>
      <c r="D197" s="133" t="s">
        <v>336</v>
      </c>
      <c r="E197" s="133" t="s">
        <v>24</v>
      </c>
      <c r="F197" s="133" t="s">
        <v>68</v>
      </c>
      <c r="G197" s="181"/>
      <c r="H197" s="87"/>
      <c r="I197" s="141"/>
      <c r="J197" s="141">
        <f>J198</f>
        <v>380</v>
      </c>
      <c r="K197" s="141">
        <f t="shared" si="33"/>
        <v>400.1</v>
      </c>
      <c r="L197" s="141">
        <f t="shared" si="33"/>
        <v>414.6</v>
      </c>
      <c r="M197" s="363"/>
    </row>
    <row r="198" spans="1:13" s="105" customFormat="1" ht="53.25" customHeight="1" x14ac:dyDescent="0.2">
      <c r="A198" s="384" t="s">
        <v>400</v>
      </c>
      <c r="B198" s="382" t="s">
        <v>36</v>
      </c>
      <c r="C198" s="382" t="s">
        <v>25</v>
      </c>
      <c r="D198" s="381" t="s">
        <v>336</v>
      </c>
      <c r="E198" s="381" t="s">
        <v>24</v>
      </c>
      <c r="F198" s="381" t="s">
        <v>68</v>
      </c>
      <c r="G198" s="381" t="s">
        <v>401</v>
      </c>
      <c r="H198" s="382"/>
      <c r="I198" s="385"/>
      <c r="J198" s="385">
        <f>J199+J201</f>
        <v>380</v>
      </c>
      <c r="K198" s="385">
        <f>K199+K201</f>
        <v>400.1</v>
      </c>
      <c r="L198" s="385">
        <f>L199+L201</f>
        <v>414.6</v>
      </c>
      <c r="M198" s="360"/>
    </row>
    <row r="199" spans="1:13" s="105" customFormat="1" ht="78.75" x14ac:dyDescent="0.25">
      <c r="A199" s="387" t="s">
        <v>198</v>
      </c>
      <c r="B199" s="382" t="s">
        <v>36</v>
      </c>
      <c r="C199" s="382" t="s">
        <v>25</v>
      </c>
      <c r="D199" s="381" t="s">
        <v>336</v>
      </c>
      <c r="E199" s="381" t="s">
        <v>24</v>
      </c>
      <c r="F199" s="381" t="s">
        <v>68</v>
      </c>
      <c r="G199" s="381" t="s">
        <v>401</v>
      </c>
      <c r="H199" s="382" t="s">
        <v>183</v>
      </c>
      <c r="I199" s="385"/>
      <c r="J199" s="385">
        <f>J200</f>
        <v>332.9</v>
      </c>
      <c r="K199" s="385">
        <f>K200</f>
        <v>353</v>
      </c>
      <c r="L199" s="385">
        <f>L200</f>
        <v>367.5</v>
      </c>
      <c r="M199" s="104"/>
    </row>
    <row r="200" spans="1:13" s="105" customFormat="1" ht="31.5" x14ac:dyDescent="0.25">
      <c r="A200" s="387" t="s">
        <v>184</v>
      </c>
      <c r="B200" s="382" t="s">
        <v>36</v>
      </c>
      <c r="C200" s="382" t="s">
        <v>25</v>
      </c>
      <c r="D200" s="381" t="s">
        <v>336</v>
      </c>
      <c r="E200" s="381" t="s">
        <v>24</v>
      </c>
      <c r="F200" s="381" t="s">
        <v>68</v>
      </c>
      <c r="G200" s="381" t="s">
        <v>401</v>
      </c>
      <c r="H200" s="382" t="s">
        <v>181</v>
      </c>
      <c r="I200" s="385"/>
      <c r="J200" s="385">
        <f>'ведомст 3'!K158</f>
        <v>332.9</v>
      </c>
      <c r="K200" s="385">
        <f>'ведомст 3'!L158</f>
        <v>353</v>
      </c>
      <c r="L200" s="385">
        <f>'ведомст 3'!M158</f>
        <v>367.5</v>
      </c>
      <c r="M200" s="290"/>
    </row>
    <row r="201" spans="1:13" s="105" customFormat="1" ht="31.5" x14ac:dyDescent="0.25">
      <c r="A201" s="386" t="s">
        <v>188</v>
      </c>
      <c r="B201" s="382" t="s">
        <v>36</v>
      </c>
      <c r="C201" s="382" t="s">
        <v>25</v>
      </c>
      <c r="D201" s="381" t="s">
        <v>336</v>
      </c>
      <c r="E201" s="381" t="s">
        <v>24</v>
      </c>
      <c r="F201" s="381" t="s">
        <v>68</v>
      </c>
      <c r="G201" s="381" t="s">
        <v>401</v>
      </c>
      <c r="H201" s="382" t="s">
        <v>186</v>
      </c>
      <c r="I201" s="385"/>
      <c r="J201" s="385">
        <f>J202</f>
        <v>47.1</v>
      </c>
      <c r="K201" s="385">
        <f>K202</f>
        <v>47.100000000000009</v>
      </c>
      <c r="L201" s="385">
        <f>L202</f>
        <v>47.100000000000009</v>
      </c>
      <c r="M201" s="106"/>
    </row>
    <row r="202" spans="1:13" s="105" customFormat="1" ht="47.25" x14ac:dyDescent="0.25">
      <c r="A202" s="386" t="s">
        <v>189</v>
      </c>
      <c r="B202" s="382" t="s">
        <v>36</v>
      </c>
      <c r="C202" s="382" t="s">
        <v>25</v>
      </c>
      <c r="D202" s="381" t="s">
        <v>336</v>
      </c>
      <c r="E202" s="381" t="s">
        <v>24</v>
      </c>
      <c r="F202" s="381" t="s">
        <v>68</v>
      </c>
      <c r="G202" s="381" t="s">
        <v>401</v>
      </c>
      <c r="H202" s="382" t="s">
        <v>187</v>
      </c>
      <c r="I202" s="385"/>
      <c r="J202" s="385">
        <f>'ведомст 3'!K160</f>
        <v>47.1</v>
      </c>
      <c r="K202" s="385">
        <f>'ведомст 3'!L160</f>
        <v>47.100000000000009</v>
      </c>
      <c r="L202" s="385">
        <f>'ведомст 3'!M160</f>
        <v>47.100000000000009</v>
      </c>
      <c r="M202" s="106"/>
    </row>
    <row r="203" spans="1:13" s="105" customFormat="1" ht="51.75" customHeight="1" x14ac:dyDescent="0.25">
      <c r="A203" s="176" t="s">
        <v>310</v>
      </c>
      <c r="B203" s="86" t="s">
        <v>36</v>
      </c>
      <c r="C203" s="86">
        <v>10</v>
      </c>
      <c r="D203" s="87"/>
      <c r="E203" s="87"/>
      <c r="F203" s="87"/>
      <c r="G203" s="87"/>
      <c r="H203" s="87"/>
      <c r="I203" s="141"/>
      <c r="J203" s="141">
        <f t="shared" ref="J203:L204" si="34">J204</f>
        <v>1359.2</v>
      </c>
      <c r="K203" s="141">
        <f t="shared" si="34"/>
        <v>1359.2</v>
      </c>
      <c r="L203" s="141">
        <f t="shared" si="34"/>
        <v>1359.2</v>
      </c>
      <c r="M203" s="104"/>
    </row>
    <row r="204" spans="1:13" s="105" customFormat="1" ht="93.75" customHeight="1" x14ac:dyDescent="0.2">
      <c r="A204" s="196" t="s">
        <v>154</v>
      </c>
      <c r="B204" s="86" t="s">
        <v>36</v>
      </c>
      <c r="C204" s="86">
        <v>10</v>
      </c>
      <c r="D204" s="133" t="s">
        <v>63</v>
      </c>
      <c r="E204" s="133"/>
      <c r="F204" s="133"/>
      <c r="G204" s="133"/>
      <c r="H204" s="133"/>
      <c r="I204" s="141"/>
      <c r="J204" s="141">
        <f t="shared" si="34"/>
        <v>1359.2</v>
      </c>
      <c r="K204" s="141">
        <f t="shared" si="34"/>
        <v>1359.2</v>
      </c>
      <c r="L204" s="141">
        <f t="shared" si="34"/>
        <v>1359.2</v>
      </c>
      <c r="M204" s="104"/>
    </row>
    <row r="205" spans="1:13" s="105" customFormat="1" ht="78.75" x14ac:dyDescent="0.2">
      <c r="A205" s="196" t="s">
        <v>147</v>
      </c>
      <c r="B205" s="86" t="s">
        <v>36</v>
      </c>
      <c r="C205" s="86">
        <v>10</v>
      </c>
      <c r="D205" s="133" t="s">
        <v>63</v>
      </c>
      <c r="E205" s="133" t="s">
        <v>24</v>
      </c>
      <c r="F205" s="133"/>
      <c r="G205" s="133"/>
      <c r="H205" s="133"/>
      <c r="I205" s="141"/>
      <c r="J205" s="141">
        <f>J206+J214+J218</f>
        <v>1359.2</v>
      </c>
      <c r="K205" s="141">
        <f>K206+K214+K218</f>
        <v>1359.2</v>
      </c>
      <c r="L205" s="141">
        <f>L206+L214+L218</f>
        <v>1359.2</v>
      </c>
      <c r="M205" s="104"/>
    </row>
    <row r="206" spans="1:13" s="105" customFormat="1" ht="47.25" x14ac:dyDescent="0.25">
      <c r="A206" s="176" t="s">
        <v>257</v>
      </c>
      <c r="B206" s="86" t="s">
        <v>36</v>
      </c>
      <c r="C206" s="86">
        <v>10</v>
      </c>
      <c r="D206" s="133" t="s">
        <v>63</v>
      </c>
      <c r="E206" s="133" t="s">
        <v>24</v>
      </c>
      <c r="F206" s="133" t="s">
        <v>22</v>
      </c>
      <c r="G206" s="133"/>
      <c r="H206" s="133"/>
      <c r="I206" s="141"/>
      <c r="J206" s="141">
        <f>J207</f>
        <v>1340.2</v>
      </c>
      <c r="K206" s="141">
        <f>K207</f>
        <v>1340.2</v>
      </c>
      <c r="L206" s="141">
        <f>L207</f>
        <v>1340.2</v>
      </c>
      <c r="M206" s="104"/>
    </row>
    <row r="207" spans="1:13" s="105" customFormat="1" ht="47.25" x14ac:dyDescent="0.2">
      <c r="A207" s="197" t="s">
        <v>93</v>
      </c>
      <c r="B207" s="86" t="s">
        <v>36</v>
      </c>
      <c r="C207" s="86">
        <v>10</v>
      </c>
      <c r="D207" s="133" t="s">
        <v>63</v>
      </c>
      <c r="E207" s="133" t="s">
        <v>24</v>
      </c>
      <c r="F207" s="133" t="s">
        <v>22</v>
      </c>
      <c r="G207" s="133" t="s">
        <v>353</v>
      </c>
      <c r="H207" s="133"/>
      <c r="I207" s="141"/>
      <c r="J207" s="141">
        <f>J209+J211+J213</f>
        <v>1340.2</v>
      </c>
      <c r="K207" s="141">
        <f>K209+K211+K213</f>
        <v>1340.2</v>
      </c>
      <c r="L207" s="141">
        <f>L209+L211+L213</f>
        <v>1340.2</v>
      </c>
      <c r="M207" s="104"/>
    </row>
    <row r="208" spans="1:13" s="105" customFormat="1" ht="78.75" x14ac:dyDescent="0.2">
      <c r="A208" s="197" t="s">
        <v>198</v>
      </c>
      <c r="B208" s="86" t="s">
        <v>36</v>
      </c>
      <c r="C208" s="86">
        <v>10</v>
      </c>
      <c r="D208" s="133" t="s">
        <v>63</v>
      </c>
      <c r="E208" s="133" t="s">
        <v>24</v>
      </c>
      <c r="F208" s="133" t="s">
        <v>22</v>
      </c>
      <c r="G208" s="133" t="s">
        <v>353</v>
      </c>
      <c r="H208" s="133" t="s">
        <v>183</v>
      </c>
      <c r="I208" s="141"/>
      <c r="J208" s="141">
        <f>J209</f>
        <v>1290.0999999999999</v>
      </c>
      <c r="K208" s="141">
        <f>K209</f>
        <v>1290.0999999999999</v>
      </c>
      <c r="L208" s="141">
        <f>L209</f>
        <v>1290.0999999999999</v>
      </c>
      <c r="M208" s="104"/>
    </row>
    <row r="209" spans="1:13" s="105" customFormat="1" ht="31.5" x14ac:dyDescent="0.2">
      <c r="A209" s="197" t="s">
        <v>229</v>
      </c>
      <c r="B209" s="86" t="s">
        <v>36</v>
      </c>
      <c r="C209" s="86">
        <v>10</v>
      </c>
      <c r="D209" s="133" t="s">
        <v>63</v>
      </c>
      <c r="E209" s="133" t="s">
        <v>24</v>
      </c>
      <c r="F209" s="133" t="s">
        <v>22</v>
      </c>
      <c r="G209" s="133" t="s">
        <v>353</v>
      </c>
      <c r="H209" s="133" t="s">
        <v>197</v>
      </c>
      <c r="I209" s="141"/>
      <c r="J209" s="141">
        <f>'ведомст 3'!K327</f>
        <v>1290.0999999999999</v>
      </c>
      <c r="K209" s="141">
        <f>'ведомст 3'!L327</f>
        <v>1290.0999999999999</v>
      </c>
      <c r="L209" s="141">
        <f>'ведомст 3'!M327</f>
        <v>1290.0999999999999</v>
      </c>
      <c r="M209" s="104"/>
    </row>
    <row r="210" spans="1:13" s="105" customFormat="1" ht="31.5" x14ac:dyDescent="0.25">
      <c r="A210" s="178" t="s">
        <v>188</v>
      </c>
      <c r="B210" s="86" t="s">
        <v>36</v>
      </c>
      <c r="C210" s="86">
        <v>10</v>
      </c>
      <c r="D210" s="133" t="s">
        <v>63</v>
      </c>
      <c r="E210" s="133" t="s">
        <v>24</v>
      </c>
      <c r="F210" s="133" t="s">
        <v>22</v>
      </c>
      <c r="G210" s="133" t="s">
        <v>353</v>
      </c>
      <c r="H210" s="133" t="s">
        <v>186</v>
      </c>
      <c r="I210" s="141"/>
      <c r="J210" s="141">
        <f>J211</f>
        <v>49.4</v>
      </c>
      <c r="K210" s="141">
        <f>K211</f>
        <v>49.4</v>
      </c>
      <c r="L210" s="141">
        <f>L211</f>
        <v>49.4</v>
      </c>
      <c r="M210" s="104"/>
    </row>
    <row r="211" spans="1:13" s="105" customFormat="1" ht="46.5" customHeight="1" x14ac:dyDescent="0.25">
      <c r="A211" s="198" t="s">
        <v>189</v>
      </c>
      <c r="B211" s="86" t="s">
        <v>36</v>
      </c>
      <c r="C211" s="86">
        <v>10</v>
      </c>
      <c r="D211" s="133" t="s">
        <v>63</v>
      </c>
      <c r="E211" s="133" t="s">
        <v>24</v>
      </c>
      <c r="F211" s="133" t="s">
        <v>22</v>
      </c>
      <c r="G211" s="133" t="s">
        <v>353</v>
      </c>
      <c r="H211" s="133" t="s">
        <v>187</v>
      </c>
      <c r="I211" s="141"/>
      <c r="J211" s="141">
        <f>'ведомст 3'!K329</f>
        <v>49.4</v>
      </c>
      <c r="K211" s="141">
        <f>'ведомст 3'!L329</f>
        <v>49.4</v>
      </c>
      <c r="L211" s="141">
        <f>'ведомст 3'!M329</f>
        <v>49.4</v>
      </c>
      <c r="M211" s="104"/>
    </row>
    <row r="212" spans="1:13" s="105" customFormat="1" ht="24" customHeight="1" x14ac:dyDescent="0.25">
      <c r="A212" s="176" t="s">
        <v>149</v>
      </c>
      <c r="B212" s="86" t="s">
        <v>36</v>
      </c>
      <c r="C212" s="86">
        <v>10</v>
      </c>
      <c r="D212" s="133" t="s">
        <v>63</v>
      </c>
      <c r="E212" s="133" t="s">
        <v>24</v>
      </c>
      <c r="F212" s="133" t="s">
        <v>22</v>
      </c>
      <c r="G212" s="133" t="s">
        <v>353</v>
      </c>
      <c r="H212" s="87" t="s">
        <v>193</v>
      </c>
      <c r="I212" s="141"/>
      <c r="J212" s="141">
        <f>J213</f>
        <v>0.7</v>
      </c>
      <c r="K212" s="141">
        <f>K213</f>
        <v>0.7</v>
      </c>
      <c r="L212" s="141">
        <f>L213</f>
        <v>0.7</v>
      </c>
      <c r="M212" s="104"/>
    </row>
    <row r="213" spans="1:13" s="105" customFormat="1" ht="25.5" customHeight="1" x14ac:dyDescent="0.25">
      <c r="A213" s="176" t="s">
        <v>251</v>
      </c>
      <c r="B213" s="86" t="s">
        <v>36</v>
      </c>
      <c r="C213" s="86">
        <v>10</v>
      </c>
      <c r="D213" s="133" t="s">
        <v>63</v>
      </c>
      <c r="E213" s="133" t="s">
        <v>24</v>
      </c>
      <c r="F213" s="133" t="s">
        <v>22</v>
      </c>
      <c r="G213" s="133" t="s">
        <v>353</v>
      </c>
      <c r="H213" s="87" t="s">
        <v>194</v>
      </c>
      <c r="I213" s="141"/>
      <c r="J213" s="141">
        <f>'ведомст 3'!K331</f>
        <v>0.7</v>
      </c>
      <c r="K213" s="141">
        <f>'ведомст 3'!L331</f>
        <v>0.7</v>
      </c>
      <c r="L213" s="141">
        <f>'ведомст 3'!M331</f>
        <v>0.7</v>
      </c>
      <c r="M213" s="104"/>
    </row>
    <row r="214" spans="1:13" s="105" customFormat="1" ht="77.25" customHeight="1" x14ac:dyDescent="0.25">
      <c r="A214" s="176" t="s">
        <v>291</v>
      </c>
      <c r="B214" s="86" t="s">
        <v>36</v>
      </c>
      <c r="C214" s="86">
        <v>10</v>
      </c>
      <c r="D214" s="133" t="s">
        <v>63</v>
      </c>
      <c r="E214" s="133" t="s">
        <v>24</v>
      </c>
      <c r="F214" s="133" t="s">
        <v>23</v>
      </c>
      <c r="G214" s="133"/>
      <c r="H214" s="87"/>
      <c r="I214" s="141"/>
      <c r="J214" s="141">
        <f>J215</f>
        <v>4</v>
      </c>
      <c r="K214" s="141">
        <f t="shared" ref="K214:L216" si="35">K215</f>
        <v>4</v>
      </c>
      <c r="L214" s="141">
        <f t="shared" si="35"/>
        <v>4</v>
      </c>
      <c r="M214" s="104"/>
    </row>
    <row r="215" spans="1:13" s="105" customFormat="1" ht="65.25" customHeight="1" x14ac:dyDescent="0.2">
      <c r="A215" s="197" t="s">
        <v>93</v>
      </c>
      <c r="B215" s="86" t="s">
        <v>36</v>
      </c>
      <c r="C215" s="86">
        <v>10</v>
      </c>
      <c r="D215" s="133" t="s">
        <v>63</v>
      </c>
      <c r="E215" s="133" t="s">
        <v>24</v>
      </c>
      <c r="F215" s="133" t="s">
        <v>23</v>
      </c>
      <c r="G215" s="133" t="s">
        <v>353</v>
      </c>
      <c r="H215" s="87"/>
      <c r="I215" s="141"/>
      <c r="J215" s="141">
        <f>J216</f>
        <v>4</v>
      </c>
      <c r="K215" s="141">
        <f t="shared" si="35"/>
        <v>4</v>
      </c>
      <c r="L215" s="141">
        <f t="shared" si="35"/>
        <v>4</v>
      </c>
      <c r="M215" s="106"/>
    </row>
    <row r="216" spans="1:13" s="105" customFormat="1" ht="38.25" customHeight="1" x14ac:dyDescent="0.25">
      <c r="A216" s="178" t="s">
        <v>188</v>
      </c>
      <c r="B216" s="86" t="s">
        <v>36</v>
      </c>
      <c r="C216" s="86">
        <v>10</v>
      </c>
      <c r="D216" s="133" t="s">
        <v>63</v>
      </c>
      <c r="E216" s="133" t="s">
        <v>24</v>
      </c>
      <c r="F216" s="133" t="s">
        <v>23</v>
      </c>
      <c r="G216" s="133" t="s">
        <v>353</v>
      </c>
      <c r="H216" s="87" t="s">
        <v>186</v>
      </c>
      <c r="I216" s="141"/>
      <c r="J216" s="141">
        <f>J217</f>
        <v>4</v>
      </c>
      <c r="K216" s="141">
        <f t="shared" si="35"/>
        <v>4</v>
      </c>
      <c r="L216" s="141">
        <f t="shared" si="35"/>
        <v>4</v>
      </c>
      <c r="M216" s="104"/>
    </row>
    <row r="217" spans="1:13" s="105" customFormat="1" ht="47.25" customHeight="1" x14ac:dyDescent="0.25">
      <c r="A217" s="178" t="s">
        <v>189</v>
      </c>
      <c r="B217" s="86" t="s">
        <v>36</v>
      </c>
      <c r="C217" s="86">
        <v>10</v>
      </c>
      <c r="D217" s="133" t="s">
        <v>63</v>
      </c>
      <c r="E217" s="133" t="s">
        <v>24</v>
      </c>
      <c r="F217" s="133" t="s">
        <v>23</v>
      </c>
      <c r="G217" s="133" t="s">
        <v>353</v>
      </c>
      <c r="H217" s="87" t="s">
        <v>187</v>
      </c>
      <c r="I217" s="141"/>
      <c r="J217" s="141">
        <f>'ведомст 3'!K335</f>
        <v>4</v>
      </c>
      <c r="K217" s="141">
        <f>'ведомст 3'!L335</f>
        <v>4</v>
      </c>
      <c r="L217" s="141">
        <f>'ведомст 3'!M335</f>
        <v>4</v>
      </c>
      <c r="M217" s="104"/>
    </row>
    <row r="218" spans="1:13" s="105" customFormat="1" ht="50.25" customHeight="1" x14ac:dyDescent="0.25">
      <c r="A218" s="178" t="s">
        <v>314</v>
      </c>
      <c r="B218" s="86" t="s">
        <v>36</v>
      </c>
      <c r="C218" s="86">
        <v>10</v>
      </c>
      <c r="D218" s="133" t="s">
        <v>63</v>
      </c>
      <c r="E218" s="133" t="s">
        <v>24</v>
      </c>
      <c r="F218" s="133" t="s">
        <v>36</v>
      </c>
      <c r="G218" s="184"/>
      <c r="H218" s="87"/>
      <c r="I218" s="141"/>
      <c r="J218" s="141">
        <f t="shared" ref="J218:L219" si="36">J219</f>
        <v>15</v>
      </c>
      <c r="K218" s="141">
        <f t="shared" si="36"/>
        <v>15</v>
      </c>
      <c r="L218" s="141">
        <f t="shared" si="36"/>
        <v>15</v>
      </c>
      <c r="M218" s="104"/>
    </row>
    <row r="219" spans="1:13" s="105" customFormat="1" ht="39" customHeight="1" x14ac:dyDescent="0.25">
      <c r="A219" s="178" t="s">
        <v>188</v>
      </c>
      <c r="B219" s="86" t="s">
        <v>36</v>
      </c>
      <c r="C219" s="86">
        <v>10</v>
      </c>
      <c r="D219" s="133" t="s">
        <v>63</v>
      </c>
      <c r="E219" s="133" t="s">
        <v>24</v>
      </c>
      <c r="F219" s="133" t="s">
        <v>36</v>
      </c>
      <c r="G219" s="133" t="s">
        <v>353</v>
      </c>
      <c r="H219" s="87" t="s">
        <v>186</v>
      </c>
      <c r="I219" s="141"/>
      <c r="J219" s="141">
        <f t="shared" si="36"/>
        <v>15</v>
      </c>
      <c r="K219" s="141">
        <f t="shared" si="36"/>
        <v>15</v>
      </c>
      <c r="L219" s="141">
        <f t="shared" si="36"/>
        <v>15</v>
      </c>
      <c r="M219" s="104"/>
    </row>
    <row r="220" spans="1:13" s="105" customFormat="1" ht="51" customHeight="1" x14ac:dyDescent="0.25">
      <c r="A220" s="178" t="s">
        <v>189</v>
      </c>
      <c r="B220" s="86" t="s">
        <v>36</v>
      </c>
      <c r="C220" s="86">
        <v>10</v>
      </c>
      <c r="D220" s="133" t="s">
        <v>63</v>
      </c>
      <c r="E220" s="133" t="s">
        <v>24</v>
      </c>
      <c r="F220" s="133" t="s">
        <v>36</v>
      </c>
      <c r="G220" s="133" t="s">
        <v>353</v>
      </c>
      <c r="H220" s="87" t="s">
        <v>187</v>
      </c>
      <c r="I220" s="141"/>
      <c r="J220" s="141">
        <f>'ведомст 3'!K338</f>
        <v>15</v>
      </c>
      <c r="K220" s="141">
        <f>'ведомст 3'!L338</f>
        <v>15</v>
      </c>
      <c r="L220" s="141">
        <f>'ведомст 3'!M338</f>
        <v>15</v>
      </c>
      <c r="M220" s="104"/>
    </row>
    <row r="221" spans="1:13" s="105" customFormat="1" ht="30.75" customHeight="1" x14ac:dyDescent="0.25">
      <c r="A221" s="176" t="s">
        <v>37</v>
      </c>
      <c r="B221" s="87" t="s">
        <v>25</v>
      </c>
      <c r="C221" s="87"/>
      <c r="D221" s="87"/>
      <c r="E221" s="87"/>
      <c r="F221" s="87"/>
      <c r="G221" s="87"/>
      <c r="H221" s="87"/>
      <c r="I221" s="141"/>
      <c r="J221" s="141">
        <f>J222+J246+J267+J240</f>
        <v>35496.399999999994</v>
      </c>
      <c r="K221" s="141">
        <f>K222+K246+K267</f>
        <v>11780.8</v>
      </c>
      <c r="L221" s="141">
        <f>L222+L246+L267</f>
        <v>12261.4</v>
      </c>
      <c r="M221" s="104"/>
    </row>
    <row r="222" spans="1:13" s="105" customFormat="1" ht="23.25" customHeight="1" x14ac:dyDescent="0.25">
      <c r="A222" s="176" t="s">
        <v>38</v>
      </c>
      <c r="B222" s="87" t="s">
        <v>25</v>
      </c>
      <c r="C222" s="87" t="s">
        <v>31</v>
      </c>
      <c r="D222" s="87"/>
      <c r="E222" s="87"/>
      <c r="F222" s="87"/>
      <c r="G222" s="87"/>
      <c r="H222" s="87"/>
      <c r="I222" s="141"/>
      <c r="J222" s="141">
        <f>J223+J235</f>
        <v>1101.5999999999999</v>
      </c>
      <c r="K222" s="141">
        <f>K223+K235</f>
        <v>1600.9</v>
      </c>
      <c r="L222" s="141">
        <f>L223+L235</f>
        <v>1674.4</v>
      </c>
      <c r="M222" s="104"/>
    </row>
    <row r="223" spans="1:13" s="105" customFormat="1" ht="66" customHeight="1" x14ac:dyDescent="0.25">
      <c r="A223" s="199" t="s">
        <v>296</v>
      </c>
      <c r="B223" s="87" t="s">
        <v>25</v>
      </c>
      <c r="C223" s="87" t="s">
        <v>31</v>
      </c>
      <c r="D223" s="180" t="s">
        <v>28</v>
      </c>
      <c r="E223" s="180"/>
      <c r="F223" s="180"/>
      <c r="G223" s="180"/>
      <c r="H223" s="87"/>
      <c r="I223" s="141"/>
      <c r="J223" s="141">
        <f>J224</f>
        <v>945.8</v>
      </c>
      <c r="K223" s="141">
        <f t="shared" ref="J223:L224" si="37">K224</f>
        <v>1484</v>
      </c>
      <c r="L223" s="141">
        <f t="shared" si="37"/>
        <v>1596.5</v>
      </c>
      <c r="M223" s="104"/>
    </row>
    <row r="224" spans="1:13" s="105" customFormat="1" ht="31.5" x14ac:dyDescent="0.25">
      <c r="A224" s="178" t="s">
        <v>115</v>
      </c>
      <c r="B224" s="87" t="s">
        <v>25</v>
      </c>
      <c r="C224" s="87" t="s">
        <v>31</v>
      </c>
      <c r="D224" s="180" t="s">
        <v>28</v>
      </c>
      <c r="E224" s="180" t="s">
        <v>26</v>
      </c>
      <c r="F224" s="180"/>
      <c r="G224" s="180"/>
      <c r="H224" s="87"/>
      <c r="I224" s="141"/>
      <c r="J224" s="141">
        <f t="shared" si="37"/>
        <v>945.8</v>
      </c>
      <c r="K224" s="141">
        <f t="shared" si="37"/>
        <v>1484</v>
      </c>
      <c r="L224" s="141">
        <f t="shared" si="37"/>
        <v>1596.5</v>
      </c>
      <c r="M224" s="104"/>
    </row>
    <row r="225" spans="1:13" s="105" customFormat="1" ht="47.25" x14ac:dyDescent="0.25">
      <c r="A225" s="178" t="s">
        <v>116</v>
      </c>
      <c r="B225" s="87" t="s">
        <v>25</v>
      </c>
      <c r="C225" s="87" t="s">
        <v>31</v>
      </c>
      <c r="D225" s="180" t="s">
        <v>28</v>
      </c>
      <c r="E225" s="180" t="s">
        <v>26</v>
      </c>
      <c r="F225" s="180" t="s">
        <v>22</v>
      </c>
      <c r="G225" s="180"/>
      <c r="H225" s="87"/>
      <c r="I225" s="141"/>
      <c r="J225" s="141">
        <f>J226+J229+J232</f>
        <v>945.8</v>
      </c>
      <c r="K225" s="141">
        <f>K226+K229+K232</f>
        <v>1484</v>
      </c>
      <c r="L225" s="141">
        <f>L226+L229+L232</f>
        <v>1596.5</v>
      </c>
      <c r="M225" s="104"/>
    </row>
    <row r="226" spans="1:13" s="105" customFormat="1" ht="258.75" customHeight="1" x14ac:dyDescent="0.2">
      <c r="A226" s="200" t="s">
        <v>315</v>
      </c>
      <c r="B226" s="87" t="s">
        <v>25</v>
      </c>
      <c r="C226" s="87" t="s">
        <v>31</v>
      </c>
      <c r="D226" s="180" t="s">
        <v>28</v>
      </c>
      <c r="E226" s="180" t="s">
        <v>26</v>
      </c>
      <c r="F226" s="180" t="s">
        <v>22</v>
      </c>
      <c r="G226" s="180" t="s">
        <v>354</v>
      </c>
      <c r="H226" s="87"/>
      <c r="I226" s="141"/>
      <c r="J226" s="141">
        <f t="shared" ref="J226:L227" si="38">J227</f>
        <v>121.1</v>
      </c>
      <c r="K226" s="141">
        <f t="shared" si="38"/>
        <v>138</v>
      </c>
      <c r="L226" s="141">
        <f t="shared" si="38"/>
        <v>177.2</v>
      </c>
      <c r="M226" s="104"/>
    </row>
    <row r="227" spans="1:13" s="105" customFormat="1" ht="48" customHeight="1" x14ac:dyDescent="0.25">
      <c r="A227" s="79" t="s">
        <v>207</v>
      </c>
      <c r="B227" s="87" t="s">
        <v>25</v>
      </c>
      <c r="C227" s="87" t="s">
        <v>31</v>
      </c>
      <c r="D227" s="180" t="s">
        <v>28</v>
      </c>
      <c r="E227" s="180" t="s">
        <v>26</v>
      </c>
      <c r="F227" s="180" t="s">
        <v>22</v>
      </c>
      <c r="G227" s="180" t="s">
        <v>354</v>
      </c>
      <c r="H227" s="87" t="s">
        <v>200</v>
      </c>
      <c r="I227" s="141"/>
      <c r="J227" s="141">
        <f t="shared" si="38"/>
        <v>121.1</v>
      </c>
      <c r="K227" s="141">
        <f t="shared" si="38"/>
        <v>138</v>
      </c>
      <c r="L227" s="141">
        <f t="shared" si="38"/>
        <v>177.2</v>
      </c>
      <c r="M227" s="104"/>
    </row>
    <row r="228" spans="1:13" s="105" customFormat="1" ht="20.25" customHeight="1" x14ac:dyDescent="0.25">
      <c r="A228" s="176" t="s">
        <v>134</v>
      </c>
      <c r="B228" s="87" t="s">
        <v>25</v>
      </c>
      <c r="C228" s="87" t="s">
        <v>31</v>
      </c>
      <c r="D228" s="180" t="s">
        <v>28</v>
      </c>
      <c r="E228" s="180" t="s">
        <v>26</v>
      </c>
      <c r="F228" s="180" t="s">
        <v>22</v>
      </c>
      <c r="G228" s="180" t="s">
        <v>354</v>
      </c>
      <c r="H228" s="87" t="s">
        <v>119</v>
      </c>
      <c r="I228" s="141"/>
      <c r="J228" s="141">
        <f>'ведомст 3'!K168</f>
        <v>121.1</v>
      </c>
      <c r="K228" s="141">
        <f>'ведомст 3'!L168</f>
        <v>138</v>
      </c>
      <c r="L228" s="141">
        <f>'ведомст 3'!M168</f>
        <v>177.2</v>
      </c>
      <c r="M228" s="104"/>
    </row>
    <row r="229" spans="1:13" s="105" customFormat="1" ht="165.75" x14ac:dyDescent="0.2">
      <c r="A229" s="591" t="s">
        <v>543</v>
      </c>
      <c r="B229" s="87" t="s">
        <v>25</v>
      </c>
      <c r="C229" s="87" t="s">
        <v>31</v>
      </c>
      <c r="D229" s="180" t="s">
        <v>28</v>
      </c>
      <c r="E229" s="180" t="s">
        <v>26</v>
      </c>
      <c r="F229" s="180" t="s">
        <v>22</v>
      </c>
      <c r="G229" s="180" t="s">
        <v>355</v>
      </c>
      <c r="H229" s="87"/>
      <c r="I229" s="141"/>
      <c r="J229" s="141">
        <f t="shared" ref="J229:L230" si="39">J230</f>
        <v>483.5</v>
      </c>
      <c r="K229" s="141">
        <f t="shared" si="39"/>
        <v>754.3</v>
      </c>
      <c r="L229" s="141">
        <f t="shared" si="39"/>
        <v>683.4</v>
      </c>
      <c r="M229" s="291"/>
    </row>
    <row r="230" spans="1:13" s="105" customFormat="1" ht="35.25" customHeight="1" x14ac:dyDescent="0.25">
      <c r="A230" s="79" t="s">
        <v>207</v>
      </c>
      <c r="B230" s="87" t="s">
        <v>25</v>
      </c>
      <c r="C230" s="87" t="s">
        <v>31</v>
      </c>
      <c r="D230" s="180" t="s">
        <v>28</v>
      </c>
      <c r="E230" s="180" t="s">
        <v>26</v>
      </c>
      <c r="F230" s="180" t="s">
        <v>22</v>
      </c>
      <c r="G230" s="180" t="s">
        <v>355</v>
      </c>
      <c r="H230" s="87" t="s">
        <v>200</v>
      </c>
      <c r="I230" s="141"/>
      <c r="J230" s="141">
        <f t="shared" si="39"/>
        <v>483.5</v>
      </c>
      <c r="K230" s="141">
        <f t="shared" si="39"/>
        <v>754.3</v>
      </c>
      <c r="L230" s="141">
        <f t="shared" si="39"/>
        <v>683.4</v>
      </c>
      <c r="M230" s="291"/>
    </row>
    <row r="231" spans="1:13" s="105" customFormat="1" ht="32.25" customHeight="1" x14ac:dyDescent="0.25">
      <c r="A231" s="176" t="s">
        <v>70</v>
      </c>
      <c r="B231" s="87" t="s">
        <v>25</v>
      </c>
      <c r="C231" s="87" t="s">
        <v>31</v>
      </c>
      <c r="D231" s="180" t="s">
        <v>28</v>
      </c>
      <c r="E231" s="180" t="s">
        <v>26</v>
      </c>
      <c r="F231" s="180" t="s">
        <v>22</v>
      </c>
      <c r="G231" s="180" t="s">
        <v>355</v>
      </c>
      <c r="H231" s="87" t="s">
        <v>71</v>
      </c>
      <c r="I231" s="141"/>
      <c r="J231" s="141">
        <f>'ведомст 3'!K171</f>
        <v>483.5</v>
      </c>
      <c r="K231" s="141">
        <f>'ведомст 3'!L171</f>
        <v>754.3</v>
      </c>
      <c r="L231" s="141">
        <f>'ведомст 3'!M171</f>
        <v>683.4</v>
      </c>
      <c r="M231" s="106"/>
    </row>
    <row r="232" spans="1:13" s="105" customFormat="1" ht="153.75" customHeight="1" x14ac:dyDescent="0.2">
      <c r="A232" s="591" t="s">
        <v>544</v>
      </c>
      <c r="B232" s="87" t="s">
        <v>25</v>
      </c>
      <c r="C232" s="87" t="s">
        <v>31</v>
      </c>
      <c r="D232" s="180" t="s">
        <v>28</v>
      </c>
      <c r="E232" s="180" t="s">
        <v>26</v>
      </c>
      <c r="F232" s="180" t="s">
        <v>22</v>
      </c>
      <c r="G232" s="180" t="s">
        <v>356</v>
      </c>
      <c r="H232" s="87"/>
      <c r="I232" s="141"/>
      <c r="J232" s="141">
        <f t="shared" ref="J232:L233" si="40">J233</f>
        <v>341.2</v>
      </c>
      <c r="K232" s="141">
        <f t="shared" si="40"/>
        <v>591.70000000000005</v>
      </c>
      <c r="L232" s="141">
        <f t="shared" si="40"/>
        <v>735.9</v>
      </c>
      <c r="M232" s="106"/>
    </row>
    <row r="233" spans="1:13" s="105" customFormat="1" ht="31.5" x14ac:dyDescent="0.25">
      <c r="A233" s="79" t="s">
        <v>207</v>
      </c>
      <c r="B233" s="87" t="s">
        <v>25</v>
      </c>
      <c r="C233" s="87" t="s">
        <v>31</v>
      </c>
      <c r="D233" s="180" t="s">
        <v>28</v>
      </c>
      <c r="E233" s="180" t="s">
        <v>26</v>
      </c>
      <c r="F233" s="180" t="s">
        <v>22</v>
      </c>
      <c r="G233" s="180" t="s">
        <v>356</v>
      </c>
      <c r="H233" s="87" t="s">
        <v>200</v>
      </c>
      <c r="I233" s="150"/>
      <c r="J233" s="150">
        <f t="shared" si="40"/>
        <v>341.2</v>
      </c>
      <c r="K233" s="150">
        <f t="shared" si="40"/>
        <v>591.70000000000005</v>
      </c>
      <c r="L233" s="150">
        <f t="shared" si="40"/>
        <v>735.9</v>
      </c>
      <c r="M233" s="106"/>
    </row>
    <row r="234" spans="1:13" s="105" customFormat="1" ht="30" customHeight="1" x14ac:dyDescent="0.25">
      <c r="A234" s="176" t="s">
        <v>70</v>
      </c>
      <c r="B234" s="87" t="s">
        <v>25</v>
      </c>
      <c r="C234" s="87" t="s">
        <v>31</v>
      </c>
      <c r="D234" s="180" t="s">
        <v>28</v>
      </c>
      <c r="E234" s="180" t="s">
        <v>26</v>
      </c>
      <c r="F234" s="180" t="s">
        <v>22</v>
      </c>
      <c r="G234" s="180" t="s">
        <v>356</v>
      </c>
      <c r="H234" s="87" t="s">
        <v>71</v>
      </c>
      <c r="I234" s="150"/>
      <c r="J234" s="150">
        <f>'ведомст 3'!K174</f>
        <v>341.2</v>
      </c>
      <c r="K234" s="150">
        <f>'ведомст 3'!L174</f>
        <v>591.70000000000005</v>
      </c>
      <c r="L234" s="150">
        <f>'ведомст 3'!M174</f>
        <v>735.9</v>
      </c>
      <c r="M234" s="106"/>
    </row>
    <row r="235" spans="1:13" s="105" customFormat="1" ht="31.5" x14ac:dyDescent="0.25">
      <c r="A235" s="178" t="s">
        <v>460</v>
      </c>
      <c r="B235" s="87" t="s">
        <v>25</v>
      </c>
      <c r="C235" s="87" t="s">
        <v>31</v>
      </c>
      <c r="D235" s="180" t="s">
        <v>336</v>
      </c>
      <c r="E235" s="180"/>
      <c r="F235" s="180"/>
      <c r="G235" s="180"/>
      <c r="H235" s="87"/>
      <c r="I235" s="151"/>
      <c r="J235" s="151">
        <f t="shared" ref="J235:L236" si="41">J236</f>
        <v>155.80000000000001</v>
      </c>
      <c r="K235" s="151">
        <f t="shared" si="41"/>
        <v>116.9</v>
      </c>
      <c r="L235" s="143">
        <f t="shared" si="41"/>
        <v>77.900000000000006</v>
      </c>
      <c r="M235" s="363"/>
    </row>
    <row r="236" spans="1:13" s="105" customFormat="1" ht="47.25" x14ac:dyDescent="0.25">
      <c r="A236" s="176" t="s">
        <v>461</v>
      </c>
      <c r="B236" s="87" t="s">
        <v>25</v>
      </c>
      <c r="C236" s="87" t="s">
        <v>31</v>
      </c>
      <c r="D236" s="180" t="s">
        <v>336</v>
      </c>
      <c r="E236" s="180" t="s">
        <v>24</v>
      </c>
      <c r="F236" s="180" t="s">
        <v>68</v>
      </c>
      <c r="G236" s="180"/>
      <c r="H236" s="87"/>
      <c r="I236" s="151"/>
      <c r="J236" s="151">
        <f t="shared" si="41"/>
        <v>155.80000000000001</v>
      </c>
      <c r="K236" s="151">
        <f t="shared" si="41"/>
        <v>116.9</v>
      </c>
      <c r="L236" s="143">
        <f t="shared" si="41"/>
        <v>77.900000000000006</v>
      </c>
      <c r="M236" s="363"/>
    </row>
    <row r="237" spans="1:13" s="105" customFormat="1" ht="60" customHeight="1" x14ac:dyDescent="0.25">
      <c r="A237" s="176" t="s">
        <v>267</v>
      </c>
      <c r="B237" s="87" t="s">
        <v>25</v>
      </c>
      <c r="C237" s="87" t="s">
        <v>31</v>
      </c>
      <c r="D237" s="180" t="s">
        <v>336</v>
      </c>
      <c r="E237" s="180" t="s">
        <v>24</v>
      </c>
      <c r="F237" s="180" t="s">
        <v>68</v>
      </c>
      <c r="G237" s="180" t="s">
        <v>357</v>
      </c>
      <c r="H237" s="87"/>
      <c r="I237" s="151"/>
      <c r="J237" s="151">
        <f t="shared" ref="J237:L238" si="42">J238</f>
        <v>155.80000000000001</v>
      </c>
      <c r="K237" s="151">
        <f t="shared" si="42"/>
        <v>116.9</v>
      </c>
      <c r="L237" s="143">
        <f t="shared" si="42"/>
        <v>77.900000000000006</v>
      </c>
      <c r="M237" s="106"/>
    </row>
    <row r="238" spans="1:13" s="105" customFormat="1" ht="31.5" x14ac:dyDescent="0.25">
      <c r="A238" s="178" t="s">
        <v>188</v>
      </c>
      <c r="B238" s="87" t="s">
        <v>25</v>
      </c>
      <c r="C238" s="87" t="s">
        <v>31</v>
      </c>
      <c r="D238" s="180" t="s">
        <v>336</v>
      </c>
      <c r="E238" s="180" t="s">
        <v>24</v>
      </c>
      <c r="F238" s="180" t="s">
        <v>68</v>
      </c>
      <c r="G238" s="180" t="s">
        <v>357</v>
      </c>
      <c r="H238" s="87" t="s">
        <v>186</v>
      </c>
      <c r="I238" s="151"/>
      <c r="J238" s="151">
        <f t="shared" si="42"/>
        <v>155.80000000000001</v>
      </c>
      <c r="K238" s="151">
        <f t="shared" si="42"/>
        <v>116.9</v>
      </c>
      <c r="L238" s="143">
        <f t="shared" si="42"/>
        <v>77.900000000000006</v>
      </c>
      <c r="M238" s="106"/>
    </row>
    <row r="239" spans="1:13" s="105" customFormat="1" ht="47.25" x14ac:dyDescent="0.25">
      <c r="A239" s="178" t="s">
        <v>189</v>
      </c>
      <c r="B239" s="87" t="s">
        <v>25</v>
      </c>
      <c r="C239" s="87" t="s">
        <v>31</v>
      </c>
      <c r="D239" s="180" t="s">
        <v>336</v>
      </c>
      <c r="E239" s="180" t="s">
        <v>24</v>
      </c>
      <c r="F239" s="180" t="s">
        <v>68</v>
      </c>
      <c r="G239" s="180" t="s">
        <v>357</v>
      </c>
      <c r="H239" s="87" t="s">
        <v>187</v>
      </c>
      <c r="I239" s="151"/>
      <c r="J239" s="151">
        <f>'ведомст 3'!K179</f>
        <v>155.80000000000001</v>
      </c>
      <c r="K239" s="151">
        <f>'ведомст 3'!L179</f>
        <v>116.9</v>
      </c>
      <c r="L239" s="143">
        <f>'ведомст 3'!M179</f>
        <v>77.900000000000006</v>
      </c>
      <c r="M239" s="106"/>
    </row>
    <row r="240" spans="1:13" s="105" customFormat="1" ht="20.25" customHeight="1" x14ac:dyDescent="0.25">
      <c r="A240" s="378" t="s">
        <v>415</v>
      </c>
      <c r="B240" s="87" t="s">
        <v>25</v>
      </c>
      <c r="C240" s="87" t="s">
        <v>63</v>
      </c>
      <c r="D240" s="180"/>
      <c r="E240" s="180"/>
      <c r="F240" s="180"/>
      <c r="G240" s="180"/>
      <c r="H240" s="87"/>
      <c r="I240" s="151"/>
      <c r="J240" s="601">
        <f t="shared" ref="J240:L241" si="43">J241</f>
        <v>2093.1999999999998</v>
      </c>
      <c r="K240" s="601">
        <f t="shared" si="43"/>
        <v>0</v>
      </c>
      <c r="L240" s="593">
        <f t="shared" si="43"/>
        <v>0</v>
      </c>
      <c r="M240" s="291"/>
    </row>
    <row r="241" spans="1:14" s="105" customFormat="1" ht="47.25" x14ac:dyDescent="0.25">
      <c r="A241" s="378" t="s">
        <v>523</v>
      </c>
      <c r="B241" s="87" t="s">
        <v>25</v>
      </c>
      <c r="C241" s="87" t="s">
        <v>63</v>
      </c>
      <c r="D241" s="180" t="s">
        <v>35</v>
      </c>
      <c r="E241" s="180" t="s">
        <v>313</v>
      </c>
      <c r="F241" s="180"/>
      <c r="G241" s="180"/>
      <c r="H241" s="87"/>
      <c r="I241" s="151"/>
      <c r="J241" s="601">
        <f t="shared" si="43"/>
        <v>2093.1999999999998</v>
      </c>
      <c r="K241" s="601">
        <f t="shared" si="43"/>
        <v>0</v>
      </c>
      <c r="L241" s="593">
        <f t="shared" si="43"/>
        <v>0</v>
      </c>
      <c r="M241" s="291"/>
    </row>
    <row r="242" spans="1:14" s="105" customFormat="1" ht="63" x14ac:dyDescent="0.25">
      <c r="A242" s="378" t="s">
        <v>414</v>
      </c>
      <c r="B242" s="87" t="s">
        <v>25</v>
      </c>
      <c r="C242" s="87" t="s">
        <v>63</v>
      </c>
      <c r="D242" s="180" t="s">
        <v>35</v>
      </c>
      <c r="E242" s="180" t="s">
        <v>313</v>
      </c>
      <c r="F242" s="180" t="s">
        <v>23</v>
      </c>
      <c r="G242" s="180"/>
      <c r="H242" s="87"/>
      <c r="I242" s="151"/>
      <c r="J242" s="601">
        <f>J245</f>
        <v>2093.1999999999998</v>
      </c>
      <c r="K242" s="601">
        <f>K245</f>
        <v>0</v>
      </c>
      <c r="L242" s="601">
        <f>L245</f>
        <v>0</v>
      </c>
      <c r="M242" s="291"/>
    </row>
    <row r="243" spans="1:14" s="105" customFormat="1" ht="47.25" x14ac:dyDescent="0.25">
      <c r="A243" s="378" t="s">
        <v>436</v>
      </c>
      <c r="B243" s="87" t="s">
        <v>25</v>
      </c>
      <c r="C243" s="87" t="s">
        <v>63</v>
      </c>
      <c r="D243" s="180" t="s">
        <v>35</v>
      </c>
      <c r="E243" s="180" t="s">
        <v>313</v>
      </c>
      <c r="F243" s="180" t="s">
        <v>23</v>
      </c>
      <c r="G243" s="180" t="s">
        <v>435</v>
      </c>
      <c r="H243" s="87"/>
      <c r="I243" s="151"/>
      <c r="J243" s="602">
        <f t="shared" ref="J243:L244" si="44">J244</f>
        <v>2093.1999999999998</v>
      </c>
      <c r="K243" s="601">
        <f t="shared" si="44"/>
        <v>0</v>
      </c>
      <c r="L243" s="593">
        <f t="shared" si="44"/>
        <v>0</v>
      </c>
      <c r="M243" s="291"/>
    </row>
    <row r="244" spans="1:14" s="105" customFormat="1" ht="31.5" x14ac:dyDescent="0.25">
      <c r="A244" s="178" t="s">
        <v>188</v>
      </c>
      <c r="B244" s="87" t="s">
        <v>25</v>
      </c>
      <c r="C244" s="87" t="s">
        <v>63</v>
      </c>
      <c r="D244" s="180" t="s">
        <v>35</v>
      </c>
      <c r="E244" s="180" t="s">
        <v>313</v>
      </c>
      <c r="F244" s="180" t="s">
        <v>23</v>
      </c>
      <c r="G244" s="180" t="s">
        <v>435</v>
      </c>
      <c r="H244" s="87" t="s">
        <v>186</v>
      </c>
      <c r="I244" s="151"/>
      <c r="J244" s="602">
        <f t="shared" si="44"/>
        <v>2093.1999999999998</v>
      </c>
      <c r="K244" s="601">
        <f t="shared" si="44"/>
        <v>0</v>
      </c>
      <c r="L244" s="593">
        <f t="shared" si="44"/>
        <v>0</v>
      </c>
      <c r="M244" s="291"/>
    </row>
    <row r="245" spans="1:14" s="105" customFormat="1" ht="47.25" x14ac:dyDescent="0.25">
      <c r="A245" s="178" t="s">
        <v>189</v>
      </c>
      <c r="B245" s="87" t="s">
        <v>25</v>
      </c>
      <c r="C245" s="87" t="s">
        <v>63</v>
      </c>
      <c r="D245" s="180" t="s">
        <v>35</v>
      </c>
      <c r="E245" s="180" t="s">
        <v>313</v>
      </c>
      <c r="F245" s="180" t="s">
        <v>23</v>
      </c>
      <c r="G245" s="180" t="s">
        <v>435</v>
      </c>
      <c r="H245" s="87" t="s">
        <v>187</v>
      </c>
      <c r="I245" s="151"/>
      <c r="J245" s="602">
        <f>'ведомст 3'!K185</f>
        <v>2093.1999999999998</v>
      </c>
      <c r="K245" s="602">
        <f>'ведомст 3'!L185</f>
        <v>0</v>
      </c>
      <c r="L245" s="592">
        <f>'ведомст 3'!M185</f>
        <v>0</v>
      </c>
      <c r="M245" s="291"/>
    </row>
    <row r="246" spans="1:14" s="105" customFormat="1" ht="27" customHeight="1" x14ac:dyDescent="0.25">
      <c r="A246" s="174" t="s">
        <v>202</v>
      </c>
      <c r="B246" s="175" t="s">
        <v>25</v>
      </c>
      <c r="C246" s="175" t="s">
        <v>28</v>
      </c>
      <c r="D246" s="201"/>
      <c r="E246" s="201"/>
      <c r="F246" s="201"/>
      <c r="G246" s="201"/>
      <c r="H246" s="175"/>
      <c r="I246" s="153"/>
      <c r="J246" s="153">
        <f t="shared" ref="J246:L247" si="45">J247</f>
        <v>32299.599999999999</v>
      </c>
      <c r="K246" s="153">
        <f t="shared" si="45"/>
        <v>10177.9</v>
      </c>
      <c r="L246" s="153">
        <f t="shared" si="45"/>
        <v>10585</v>
      </c>
      <c r="M246" s="104"/>
    </row>
    <row r="247" spans="1:14" s="105" customFormat="1" ht="47.25" x14ac:dyDescent="0.25">
      <c r="A247" s="378" t="s">
        <v>523</v>
      </c>
      <c r="B247" s="87" t="s">
        <v>25</v>
      </c>
      <c r="C247" s="87" t="s">
        <v>28</v>
      </c>
      <c r="D247" s="180" t="s">
        <v>35</v>
      </c>
      <c r="E247" s="180"/>
      <c r="F247" s="180"/>
      <c r="G247" s="180"/>
      <c r="H247" s="87"/>
      <c r="I247" s="88"/>
      <c r="J247" s="88">
        <f t="shared" si="45"/>
        <v>32299.599999999999</v>
      </c>
      <c r="K247" s="88">
        <f t="shared" si="45"/>
        <v>10177.9</v>
      </c>
      <c r="L247" s="88">
        <f t="shared" si="45"/>
        <v>10585</v>
      </c>
      <c r="M247" s="374"/>
    </row>
    <row r="248" spans="1:14" s="105" customFormat="1" ht="47.25" x14ac:dyDescent="0.25">
      <c r="A248" s="378" t="s">
        <v>524</v>
      </c>
      <c r="B248" s="87" t="s">
        <v>25</v>
      </c>
      <c r="C248" s="87" t="s">
        <v>28</v>
      </c>
      <c r="D248" s="180" t="s">
        <v>35</v>
      </c>
      <c r="E248" s="180" t="s">
        <v>313</v>
      </c>
      <c r="F248" s="180" t="s">
        <v>22</v>
      </c>
      <c r="G248" s="180"/>
      <c r="H248" s="87"/>
      <c r="I248" s="88"/>
      <c r="J248" s="88">
        <f>J249+J252+J255+J258+J263+J266</f>
        <v>32299.599999999999</v>
      </c>
      <c r="K248" s="88">
        <f t="shared" ref="K248:L248" si="46">K249+K252+K255+K258+K263+K266</f>
        <v>10177.9</v>
      </c>
      <c r="L248" s="88">
        <f t="shared" si="46"/>
        <v>10585</v>
      </c>
      <c r="M248" s="104"/>
    </row>
    <row r="249" spans="1:14" s="105" customFormat="1" ht="47.25" x14ac:dyDescent="0.25">
      <c r="A249" s="176" t="s">
        <v>165</v>
      </c>
      <c r="B249" s="87" t="s">
        <v>25</v>
      </c>
      <c r="C249" s="87" t="s">
        <v>28</v>
      </c>
      <c r="D249" s="180" t="s">
        <v>35</v>
      </c>
      <c r="E249" s="180" t="s">
        <v>313</v>
      </c>
      <c r="F249" s="180" t="s">
        <v>22</v>
      </c>
      <c r="G249" s="180" t="s">
        <v>358</v>
      </c>
      <c r="H249" s="87"/>
      <c r="I249" s="88"/>
      <c r="J249" s="88">
        <f t="shared" ref="J249:L250" si="47">J250</f>
        <v>2708</v>
      </c>
      <c r="K249" s="88">
        <f t="shared" si="47"/>
        <v>2708</v>
      </c>
      <c r="L249" s="88">
        <f t="shared" si="47"/>
        <v>2708</v>
      </c>
      <c r="M249" s="293"/>
    </row>
    <row r="250" spans="1:14" s="105" customFormat="1" ht="31.5" x14ac:dyDescent="0.25">
      <c r="A250" s="178" t="s">
        <v>188</v>
      </c>
      <c r="B250" s="87" t="s">
        <v>25</v>
      </c>
      <c r="C250" s="87" t="s">
        <v>28</v>
      </c>
      <c r="D250" s="180" t="s">
        <v>35</v>
      </c>
      <c r="E250" s="180" t="s">
        <v>313</v>
      </c>
      <c r="F250" s="180" t="s">
        <v>22</v>
      </c>
      <c r="G250" s="180" t="s">
        <v>358</v>
      </c>
      <c r="H250" s="87" t="s">
        <v>186</v>
      </c>
      <c r="I250" s="88"/>
      <c r="J250" s="88">
        <f t="shared" si="47"/>
        <v>2708</v>
      </c>
      <c r="K250" s="88">
        <f t="shared" si="47"/>
        <v>2708</v>
      </c>
      <c r="L250" s="88">
        <f t="shared" si="47"/>
        <v>2708</v>
      </c>
      <c r="M250" s="293"/>
    </row>
    <row r="251" spans="1:14" s="105" customFormat="1" ht="30" customHeight="1" x14ac:dyDescent="0.25">
      <c r="A251" s="178" t="s">
        <v>189</v>
      </c>
      <c r="B251" s="87" t="s">
        <v>25</v>
      </c>
      <c r="C251" s="87" t="s">
        <v>28</v>
      </c>
      <c r="D251" s="180" t="s">
        <v>35</v>
      </c>
      <c r="E251" s="180" t="s">
        <v>313</v>
      </c>
      <c r="F251" s="180" t="s">
        <v>22</v>
      </c>
      <c r="G251" s="180" t="s">
        <v>358</v>
      </c>
      <c r="H251" s="87" t="s">
        <v>187</v>
      </c>
      <c r="I251" s="152"/>
      <c r="J251" s="152">
        <f>'ведомст 3'!K192</f>
        <v>2708</v>
      </c>
      <c r="K251" s="152">
        <f>'ведомст 3'!L192</f>
        <v>2708</v>
      </c>
      <c r="L251" s="152">
        <f>'ведомст 3'!M192</f>
        <v>2708</v>
      </c>
      <c r="M251" s="293"/>
    </row>
    <row r="252" spans="1:14" s="105" customFormat="1" ht="47.25" x14ac:dyDescent="0.25">
      <c r="A252" s="176" t="s">
        <v>177</v>
      </c>
      <c r="B252" s="87" t="s">
        <v>25</v>
      </c>
      <c r="C252" s="87" t="s">
        <v>28</v>
      </c>
      <c r="D252" s="180" t="s">
        <v>35</v>
      </c>
      <c r="E252" s="180" t="s">
        <v>313</v>
      </c>
      <c r="F252" s="180" t="s">
        <v>22</v>
      </c>
      <c r="G252" s="180" t="s">
        <v>359</v>
      </c>
      <c r="H252" s="87"/>
      <c r="I252" s="88"/>
      <c r="J252" s="88">
        <f t="shared" ref="J252:L253" si="48">J253</f>
        <v>3004.2999999999997</v>
      </c>
      <c r="K252" s="88">
        <f t="shared" si="48"/>
        <v>3277.5</v>
      </c>
      <c r="L252" s="88">
        <f t="shared" si="48"/>
        <v>3684.6</v>
      </c>
      <c r="M252" s="293"/>
    </row>
    <row r="253" spans="1:14" s="105" customFormat="1" ht="31.5" x14ac:dyDescent="0.25">
      <c r="A253" s="178" t="s">
        <v>188</v>
      </c>
      <c r="B253" s="87" t="s">
        <v>25</v>
      </c>
      <c r="C253" s="87" t="s">
        <v>28</v>
      </c>
      <c r="D253" s="180" t="s">
        <v>35</v>
      </c>
      <c r="E253" s="180" t="s">
        <v>313</v>
      </c>
      <c r="F253" s="180" t="s">
        <v>22</v>
      </c>
      <c r="G253" s="180" t="s">
        <v>359</v>
      </c>
      <c r="H253" s="87" t="s">
        <v>186</v>
      </c>
      <c r="I253" s="88"/>
      <c r="J253" s="88">
        <f t="shared" si="48"/>
        <v>3004.2999999999997</v>
      </c>
      <c r="K253" s="88">
        <f t="shared" si="48"/>
        <v>3277.5</v>
      </c>
      <c r="L253" s="88">
        <f t="shared" si="48"/>
        <v>3684.6</v>
      </c>
      <c r="M253" s="104"/>
    </row>
    <row r="254" spans="1:14" s="105" customFormat="1" ht="47.25" x14ac:dyDescent="0.25">
      <c r="A254" s="178" t="s">
        <v>189</v>
      </c>
      <c r="B254" s="87" t="s">
        <v>25</v>
      </c>
      <c r="C254" s="87" t="s">
        <v>28</v>
      </c>
      <c r="D254" s="180" t="s">
        <v>35</v>
      </c>
      <c r="E254" s="180" t="s">
        <v>313</v>
      </c>
      <c r="F254" s="180" t="s">
        <v>22</v>
      </c>
      <c r="G254" s="180" t="s">
        <v>359</v>
      </c>
      <c r="H254" s="87" t="s">
        <v>187</v>
      </c>
      <c r="I254" s="88"/>
      <c r="J254" s="88">
        <f>'ведомст 3'!K195</f>
        <v>3004.2999999999997</v>
      </c>
      <c r="K254" s="88">
        <f>'ведомст 3'!L195</f>
        <v>3277.5</v>
      </c>
      <c r="L254" s="88">
        <f>'ведомст 3'!M195</f>
        <v>3684.6</v>
      </c>
      <c r="M254" s="294"/>
    </row>
    <row r="255" spans="1:14" s="105" customFormat="1" ht="42" customHeight="1" x14ac:dyDescent="0.25">
      <c r="A255" s="176" t="s">
        <v>178</v>
      </c>
      <c r="B255" s="87" t="s">
        <v>25</v>
      </c>
      <c r="C255" s="87" t="s">
        <v>28</v>
      </c>
      <c r="D255" s="180" t="s">
        <v>35</v>
      </c>
      <c r="E255" s="180" t="s">
        <v>313</v>
      </c>
      <c r="F255" s="180" t="s">
        <v>22</v>
      </c>
      <c r="G255" s="180" t="s">
        <v>360</v>
      </c>
      <c r="H255" s="87"/>
      <c r="I255" s="88"/>
      <c r="J255" s="88">
        <f t="shared" ref="J255:L256" si="49">J256</f>
        <v>2804</v>
      </c>
      <c r="K255" s="88">
        <f t="shared" si="49"/>
        <v>3341.4</v>
      </c>
      <c r="L255" s="88">
        <f t="shared" si="49"/>
        <v>3341.4000000000005</v>
      </c>
      <c r="M255" s="104"/>
    </row>
    <row r="256" spans="1:14" s="105" customFormat="1" ht="38.25" customHeight="1" x14ac:dyDescent="0.25">
      <c r="A256" s="178" t="s">
        <v>188</v>
      </c>
      <c r="B256" s="87" t="s">
        <v>25</v>
      </c>
      <c r="C256" s="87" t="s">
        <v>28</v>
      </c>
      <c r="D256" s="180" t="s">
        <v>35</v>
      </c>
      <c r="E256" s="180" t="s">
        <v>313</v>
      </c>
      <c r="F256" s="180" t="s">
        <v>22</v>
      </c>
      <c r="G256" s="180" t="s">
        <v>360</v>
      </c>
      <c r="H256" s="87" t="s">
        <v>186</v>
      </c>
      <c r="I256" s="88"/>
      <c r="J256" s="88">
        <f t="shared" si="49"/>
        <v>2804</v>
      </c>
      <c r="K256" s="88">
        <f t="shared" si="49"/>
        <v>3341.4</v>
      </c>
      <c r="L256" s="88">
        <f t="shared" si="49"/>
        <v>3341.4000000000005</v>
      </c>
      <c r="M256" s="104"/>
      <c r="N256" s="7"/>
    </row>
    <row r="257" spans="1:14" s="105" customFormat="1" ht="29.25" customHeight="1" x14ac:dyDescent="0.25">
      <c r="A257" s="178" t="s">
        <v>189</v>
      </c>
      <c r="B257" s="87" t="s">
        <v>25</v>
      </c>
      <c r="C257" s="87" t="s">
        <v>28</v>
      </c>
      <c r="D257" s="180" t="s">
        <v>35</v>
      </c>
      <c r="E257" s="180" t="s">
        <v>313</v>
      </c>
      <c r="F257" s="180" t="s">
        <v>22</v>
      </c>
      <c r="G257" s="180" t="s">
        <v>360</v>
      </c>
      <c r="H257" s="87" t="s">
        <v>187</v>
      </c>
      <c r="I257" s="88"/>
      <c r="J257" s="88">
        <f>'ведомст 3'!K198</f>
        <v>2804</v>
      </c>
      <c r="K257" s="88">
        <f>'ведомст 3'!L198</f>
        <v>3341.4</v>
      </c>
      <c r="L257" s="88">
        <f>'ведомст 3'!M198</f>
        <v>3341.4000000000005</v>
      </c>
      <c r="M257" s="104"/>
      <c r="N257" s="7"/>
    </row>
    <row r="258" spans="1:14" s="105" customFormat="1" ht="91.5" customHeight="1" x14ac:dyDescent="0.25">
      <c r="A258" s="178" t="s">
        <v>232</v>
      </c>
      <c r="B258" s="87" t="s">
        <v>25</v>
      </c>
      <c r="C258" s="87" t="s">
        <v>28</v>
      </c>
      <c r="D258" s="180" t="s">
        <v>35</v>
      </c>
      <c r="E258" s="180" t="s">
        <v>313</v>
      </c>
      <c r="F258" s="180" t="s">
        <v>22</v>
      </c>
      <c r="G258" s="180" t="s">
        <v>361</v>
      </c>
      <c r="H258" s="87"/>
      <c r="I258" s="88"/>
      <c r="J258" s="88">
        <f t="shared" ref="J258:L259" si="50">J259</f>
        <v>851</v>
      </c>
      <c r="K258" s="88">
        <f t="shared" si="50"/>
        <v>851</v>
      </c>
      <c r="L258" s="88">
        <f t="shared" si="50"/>
        <v>851</v>
      </c>
      <c r="M258" s="104"/>
      <c r="N258" s="7">
        <v>7972.7</v>
      </c>
    </row>
    <row r="259" spans="1:14" s="105" customFormat="1" x14ac:dyDescent="0.25">
      <c r="A259" s="176" t="s">
        <v>231</v>
      </c>
      <c r="B259" s="87" t="s">
        <v>25</v>
      </c>
      <c r="C259" s="87" t="s">
        <v>28</v>
      </c>
      <c r="D259" s="180" t="s">
        <v>35</v>
      </c>
      <c r="E259" s="180" t="s">
        <v>313</v>
      </c>
      <c r="F259" s="180" t="s">
        <v>22</v>
      </c>
      <c r="G259" s="180" t="s">
        <v>361</v>
      </c>
      <c r="H259" s="87" t="s">
        <v>230</v>
      </c>
      <c r="I259" s="88"/>
      <c r="J259" s="88">
        <f t="shared" si="50"/>
        <v>851</v>
      </c>
      <c r="K259" s="88">
        <f t="shared" si="50"/>
        <v>851</v>
      </c>
      <c r="L259" s="88">
        <f t="shared" si="50"/>
        <v>851</v>
      </c>
      <c r="M259" s="104"/>
      <c r="N259" s="7"/>
    </row>
    <row r="260" spans="1:14" s="105" customFormat="1" ht="15.75" customHeight="1" x14ac:dyDescent="0.25">
      <c r="A260" s="176" t="s">
        <v>112</v>
      </c>
      <c r="B260" s="87" t="s">
        <v>25</v>
      </c>
      <c r="C260" s="87" t="s">
        <v>28</v>
      </c>
      <c r="D260" s="180" t="s">
        <v>35</v>
      </c>
      <c r="E260" s="180" t="s">
        <v>313</v>
      </c>
      <c r="F260" s="180" t="s">
        <v>22</v>
      </c>
      <c r="G260" s="180" t="s">
        <v>361</v>
      </c>
      <c r="H260" s="87" t="s">
        <v>121</v>
      </c>
      <c r="I260" s="88"/>
      <c r="J260" s="88">
        <f>'ведомст 3'!K345</f>
        <v>851</v>
      </c>
      <c r="K260" s="88">
        <f>'ведомст 3'!L345</f>
        <v>851</v>
      </c>
      <c r="L260" s="88">
        <f>'ведомст 3'!M345</f>
        <v>851</v>
      </c>
      <c r="M260" s="104"/>
      <c r="N260" s="7"/>
    </row>
    <row r="261" spans="1:14" s="105" customFormat="1" ht="35.25" customHeight="1" x14ac:dyDescent="0.25">
      <c r="A261" s="178" t="s">
        <v>433</v>
      </c>
      <c r="B261" s="87" t="s">
        <v>25</v>
      </c>
      <c r="C261" s="87" t="s">
        <v>28</v>
      </c>
      <c r="D261" s="180" t="s">
        <v>35</v>
      </c>
      <c r="E261" s="180" t="s">
        <v>313</v>
      </c>
      <c r="F261" s="180" t="s">
        <v>22</v>
      </c>
      <c r="G261" s="180" t="s">
        <v>432</v>
      </c>
      <c r="H261" s="87"/>
      <c r="I261" s="88"/>
      <c r="J261" s="88">
        <f t="shared" ref="J261:L262" si="51">J262</f>
        <v>16109.7</v>
      </c>
      <c r="K261" s="88">
        <f t="shared" si="51"/>
        <v>0</v>
      </c>
      <c r="L261" s="88">
        <f t="shared" si="51"/>
        <v>0</v>
      </c>
      <c r="M261" s="104"/>
      <c r="N261" s="7"/>
    </row>
    <row r="262" spans="1:14" s="105" customFormat="1" ht="34.5" customHeight="1" x14ac:dyDescent="0.25">
      <c r="A262" s="178" t="s">
        <v>188</v>
      </c>
      <c r="B262" s="87" t="s">
        <v>25</v>
      </c>
      <c r="C262" s="87" t="s">
        <v>28</v>
      </c>
      <c r="D262" s="180" t="s">
        <v>35</v>
      </c>
      <c r="E262" s="180" t="s">
        <v>313</v>
      </c>
      <c r="F262" s="180" t="s">
        <v>22</v>
      </c>
      <c r="G262" s="180" t="s">
        <v>432</v>
      </c>
      <c r="H262" s="87" t="s">
        <v>186</v>
      </c>
      <c r="I262" s="88"/>
      <c r="J262" s="88">
        <f t="shared" si="51"/>
        <v>16109.7</v>
      </c>
      <c r="K262" s="88">
        <f t="shared" si="51"/>
        <v>0</v>
      </c>
      <c r="L262" s="88">
        <f t="shared" si="51"/>
        <v>0</v>
      </c>
      <c r="M262" s="104"/>
      <c r="N262" s="7"/>
    </row>
    <row r="263" spans="1:14" s="105" customFormat="1" ht="29.25" customHeight="1" x14ac:dyDescent="0.25">
      <c r="A263" s="178" t="s">
        <v>189</v>
      </c>
      <c r="B263" s="87" t="s">
        <v>25</v>
      </c>
      <c r="C263" s="87" t="s">
        <v>28</v>
      </c>
      <c r="D263" s="180" t="s">
        <v>35</v>
      </c>
      <c r="E263" s="180" t="s">
        <v>313</v>
      </c>
      <c r="F263" s="180" t="s">
        <v>22</v>
      </c>
      <c r="G263" s="180" t="s">
        <v>432</v>
      </c>
      <c r="H263" s="87" t="s">
        <v>187</v>
      </c>
      <c r="I263" s="88"/>
      <c r="J263" s="88">
        <f>'ведомст 3'!K201</f>
        <v>16109.7</v>
      </c>
      <c r="K263" s="88">
        <f>'ведомст 3'!L201</f>
        <v>0</v>
      </c>
      <c r="L263" s="88">
        <f>'ведомст 3'!M201</f>
        <v>0</v>
      </c>
      <c r="M263" s="104"/>
      <c r="N263" s="7"/>
    </row>
    <row r="264" spans="1:14" s="105" customFormat="1" ht="36.75" customHeight="1" x14ac:dyDescent="0.25">
      <c r="A264" s="178" t="s">
        <v>433</v>
      </c>
      <c r="B264" s="87" t="s">
        <v>25</v>
      </c>
      <c r="C264" s="87" t="s">
        <v>28</v>
      </c>
      <c r="D264" s="180" t="s">
        <v>35</v>
      </c>
      <c r="E264" s="180" t="s">
        <v>313</v>
      </c>
      <c r="F264" s="180" t="s">
        <v>22</v>
      </c>
      <c r="G264" s="180" t="s">
        <v>547</v>
      </c>
      <c r="H264" s="87"/>
      <c r="I264" s="88"/>
      <c r="J264" s="588">
        <f t="shared" ref="J264:L265" si="52">J265</f>
        <v>6822.6</v>
      </c>
      <c r="K264" s="588">
        <f t="shared" si="52"/>
        <v>0</v>
      </c>
      <c r="L264" s="588">
        <f t="shared" si="52"/>
        <v>0</v>
      </c>
      <c r="M264" s="104"/>
      <c r="N264" s="7"/>
    </row>
    <row r="265" spans="1:14" s="105" customFormat="1" ht="29.25" customHeight="1" x14ac:dyDescent="0.25">
      <c r="A265" s="178" t="s">
        <v>188</v>
      </c>
      <c r="B265" s="87" t="s">
        <v>25</v>
      </c>
      <c r="C265" s="87" t="s">
        <v>28</v>
      </c>
      <c r="D265" s="180" t="s">
        <v>35</v>
      </c>
      <c r="E265" s="180" t="s">
        <v>313</v>
      </c>
      <c r="F265" s="180" t="s">
        <v>22</v>
      </c>
      <c r="G265" s="180" t="s">
        <v>547</v>
      </c>
      <c r="H265" s="87" t="s">
        <v>186</v>
      </c>
      <c r="I265" s="88"/>
      <c r="J265" s="588">
        <f t="shared" si="52"/>
        <v>6822.6</v>
      </c>
      <c r="K265" s="588">
        <f t="shared" si="52"/>
        <v>0</v>
      </c>
      <c r="L265" s="588">
        <f t="shared" si="52"/>
        <v>0</v>
      </c>
      <c r="M265" s="104"/>
      <c r="N265" s="7"/>
    </row>
    <row r="266" spans="1:14" s="105" customFormat="1" ht="29.25" customHeight="1" x14ac:dyDescent="0.25">
      <c r="A266" s="178" t="s">
        <v>189</v>
      </c>
      <c r="B266" s="87" t="s">
        <v>25</v>
      </c>
      <c r="C266" s="87" t="s">
        <v>28</v>
      </c>
      <c r="D266" s="180" t="s">
        <v>35</v>
      </c>
      <c r="E266" s="180" t="s">
        <v>313</v>
      </c>
      <c r="F266" s="180" t="s">
        <v>22</v>
      </c>
      <c r="G266" s="180" t="s">
        <v>547</v>
      </c>
      <c r="H266" s="87" t="s">
        <v>187</v>
      </c>
      <c r="I266" s="88"/>
      <c r="J266" s="588">
        <f>'ведомст 3'!K204</f>
        <v>6822.6</v>
      </c>
      <c r="K266" s="588">
        <v>0</v>
      </c>
      <c r="L266" s="588">
        <v>0</v>
      </c>
      <c r="M266" s="104"/>
      <c r="N266" s="7"/>
    </row>
    <row r="267" spans="1:14" s="105" customFormat="1" ht="31.5" x14ac:dyDescent="0.25">
      <c r="A267" s="174" t="s">
        <v>80</v>
      </c>
      <c r="B267" s="175" t="s">
        <v>25</v>
      </c>
      <c r="C267" s="175" t="s">
        <v>99</v>
      </c>
      <c r="D267" s="175"/>
      <c r="E267" s="175"/>
      <c r="F267" s="175"/>
      <c r="G267" s="175"/>
      <c r="H267" s="175"/>
      <c r="I267" s="140"/>
      <c r="J267" s="140">
        <f>J274+J268</f>
        <v>2</v>
      </c>
      <c r="K267" s="140">
        <f>K274+K268</f>
        <v>2</v>
      </c>
      <c r="L267" s="140">
        <f>L274+L268</f>
        <v>2</v>
      </c>
      <c r="M267" s="104"/>
      <c r="N267" s="288"/>
    </row>
    <row r="268" spans="1:14" s="105" customFormat="1" ht="30.75" hidden="1" customHeight="1" x14ac:dyDescent="0.25">
      <c r="A268" s="176" t="s">
        <v>413</v>
      </c>
      <c r="B268" s="87" t="s">
        <v>25</v>
      </c>
      <c r="C268" s="87" t="s">
        <v>99</v>
      </c>
      <c r="D268" s="87" t="s">
        <v>47</v>
      </c>
      <c r="E268" s="180"/>
      <c r="F268" s="181"/>
      <c r="G268" s="181"/>
      <c r="H268" s="181"/>
      <c r="I268" s="175"/>
      <c r="J268" s="588">
        <f>J269</f>
        <v>0</v>
      </c>
      <c r="K268" s="588">
        <f t="shared" ref="K268:L272" si="53">K269</f>
        <v>0</v>
      </c>
      <c r="L268" s="588">
        <f t="shared" si="53"/>
        <v>0</v>
      </c>
      <c r="M268" s="104"/>
    </row>
    <row r="269" spans="1:14" s="105" customFormat="1" ht="30.75" hidden="1" customHeight="1" x14ac:dyDescent="0.25">
      <c r="A269" s="176" t="s">
        <v>483</v>
      </c>
      <c r="B269" s="87" t="s">
        <v>25</v>
      </c>
      <c r="C269" s="87" t="s">
        <v>99</v>
      </c>
      <c r="D269" s="87" t="s">
        <v>47</v>
      </c>
      <c r="E269" s="180" t="s">
        <v>29</v>
      </c>
      <c r="F269" s="180"/>
      <c r="G269" s="181"/>
      <c r="H269" s="181"/>
      <c r="I269" s="175"/>
      <c r="J269" s="588">
        <f>J270</f>
        <v>0</v>
      </c>
      <c r="K269" s="588">
        <f t="shared" si="53"/>
        <v>0</v>
      </c>
      <c r="L269" s="588">
        <f t="shared" si="53"/>
        <v>0</v>
      </c>
      <c r="M269" s="104"/>
    </row>
    <row r="270" spans="1:14" s="105" customFormat="1" ht="30.75" hidden="1" customHeight="1" x14ac:dyDescent="0.25">
      <c r="A270" s="176" t="s">
        <v>482</v>
      </c>
      <c r="B270" s="87" t="s">
        <v>25</v>
      </c>
      <c r="C270" s="87" t="s">
        <v>99</v>
      </c>
      <c r="D270" s="87" t="s">
        <v>47</v>
      </c>
      <c r="E270" s="180" t="s">
        <v>29</v>
      </c>
      <c r="F270" s="180" t="s">
        <v>22</v>
      </c>
      <c r="G270" s="180"/>
      <c r="H270" s="181"/>
      <c r="I270" s="175"/>
      <c r="J270" s="588">
        <f>J271</f>
        <v>0</v>
      </c>
      <c r="K270" s="588">
        <f t="shared" si="53"/>
        <v>0</v>
      </c>
      <c r="L270" s="588">
        <f t="shared" si="53"/>
        <v>0</v>
      </c>
      <c r="M270" s="104"/>
    </row>
    <row r="271" spans="1:14" s="105" customFormat="1" ht="30.75" hidden="1" customHeight="1" x14ac:dyDescent="0.25">
      <c r="A271" s="176" t="s">
        <v>481</v>
      </c>
      <c r="B271" s="87" t="s">
        <v>25</v>
      </c>
      <c r="C271" s="87" t="s">
        <v>99</v>
      </c>
      <c r="D271" s="87" t="s">
        <v>47</v>
      </c>
      <c r="E271" s="180" t="s">
        <v>29</v>
      </c>
      <c r="F271" s="180" t="s">
        <v>22</v>
      </c>
      <c r="G271" s="181" t="s">
        <v>480</v>
      </c>
      <c r="H271" s="181"/>
      <c r="I271" s="175"/>
      <c r="J271" s="588">
        <f>J272</f>
        <v>0</v>
      </c>
      <c r="K271" s="588">
        <f t="shared" si="53"/>
        <v>0</v>
      </c>
      <c r="L271" s="588">
        <f t="shared" si="53"/>
        <v>0</v>
      </c>
      <c r="M271" s="104"/>
    </row>
    <row r="272" spans="1:14" s="105" customFormat="1" ht="30.75" hidden="1" customHeight="1" x14ac:dyDescent="0.25">
      <c r="A272" s="178" t="s">
        <v>188</v>
      </c>
      <c r="B272" s="87" t="s">
        <v>25</v>
      </c>
      <c r="C272" s="87" t="s">
        <v>99</v>
      </c>
      <c r="D272" s="87" t="s">
        <v>47</v>
      </c>
      <c r="E272" s="180" t="s">
        <v>29</v>
      </c>
      <c r="F272" s="180" t="s">
        <v>22</v>
      </c>
      <c r="G272" s="181" t="s">
        <v>480</v>
      </c>
      <c r="H272" s="87" t="s">
        <v>186</v>
      </c>
      <c r="I272" s="87" t="s">
        <v>186</v>
      </c>
      <c r="J272" s="588">
        <f>J273</f>
        <v>0</v>
      </c>
      <c r="K272" s="588">
        <f t="shared" si="53"/>
        <v>0</v>
      </c>
      <c r="L272" s="588">
        <f t="shared" si="53"/>
        <v>0</v>
      </c>
      <c r="M272" s="104"/>
    </row>
    <row r="273" spans="1:14" s="105" customFormat="1" ht="30.75" hidden="1" customHeight="1" x14ac:dyDescent="0.25">
      <c r="A273" s="178" t="s">
        <v>189</v>
      </c>
      <c r="B273" s="87" t="s">
        <v>25</v>
      </c>
      <c r="C273" s="87" t="s">
        <v>99</v>
      </c>
      <c r="D273" s="87" t="s">
        <v>47</v>
      </c>
      <c r="E273" s="180" t="s">
        <v>29</v>
      </c>
      <c r="F273" s="180" t="s">
        <v>22</v>
      </c>
      <c r="G273" s="181" t="s">
        <v>480</v>
      </c>
      <c r="H273" s="87" t="s">
        <v>187</v>
      </c>
      <c r="I273" s="87" t="s">
        <v>187</v>
      </c>
      <c r="J273" s="588">
        <f>'ведомст 3'!K211</f>
        <v>0</v>
      </c>
      <c r="K273" s="588">
        <v>0</v>
      </c>
      <c r="L273" s="588">
        <v>0</v>
      </c>
      <c r="M273" s="104"/>
    </row>
    <row r="274" spans="1:14" s="105" customFormat="1" ht="60" x14ac:dyDescent="0.25">
      <c r="A274" s="389" t="s">
        <v>528</v>
      </c>
      <c r="B274" s="87" t="s">
        <v>25</v>
      </c>
      <c r="C274" s="87" t="s">
        <v>99</v>
      </c>
      <c r="D274" s="180" t="s">
        <v>362</v>
      </c>
      <c r="E274" s="180"/>
      <c r="F274" s="180"/>
      <c r="G274" s="180"/>
      <c r="H274" s="87"/>
      <c r="I274" s="88"/>
      <c r="J274" s="88">
        <f t="shared" ref="J274:L276" si="54">J275</f>
        <v>2</v>
      </c>
      <c r="K274" s="88">
        <f t="shared" si="54"/>
        <v>2</v>
      </c>
      <c r="L274" s="88">
        <f t="shared" si="54"/>
        <v>2</v>
      </c>
      <c r="M274" s="373"/>
    </row>
    <row r="275" spans="1:14" s="105" customFormat="1" ht="57" customHeight="1" x14ac:dyDescent="0.25">
      <c r="A275" s="176" t="s">
        <v>280</v>
      </c>
      <c r="B275" s="87" t="s">
        <v>25</v>
      </c>
      <c r="C275" s="87" t="s">
        <v>99</v>
      </c>
      <c r="D275" s="180" t="s">
        <v>362</v>
      </c>
      <c r="E275" s="180" t="s">
        <v>313</v>
      </c>
      <c r="F275" s="180" t="s">
        <v>25</v>
      </c>
      <c r="G275" s="180"/>
      <c r="H275" s="87"/>
      <c r="I275" s="88"/>
      <c r="J275" s="88">
        <f t="shared" si="54"/>
        <v>2</v>
      </c>
      <c r="K275" s="88">
        <f t="shared" si="54"/>
        <v>2</v>
      </c>
      <c r="L275" s="88">
        <f t="shared" si="54"/>
        <v>2</v>
      </c>
      <c r="M275" s="104"/>
    </row>
    <row r="276" spans="1:14" s="105" customFormat="1" ht="31.5" x14ac:dyDescent="0.25">
      <c r="A276" s="176" t="s">
        <v>166</v>
      </c>
      <c r="B276" s="87" t="s">
        <v>25</v>
      </c>
      <c r="C276" s="87" t="s">
        <v>99</v>
      </c>
      <c r="D276" s="180" t="s">
        <v>362</v>
      </c>
      <c r="E276" s="180" t="s">
        <v>313</v>
      </c>
      <c r="F276" s="180" t="s">
        <v>25</v>
      </c>
      <c r="G276" s="180" t="s">
        <v>363</v>
      </c>
      <c r="H276" s="87"/>
      <c r="I276" s="88"/>
      <c r="J276" s="88">
        <f t="shared" si="54"/>
        <v>2</v>
      </c>
      <c r="K276" s="88">
        <f t="shared" si="54"/>
        <v>2</v>
      </c>
      <c r="L276" s="88">
        <f t="shared" si="54"/>
        <v>2</v>
      </c>
      <c r="M276" s="104"/>
    </row>
    <row r="277" spans="1:14" s="105" customFormat="1" ht="31.5" x14ac:dyDescent="0.25">
      <c r="A277" s="178" t="s">
        <v>188</v>
      </c>
      <c r="B277" s="87" t="s">
        <v>25</v>
      </c>
      <c r="C277" s="87" t="s">
        <v>99</v>
      </c>
      <c r="D277" s="180" t="s">
        <v>362</v>
      </c>
      <c r="E277" s="180" t="s">
        <v>313</v>
      </c>
      <c r="F277" s="180" t="s">
        <v>25</v>
      </c>
      <c r="G277" s="180" t="s">
        <v>363</v>
      </c>
      <c r="H277" s="87" t="s">
        <v>186</v>
      </c>
      <c r="I277" s="88"/>
      <c r="J277" s="88">
        <f>J278</f>
        <v>2</v>
      </c>
      <c r="K277" s="88">
        <f>K278</f>
        <v>2</v>
      </c>
      <c r="L277" s="88">
        <f>L278</f>
        <v>2</v>
      </c>
      <c r="M277" s="104"/>
    </row>
    <row r="278" spans="1:14" s="105" customFormat="1" ht="30.75" customHeight="1" x14ac:dyDescent="0.25">
      <c r="A278" s="178" t="s">
        <v>189</v>
      </c>
      <c r="B278" s="87" t="s">
        <v>25</v>
      </c>
      <c r="C278" s="87" t="s">
        <v>99</v>
      </c>
      <c r="D278" s="180" t="s">
        <v>362</v>
      </c>
      <c r="E278" s="180" t="s">
        <v>313</v>
      </c>
      <c r="F278" s="180" t="s">
        <v>25</v>
      </c>
      <c r="G278" s="180" t="s">
        <v>363</v>
      </c>
      <c r="H278" s="87" t="s">
        <v>187</v>
      </c>
      <c r="I278" s="88"/>
      <c r="J278" s="88">
        <f>'ведомст 3'!K216</f>
        <v>2</v>
      </c>
      <c r="K278" s="88">
        <f>'ведомст 3'!L216</f>
        <v>2</v>
      </c>
      <c r="L278" s="88">
        <f>'ведомст 3'!M216</f>
        <v>2</v>
      </c>
      <c r="M278" s="104"/>
    </row>
    <row r="279" spans="1:14" s="288" customFormat="1" ht="20.25" customHeight="1" x14ac:dyDescent="0.25">
      <c r="A279" s="202" t="s">
        <v>9</v>
      </c>
      <c r="B279" s="175" t="s">
        <v>31</v>
      </c>
      <c r="C279" s="175"/>
      <c r="D279" s="203"/>
      <c r="E279" s="203"/>
      <c r="F279" s="203"/>
      <c r="G279" s="203"/>
      <c r="H279" s="175"/>
      <c r="I279" s="153"/>
      <c r="J279" s="153">
        <f>J280+J292</f>
        <v>2981.7000000000003</v>
      </c>
      <c r="K279" s="153">
        <f>K280+K292</f>
        <v>336.9</v>
      </c>
      <c r="L279" s="153">
        <f>L280+L292</f>
        <v>336.9</v>
      </c>
      <c r="M279" s="104"/>
      <c r="N279" s="105"/>
    </row>
    <row r="280" spans="1:14" s="105" customFormat="1" ht="24" customHeight="1" x14ac:dyDescent="0.25">
      <c r="A280" s="192" t="s">
        <v>141</v>
      </c>
      <c r="B280" s="87" t="s">
        <v>31</v>
      </c>
      <c r="C280" s="87" t="s">
        <v>22</v>
      </c>
      <c r="D280" s="87"/>
      <c r="E280" s="87"/>
      <c r="F280" s="87"/>
      <c r="G280" s="87"/>
      <c r="H280" s="87"/>
      <c r="I280" s="88"/>
      <c r="J280" s="88">
        <f>J287+J286</f>
        <v>2731.1000000000004</v>
      </c>
      <c r="K280" s="88">
        <f>K287+K286</f>
        <v>86.3</v>
      </c>
      <c r="L280" s="88">
        <f>L287+L286</f>
        <v>86.3</v>
      </c>
      <c r="M280" s="104"/>
    </row>
    <row r="281" spans="1:14" s="105" customFormat="1" ht="53.25" customHeight="1" x14ac:dyDescent="0.25">
      <c r="A281" s="378" t="s">
        <v>211</v>
      </c>
      <c r="B281" s="87" t="s">
        <v>31</v>
      </c>
      <c r="C281" s="87" t="s">
        <v>22</v>
      </c>
      <c r="D281" s="87" t="s">
        <v>364</v>
      </c>
      <c r="E281" s="87"/>
      <c r="F281" s="87"/>
      <c r="G281" s="87"/>
      <c r="H281" s="87"/>
      <c r="I281" s="88"/>
      <c r="J281" s="588">
        <f t="shared" ref="J281:L285" si="55">J282</f>
        <v>2639.3</v>
      </c>
      <c r="K281" s="588">
        <f t="shared" si="55"/>
        <v>0</v>
      </c>
      <c r="L281" s="588">
        <f t="shared" si="55"/>
        <v>0</v>
      </c>
      <c r="M281" s="104"/>
    </row>
    <row r="282" spans="1:14" s="105" customFormat="1" ht="24" customHeight="1" x14ac:dyDescent="0.25">
      <c r="A282" s="378" t="s">
        <v>212</v>
      </c>
      <c r="B282" s="87" t="s">
        <v>31</v>
      </c>
      <c r="C282" s="87" t="s">
        <v>22</v>
      </c>
      <c r="D282" s="87" t="s">
        <v>364</v>
      </c>
      <c r="E282" s="87" t="s">
        <v>24</v>
      </c>
      <c r="F282" s="87"/>
      <c r="G282" s="87"/>
      <c r="H282" s="87"/>
      <c r="I282" s="88"/>
      <c r="J282" s="588">
        <f t="shared" si="55"/>
        <v>2639.3</v>
      </c>
      <c r="K282" s="588">
        <f t="shared" si="55"/>
        <v>0</v>
      </c>
      <c r="L282" s="588">
        <f t="shared" si="55"/>
        <v>0</v>
      </c>
      <c r="M282" s="104"/>
    </row>
    <row r="283" spans="1:14" s="105" customFormat="1" ht="36" customHeight="1" x14ac:dyDescent="0.25">
      <c r="A283" s="378" t="s">
        <v>294</v>
      </c>
      <c r="B283" s="87" t="s">
        <v>31</v>
      </c>
      <c r="C283" s="87" t="s">
        <v>22</v>
      </c>
      <c r="D283" s="87" t="s">
        <v>364</v>
      </c>
      <c r="E283" s="87" t="s">
        <v>24</v>
      </c>
      <c r="F283" s="87" t="s">
        <v>23</v>
      </c>
      <c r="G283" s="87"/>
      <c r="H283" s="87"/>
      <c r="I283" s="88"/>
      <c r="J283" s="588">
        <f t="shared" si="55"/>
        <v>2639.3</v>
      </c>
      <c r="K283" s="588">
        <f t="shared" si="55"/>
        <v>0</v>
      </c>
      <c r="L283" s="588">
        <f t="shared" si="55"/>
        <v>0</v>
      </c>
      <c r="M283" s="104"/>
    </row>
    <row r="284" spans="1:14" s="105" customFormat="1" ht="52.5" customHeight="1" x14ac:dyDescent="0.25">
      <c r="A284" s="554" t="s">
        <v>463</v>
      </c>
      <c r="B284" s="87" t="s">
        <v>31</v>
      </c>
      <c r="C284" s="87" t="s">
        <v>22</v>
      </c>
      <c r="D284" s="87" t="s">
        <v>364</v>
      </c>
      <c r="E284" s="87" t="s">
        <v>24</v>
      </c>
      <c r="F284" s="87" t="s">
        <v>23</v>
      </c>
      <c r="G284" s="380" t="s">
        <v>365</v>
      </c>
      <c r="H284" s="87"/>
      <c r="I284" s="88"/>
      <c r="J284" s="588">
        <f t="shared" si="55"/>
        <v>2639.3</v>
      </c>
      <c r="K284" s="588">
        <f t="shared" si="55"/>
        <v>0</v>
      </c>
      <c r="L284" s="588">
        <f t="shared" si="55"/>
        <v>0</v>
      </c>
      <c r="M284" s="102"/>
    </row>
    <row r="285" spans="1:14" s="105" customFormat="1" ht="45.75" customHeight="1" x14ac:dyDescent="0.25">
      <c r="A285" s="415" t="s">
        <v>265</v>
      </c>
      <c r="B285" s="87" t="s">
        <v>31</v>
      </c>
      <c r="C285" s="87" t="s">
        <v>22</v>
      </c>
      <c r="D285" s="87" t="s">
        <v>364</v>
      </c>
      <c r="E285" s="87" t="s">
        <v>24</v>
      </c>
      <c r="F285" s="87" t="s">
        <v>23</v>
      </c>
      <c r="G285" s="380" t="s">
        <v>365</v>
      </c>
      <c r="H285" s="87" t="s">
        <v>263</v>
      </c>
      <c r="I285" s="88"/>
      <c r="J285" s="588">
        <f t="shared" si="55"/>
        <v>2639.3</v>
      </c>
      <c r="K285" s="588">
        <f t="shared" si="55"/>
        <v>0</v>
      </c>
      <c r="L285" s="588">
        <f t="shared" si="55"/>
        <v>0</v>
      </c>
      <c r="M285" s="104"/>
    </row>
    <row r="286" spans="1:14" s="105" customFormat="1" ht="33.75" customHeight="1" x14ac:dyDescent="0.25">
      <c r="A286" s="415" t="s">
        <v>266</v>
      </c>
      <c r="B286" s="87" t="s">
        <v>31</v>
      </c>
      <c r="C286" s="87" t="s">
        <v>22</v>
      </c>
      <c r="D286" s="87" t="s">
        <v>364</v>
      </c>
      <c r="E286" s="87" t="s">
        <v>24</v>
      </c>
      <c r="F286" s="87" t="s">
        <v>23</v>
      </c>
      <c r="G286" s="380" t="s">
        <v>365</v>
      </c>
      <c r="H286" s="87" t="s">
        <v>264</v>
      </c>
      <c r="I286" s="88"/>
      <c r="J286" s="588">
        <f>'ведомст 3'!K224</f>
        <v>2639.3</v>
      </c>
      <c r="K286" s="588">
        <v>0</v>
      </c>
      <c r="L286" s="588">
        <v>0</v>
      </c>
      <c r="M286" s="104"/>
    </row>
    <row r="287" spans="1:14" s="105" customFormat="1" ht="41.25" customHeight="1" x14ac:dyDescent="0.25">
      <c r="A287" s="378" t="s">
        <v>460</v>
      </c>
      <c r="B287" s="87" t="s">
        <v>31</v>
      </c>
      <c r="C287" s="87" t="s">
        <v>22</v>
      </c>
      <c r="D287" s="180" t="s">
        <v>336</v>
      </c>
      <c r="E287" s="180"/>
      <c r="F287" s="180"/>
      <c r="G287" s="180"/>
      <c r="H287" s="87"/>
      <c r="I287" s="88"/>
      <c r="J287" s="88" t="str">
        <f t="shared" ref="J287:L288" si="56">J288</f>
        <v>91,8</v>
      </c>
      <c r="K287" s="88">
        <f t="shared" si="56"/>
        <v>86.3</v>
      </c>
      <c r="L287" s="88">
        <f t="shared" si="56"/>
        <v>86.3</v>
      </c>
      <c r="M287" s="363"/>
    </row>
    <row r="288" spans="1:14" s="105" customFormat="1" ht="43.5" customHeight="1" x14ac:dyDescent="0.25">
      <c r="A288" s="378" t="s">
        <v>461</v>
      </c>
      <c r="B288" s="87" t="s">
        <v>31</v>
      </c>
      <c r="C288" s="87" t="s">
        <v>22</v>
      </c>
      <c r="D288" s="180" t="s">
        <v>336</v>
      </c>
      <c r="E288" s="180" t="s">
        <v>24</v>
      </c>
      <c r="F288" s="180" t="s">
        <v>68</v>
      </c>
      <c r="G288" s="180"/>
      <c r="H288" s="87"/>
      <c r="I288" s="88"/>
      <c r="J288" s="88" t="str">
        <f t="shared" si="56"/>
        <v>91,8</v>
      </c>
      <c r="K288" s="88">
        <f t="shared" si="56"/>
        <v>86.3</v>
      </c>
      <c r="L288" s="88">
        <f t="shared" si="56"/>
        <v>86.3</v>
      </c>
      <c r="M288" s="363"/>
    </row>
    <row r="289" spans="1:14" s="105" customFormat="1" ht="30.75" customHeight="1" x14ac:dyDescent="0.25">
      <c r="A289" s="176" t="s">
        <v>11</v>
      </c>
      <c r="B289" s="87" t="s">
        <v>31</v>
      </c>
      <c r="C289" s="87" t="s">
        <v>22</v>
      </c>
      <c r="D289" s="180" t="s">
        <v>336</v>
      </c>
      <c r="E289" s="180" t="s">
        <v>24</v>
      </c>
      <c r="F289" s="180" t="s">
        <v>68</v>
      </c>
      <c r="G289" s="180" t="s">
        <v>366</v>
      </c>
      <c r="H289" s="87"/>
      <c r="I289" s="88"/>
      <c r="J289" s="88" t="str">
        <f t="shared" ref="J289:L290" si="57">J290</f>
        <v>91,8</v>
      </c>
      <c r="K289" s="88">
        <f t="shared" si="57"/>
        <v>86.3</v>
      </c>
      <c r="L289" s="88">
        <f t="shared" si="57"/>
        <v>86.3</v>
      </c>
      <c r="M289" s="327"/>
    </row>
    <row r="290" spans="1:14" s="105" customFormat="1" ht="30.75" customHeight="1" x14ac:dyDescent="0.25">
      <c r="A290" s="178" t="s">
        <v>188</v>
      </c>
      <c r="B290" s="87" t="s">
        <v>31</v>
      </c>
      <c r="C290" s="87" t="s">
        <v>22</v>
      </c>
      <c r="D290" s="180" t="s">
        <v>336</v>
      </c>
      <c r="E290" s="180" t="s">
        <v>24</v>
      </c>
      <c r="F290" s="180" t="s">
        <v>68</v>
      </c>
      <c r="G290" s="180" t="s">
        <v>366</v>
      </c>
      <c r="H290" s="87" t="s">
        <v>186</v>
      </c>
      <c r="I290" s="88"/>
      <c r="J290" s="88" t="str">
        <f t="shared" si="57"/>
        <v>91,8</v>
      </c>
      <c r="K290" s="88">
        <f t="shared" si="57"/>
        <v>86.3</v>
      </c>
      <c r="L290" s="88">
        <f t="shared" si="57"/>
        <v>86.3</v>
      </c>
      <c r="M290" s="327"/>
    </row>
    <row r="291" spans="1:14" s="105" customFormat="1" ht="47.25" x14ac:dyDescent="0.25">
      <c r="A291" s="178" t="s">
        <v>189</v>
      </c>
      <c r="B291" s="87" t="s">
        <v>31</v>
      </c>
      <c r="C291" s="87" t="s">
        <v>22</v>
      </c>
      <c r="D291" s="180" t="s">
        <v>336</v>
      </c>
      <c r="E291" s="180" t="s">
        <v>24</v>
      </c>
      <c r="F291" s="180" t="s">
        <v>68</v>
      </c>
      <c r="G291" s="180" t="s">
        <v>366</v>
      </c>
      <c r="H291" s="87" t="s">
        <v>187</v>
      </c>
      <c r="I291" s="88"/>
      <c r="J291" s="88" t="str">
        <f>'ведомст 3'!K229</f>
        <v>91,8</v>
      </c>
      <c r="K291" s="88">
        <f>'ведомст 3'!L229</f>
        <v>86.3</v>
      </c>
      <c r="L291" s="88">
        <f>'ведомст 3'!M229</f>
        <v>86.3</v>
      </c>
      <c r="M291" s="327"/>
    </row>
    <row r="292" spans="1:14" s="105" customFormat="1" x14ac:dyDescent="0.25">
      <c r="A292" s="378" t="s">
        <v>491</v>
      </c>
      <c r="B292" s="87" t="s">
        <v>31</v>
      </c>
      <c r="C292" s="87" t="s">
        <v>23</v>
      </c>
      <c r="D292" s="180"/>
      <c r="E292" s="180"/>
      <c r="F292" s="180"/>
      <c r="G292" s="180"/>
      <c r="H292" s="87"/>
      <c r="I292" s="88"/>
      <c r="J292" s="588">
        <f t="shared" ref="J292:J297" si="58">J293</f>
        <v>250.6</v>
      </c>
      <c r="K292" s="588">
        <f t="shared" ref="K292:L297" si="59">K293</f>
        <v>250.6</v>
      </c>
      <c r="L292" s="588">
        <f t="shared" si="59"/>
        <v>250.6</v>
      </c>
      <c r="M292" s="104"/>
    </row>
    <row r="293" spans="1:14" s="105" customFormat="1" ht="78.75" x14ac:dyDescent="0.25">
      <c r="A293" s="378" t="s">
        <v>529</v>
      </c>
      <c r="B293" s="87" t="s">
        <v>31</v>
      </c>
      <c r="C293" s="87" t="s">
        <v>23</v>
      </c>
      <c r="D293" s="180" t="s">
        <v>489</v>
      </c>
      <c r="E293" s="180"/>
      <c r="F293" s="180"/>
      <c r="G293" s="180"/>
      <c r="H293" s="87"/>
      <c r="I293" s="88"/>
      <c r="J293" s="588">
        <f t="shared" si="58"/>
        <v>250.6</v>
      </c>
      <c r="K293" s="588">
        <f t="shared" si="59"/>
        <v>250.6</v>
      </c>
      <c r="L293" s="588">
        <f t="shared" si="59"/>
        <v>250.6</v>
      </c>
      <c r="M293" s="104"/>
    </row>
    <row r="294" spans="1:14" s="105" customFormat="1" ht="47.25" x14ac:dyDescent="0.25">
      <c r="A294" s="378" t="s">
        <v>541</v>
      </c>
      <c r="B294" s="87" t="s">
        <v>31</v>
      </c>
      <c r="C294" s="87" t="s">
        <v>23</v>
      </c>
      <c r="D294" s="180" t="s">
        <v>489</v>
      </c>
      <c r="E294" s="180" t="s">
        <v>24</v>
      </c>
      <c r="F294" s="180"/>
      <c r="G294" s="180"/>
      <c r="H294" s="87"/>
      <c r="I294" s="88"/>
      <c r="J294" s="588">
        <f t="shared" si="58"/>
        <v>250.6</v>
      </c>
      <c r="K294" s="588">
        <f t="shared" si="59"/>
        <v>250.6</v>
      </c>
      <c r="L294" s="588">
        <f t="shared" si="59"/>
        <v>250.6</v>
      </c>
      <c r="M294" s="104"/>
    </row>
    <row r="295" spans="1:14" s="105" customFormat="1" ht="31.5" x14ac:dyDescent="0.25">
      <c r="A295" s="573" t="s">
        <v>492</v>
      </c>
      <c r="B295" s="87" t="s">
        <v>31</v>
      </c>
      <c r="C295" s="87" t="s">
        <v>23</v>
      </c>
      <c r="D295" s="180" t="s">
        <v>489</v>
      </c>
      <c r="E295" s="180" t="s">
        <v>24</v>
      </c>
      <c r="F295" s="180" t="s">
        <v>22</v>
      </c>
      <c r="G295" s="180"/>
      <c r="H295" s="87"/>
      <c r="I295" s="88"/>
      <c r="J295" s="588">
        <f>J296+J299</f>
        <v>250.6</v>
      </c>
      <c r="K295" s="588">
        <f t="shared" si="59"/>
        <v>250.6</v>
      </c>
      <c r="L295" s="588">
        <f t="shared" si="59"/>
        <v>250.6</v>
      </c>
      <c r="M295" s="104"/>
    </row>
    <row r="296" spans="1:14" s="105" customFormat="1" ht="63" x14ac:dyDescent="0.25">
      <c r="A296" s="573" t="s">
        <v>493</v>
      </c>
      <c r="B296" s="87" t="s">
        <v>31</v>
      </c>
      <c r="C296" s="87" t="s">
        <v>23</v>
      </c>
      <c r="D296" s="180" t="s">
        <v>489</v>
      </c>
      <c r="E296" s="180" t="s">
        <v>24</v>
      </c>
      <c r="F296" s="180" t="s">
        <v>22</v>
      </c>
      <c r="G296" s="180" t="s">
        <v>490</v>
      </c>
      <c r="H296" s="87"/>
      <c r="I296" s="88"/>
      <c r="J296" s="588">
        <f t="shared" si="58"/>
        <v>250.6</v>
      </c>
      <c r="K296" s="588">
        <f t="shared" si="59"/>
        <v>250.6</v>
      </c>
      <c r="L296" s="588">
        <f t="shared" si="59"/>
        <v>250.6</v>
      </c>
      <c r="M296" s="104"/>
    </row>
    <row r="297" spans="1:14" s="105" customFormat="1" ht="31.5" x14ac:dyDescent="0.25">
      <c r="A297" s="178" t="s">
        <v>188</v>
      </c>
      <c r="B297" s="87" t="s">
        <v>31</v>
      </c>
      <c r="C297" s="87" t="s">
        <v>23</v>
      </c>
      <c r="D297" s="180" t="s">
        <v>489</v>
      </c>
      <c r="E297" s="180" t="s">
        <v>24</v>
      </c>
      <c r="F297" s="180" t="s">
        <v>22</v>
      </c>
      <c r="G297" s="180" t="s">
        <v>490</v>
      </c>
      <c r="H297" s="87" t="s">
        <v>186</v>
      </c>
      <c r="I297" s="88"/>
      <c r="J297" s="588">
        <f t="shared" si="58"/>
        <v>250.6</v>
      </c>
      <c r="K297" s="588">
        <f t="shared" si="59"/>
        <v>250.6</v>
      </c>
      <c r="L297" s="588">
        <f t="shared" si="59"/>
        <v>250.6</v>
      </c>
      <c r="M297" s="104"/>
    </row>
    <row r="298" spans="1:14" s="105" customFormat="1" ht="45.75" customHeight="1" x14ac:dyDescent="0.25">
      <c r="A298" s="178" t="s">
        <v>189</v>
      </c>
      <c r="B298" s="87" t="s">
        <v>31</v>
      </c>
      <c r="C298" s="87" t="s">
        <v>23</v>
      </c>
      <c r="D298" s="180" t="s">
        <v>489</v>
      </c>
      <c r="E298" s="180" t="s">
        <v>24</v>
      </c>
      <c r="F298" s="180" t="s">
        <v>22</v>
      </c>
      <c r="G298" s="180" t="s">
        <v>490</v>
      </c>
      <c r="H298" s="87" t="s">
        <v>187</v>
      </c>
      <c r="I298" s="88"/>
      <c r="J298" s="588">
        <f>'ведомст 3'!K236</f>
        <v>250.6</v>
      </c>
      <c r="K298" s="588">
        <f>'ведомст 3'!L236</f>
        <v>250.6</v>
      </c>
      <c r="L298" s="588">
        <f>'ведомст 3'!M236</f>
        <v>250.6</v>
      </c>
      <c r="M298" s="104"/>
    </row>
    <row r="299" spans="1:14" s="105" customFormat="1" ht="63" hidden="1" x14ac:dyDescent="0.25">
      <c r="A299" s="573" t="s">
        <v>502</v>
      </c>
      <c r="B299" s="87" t="s">
        <v>31</v>
      </c>
      <c r="C299" s="87" t="s">
        <v>23</v>
      </c>
      <c r="D299" s="180" t="s">
        <v>489</v>
      </c>
      <c r="E299" s="180" t="s">
        <v>24</v>
      </c>
      <c r="F299" s="180" t="s">
        <v>22</v>
      </c>
      <c r="G299" s="180" t="s">
        <v>501</v>
      </c>
      <c r="H299" s="87"/>
      <c r="I299" s="88"/>
      <c r="J299" s="588">
        <f t="shared" ref="J299:L300" si="60">J300</f>
        <v>0</v>
      </c>
      <c r="K299" s="588">
        <f t="shared" si="60"/>
        <v>0</v>
      </c>
      <c r="L299" s="588">
        <f t="shared" si="60"/>
        <v>0</v>
      </c>
      <c r="M299" s="104"/>
    </row>
    <row r="300" spans="1:14" s="105" customFormat="1" ht="31.5" hidden="1" x14ac:dyDescent="0.25">
      <c r="A300" s="178" t="s">
        <v>188</v>
      </c>
      <c r="B300" s="87" t="s">
        <v>31</v>
      </c>
      <c r="C300" s="87" t="s">
        <v>23</v>
      </c>
      <c r="D300" s="180" t="s">
        <v>489</v>
      </c>
      <c r="E300" s="180" t="s">
        <v>24</v>
      </c>
      <c r="F300" s="180" t="s">
        <v>22</v>
      </c>
      <c r="G300" s="180" t="s">
        <v>501</v>
      </c>
      <c r="H300" s="87" t="s">
        <v>186</v>
      </c>
      <c r="I300" s="88"/>
      <c r="J300" s="588">
        <f t="shared" si="60"/>
        <v>0</v>
      </c>
      <c r="K300" s="588">
        <f t="shared" si="60"/>
        <v>0</v>
      </c>
      <c r="L300" s="588">
        <f t="shared" si="60"/>
        <v>0</v>
      </c>
      <c r="M300" s="104"/>
    </row>
    <row r="301" spans="1:14" s="105" customFormat="1" ht="47.25" hidden="1" x14ac:dyDescent="0.25">
      <c r="A301" s="178" t="s">
        <v>189</v>
      </c>
      <c r="B301" s="87" t="s">
        <v>31</v>
      </c>
      <c r="C301" s="87" t="s">
        <v>23</v>
      </c>
      <c r="D301" s="180" t="s">
        <v>489</v>
      </c>
      <c r="E301" s="180" t="s">
        <v>24</v>
      </c>
      <c r="F301" s="180" t="s">
        <v>22</v>
      </c>
      <c r="G301" s="180" t="s">
        <v>501</v>
      </c>
      <c r="H301" s="87" t="s">
        <v>187</v>
      </c>
      <c r="I301" s="88"/>
      <c r="J301" s="588">
        <f>'ведомст 3'!K239</f>
        <v>0</v>
      </c>
      <c r="K301" s="588">
        <f>'ведомст 3'!L239</f>
        <v>0</v>
      </c>
      <c r="L301" s="588">
        <f>'ведомст 3'!M239</f>
        <v>0</v>
      </c>
      <c r="M301" s="104"/>
    </row>
    <row r="302" spans="1:14" s="288" customFormat="1" ht="21" customHeight="1" x14ac:dyDescent="0.25">
      <c r="A302" s="174" t="s">
        <v>56</v>
      </c>
      <c r="B302" s="175" t="s">
        <v>41</v>
      </c>
      <c r="C302" s="175"/>
      <c r="D302" s="180"/>
      <c r="E302" s="180"/>
      <c r="F302" s="180"/>
      <c r="G302" s="180"/>
      <c r="H302" s="175"/>
      <c r="I302" s="140"/>
      <c r="J302" s="140">
        <f>J303+J313+J344+J354+J361</f>
        <v>78515.499999999985</v>
      </c>
      <c r="K302" s="140">
        <f>K303+K313+K344+K354+K361</f>
        <v>60288.600000000006</v>
      </c>
      <c r="L302" s="140">
        <f>L303+L313+L344+L354+L361</f>
        <v>55406.8</v>
      </c>
      <c r="M302" s="104"/>
      <c r="N302" s="105"/>
    </row>
    <row r="303" spans="1:14" s="105" customFormat="1" ht="21.75" customHeight="1" x14ac:dyDescent="0.25">
      <c r="A303" s="176" t="s">
        <v>73</v>
      </c>
      <c r="B303" s="87" t="s">
        <v>41</v>
      </c>
      <c r="C303" s="87" t="s">
        <v>22</v>
      </c>
      <c r="D303" s="180"/>
      <c r="E303" s="180"/>
      <c r="F303" s="180"/>
      <c r="G303" s="180"/>
      <c r="H303" s="87"/>
      <c r="I303" s="141"/>
      <c r="J303" s="141">
        <f>J304</f>
        <v>9189.6999999999989</v>
      </c>
      <c r="K303" s="141">
        <f>K304</f>
        <v>7864.4000000000005</v>
      </c>
      <c r="L303" s="141">
        <f>L304</f>
        <v>7198.7</v>
      </c>
      <c r="M303" s="104"/>
    </row>
    <row r="304" spans="1:14" s="105" customFormat="1" ht="63" x14ac:dyDescent="0.25">
      <c r="A304" s="176" t="s">
        <v>514</v>
      </c>
      <c r="B304" s="87" t="s">
        <v>41</v>
      </c>
      <c r="C304" s="87" t="s">
        <v>22</v>
      </c>
      <c r="D304" s="180" t="s">
        <v>23</v>
      </c>
      <c r="E304" s="180"/>
      <c r="F304" s="180"/>
      <c r="G304" s="180"/>
      <c r="H304" s="175"/>
      <c r="I304" s="141"/>
      <c r="J304" s="141">
        <f t="shared" ref="J304:L305" si="61">J305</f>
        <v>9189.6999999999989</v>
      </c>
      <c r="K304" s="141">
        <f t="shared" si="61"/>
        <v>7864.4000000000005</v>
      </c>
      <c r="L304" s="141">
        <f t="shared" si="61"/>
        <v>7198.7</v>
      </c>
      <c r="M304" s="295"/>
      <c r="N304" s="223"/>
    </row>
    <row r="305" spans="1:20" s="105" customFormat="1" ht="63" x14ac:dyDescent="0.25">
      <c r="A305" s="176" t="s">
        <v>515</v>
      </c>
      <c r="B305" s="87" t="s">
        <v>41</v>
      </c>
      <c r="C305" s="87" t="s">
        <v>22</v>
      </c>
      <c r="D305" s="180" t="s">
        <v>23</v>
      </c>
      <c r="E305" s="180" t="s">
        <v>24</v>
      </c>
      <c r="F305" s="180"/>
      <c r="G305" s="180"/>
      <c r="H305" s="175"/>
      <c r="I305" s="141"/>
      <c r="J305" s="141">
        <f t="shared" si="61"/>
        <v>9189.6999999999989</v>
      </c>
      <c r="K305" s="141">
        <f t="shared" si="61"/>
        <v>7864.4000000000005</v>
      </c>
      <c r="L305" s="141">
        <f t="shared" si="61"/>
        <v>7198.7</v>
      </c>
      <c r="M305" s="295"/>
      <c r="N305" s="223"/>
    </row>
    <row r="306" spans="1:20" s="105" customFormat="1" ht="30.75" customHeight="1" x14ac:dyDescent="0.25">
      <c r="A306" s="178" t="s">
        <v>117</v>
      </c>
      <c r="B306" s="87" t="s">
        <v>41</v>
      </c>
      <c r="C306" s="87" t="s">
        <v>22</v>
      </c>
      <c r="D306" s="180" t="s">
        <v>23</v>
      </c>
      <c r="E306" s="180" t="s">
        <v>24</v>
      </c>
      <c r="F306" s="180" t="s">
        <v>22</v>
      </c>
      <c r="G306" s="180"/>
      <c r="H306" s="175"/>
      <c r="I306" s="141"/>
      <c r="J306" s="141">
        <f>J307+J310</f>
        <v>9189.6999999999989</v>
      </c>
      <c r="K306" s="141">
        <f>K307+K310</f>
        <v>7864.4000000000005</v>
      </c>
      <c r="L306" s="141">
        <f>L307+L310</f>
        <v>7198.7</v>
      </c>
      <c r="M306" s="295"/>
      <c r="N306" s="223"/>
    </row>
    <row r="307" spans="1:20" s="105" customFormat="1" ht="27" customHeight="1" x14ac:dyDescent="0.25">
      <c r="A307" s="176" t="s">
        <v>83</v>
      </c>
      <c r="B307" s="87" t="s">
        <v>41</v>
      </c>
      <c r="C307" s="87" t="s">
        <v>22</v>
      </c>
      <c r="D307" s="180" t="s">
        <v>23</v>
      </c>
      <c r="E307" s="180" t="s">
        <v>24</v>
      </c>
      <c r="F307" s="180" t="s">
        <v>22</v>
      </c>
      <c r="G307" s="180" t="s">
        <v>367</v>
      </c>
      <c r="H307" s="87"/>
      <c r="I307" s="141"/>
      <c r="J307" s="141">
        <f t="shared" ref="J307:L308" si="62">J308</f>
        <v>1748.8</v>
      </c>
      <c r="K307" s="141">
        <f t="shared" si="62"/>
        <v>1748.8</v>
      </c>
      <c r="L307" s="141">
        <f t="shared" si="62"/>
        <v>1748.8</v>
      </c>
      <c r="M307" s="104"/>
    </row>
    <row r="308" spans="1:20" s="105" customFormat="1" ht="47.25" x14ac:dyDescent="0.25">
      <c r="A308" s="176" t="s">
        <v>240</v>
      </c>
      <c r="B308" s="87" t="s">
        <v>41</v>
      </c>
      <c r="C308" s="87" t="s">
        <v>22</v>
      </c>
      <c r="D308" s="180" t="s">
        <v>23</v>
      </c>
      <c r="E308" s="180" t="s">
        <v>24</v>
      </c>
      <c r="F308" s="180" t="s">
        <v>22</v>
      </c>
      <c r="G308" s="180" t="s">
        <v>367</v>
      </c>
      <c r="H308" s="87" t="s">
        <v>220</v>
      </c>
      <c r="I308" s="141"/>
      <c r="J308" s="141">
        <f t="shared" si="62"/>
        <v>1748.8</v>
      </c>
      <c r="K308" s="141">
        <f t="shared" si="62"/>
        <v>1748.8</v>
      </c>
      <c r="L308" s="141">
        <f t="shared" si="62"/>
        <v>1748.8</v>
      </c>
      <c r="M308" s="106"/>
    </row>
    <row r="309" spans="1:20" s="105" customFormat="1" ht="21" customHeight="1" x14ac:dyDescent="0.25">
      <c r="A309" s="176" t="s">
        <v>241</v>
      </c>
      <c r="B309" s="87" t="s">
        <v>41</v>
      </c>
      <c r="C309" s="87" t="s">
        <v>22</v>
      </c>
      <c r="D309" s="180" t="s">
        <v>23</v>
      </c>
      <c r="E309" s="180" t="s">
        <v>24</v>
      </c>
      <c r="F309" s="180" t="s">
        <v>22</v>
      </c>
      <c r="G309" s="180" t="s">
        <v>367</v>
      </c>
      <c r="H309" s="87" t="s">
        <v>239</v>
      </c>
      <c r="I309" s="141"/>
      <c r="J309" s="141">
        <f>'ведомст 3'!K415</f>
        <v>1748.8</v>
      </c>
      <c r="K309" s="141">
        <f>'ведомст 3'!L415</f>
        <v>1748.8</v>
      </c>
      <c r="L309" s="141">
        <f>'ведомст 3'!M415</f>
        <v>1748.8</v>
      </c>
      <c r="M309" s="106"/>
    </row>
    <row r="310" spans="1:20" s="105" customFormat="1" ht="166.5" customHeight="1" x14ac:dyDescent="0.25">
      <c r="A310" s="200" t="s">
        <v>316</v>
      </c>
      <c r="B310" s="87" t="s">
        <v>41</v>
      </c>
      <c r="C310" s="87" t="s">
        <v>22</v>
      </c>
      <c r="D310" s="180" t="s">
        <v>23</v>
      </c>
      <c r="E310" s="180" t="s">
        <v>24</v>
      </c>
      <c r="F310" s="180" t="s">
        <v>22</v>
      </c>
      <c r="G310" s="180" t="s">
        <v>368</v>
      </c>
      <c r="H310" s="175"/>
      <c r="I310" s="141"/>
      <c r="J310" s="141">
        <f t="shared" ref="J310:L311" si="63">J311</f>
        <v>7440.9</v>
      </c>
      <c r="K310" s="141">
        <f t="shared" si="63"/>
        <v>6115.6</v>
      </c>
      <c r="L310" s="141">
        <f t="shared" si="63"/>
        <v>5449.9</v>
      </c>
      <c r="M310" s="104"/>
      <c r="O310" s="646"/>
      <c r="P310" s="646"/>
      <c r="Q310" s="646"/>
      <c r="R310" s="646"/>
      <c r="S310" s="195"/>
      <c r="T310" s="141"/>
    </row>
    <row r="311" spans="1:20" s="105" customFormat="1" ht="47.25" x14ac:dyDescent="0.25">
      <c r="A311" s="176" t="s">
        <v>240</v>
      </c>
      <c r="B311" s="87" t="s">
        <v>41</v>
      </c>
      <c r="C311" s="87" t="s">
        <v>22</v>
      </c>
      <c r="D311" s="180" t="s">
        <v>23</v>
      </c>
      <c r="E311" s="180" t="s">
        <v>24</v>
      </c>
      <c r="F311" s="180" t="s">
        <v>22</v>
      </c>
      <c r="G311" s="180" t="s">
        <v>368</v>
      </c>
      <c r="H311" s="87" t="s">
        <v>220</v>
      </c>
      <c r="I311" s="141"/>
      <c r="J311" s="141">
        <f t="shared" si="63"/>
        <v>7440.9</v>
      </c>
      <c r="K311" s="141">
        <f t="shared" si="63"/>
        <v>6115.6</v>
      </c>
      <c r="L311" s="141">
        <f t="shared" si="63"/>
        <v>5449.9</v>
      </c>
      <c r="M311" s="289"/>
      <c r="O311" s="224"/>
      <c r="P311" s="224"/>
      <c r="Q311" s="224"/>
      <c r="R311" s="224"/>
      <c r="S311" s="195"/>
      <c r="T311" s="141"/>
    </row>
    <row r="312" spans="1:20" s="105" customFormat="1" ht="21.75" customHeight="1" x14ac:dyDescent="0.25">
      <c r="A312" s="176" t="s">
        <v>241</v>
      </c>
      <c r="B312" s="87" t="s">
        <v>41</v>
      </c>
      <c r="C312" s="87" t="s">
        <v>22</v>
      </c>
      <c r="D312" s="180" t="s">
        <v>23</v>
      </c>
      <c r="E312" s="180" t="s">
        <v>24</v>
      </c>
      <c r="F312" s="180" t="s">
        <v>22</v>
      </c>
      <c r="G312" s="180" t="s">
        <v>368</v>
      </c>
      <c r="H312" s="87" t="s">
        <v>239</v>
      </c>
      <c r="I312" s="141"/>
      <c r="J312" s="141">
        <f>'ведомст 3'!K418</f>
        <v>7440.9</v>
      </c>
      <c r="K312" s="141">
        <f>'ведомст 3'!L418</f>
        <v>6115.6</v>
      </c>
      <c r="L312" s="141">
        <f>'ведомст 3'!M418</f>
        <v>5449.9</v>
      </c>
      <c r="M312" s="104"/>
      <c r="O312" s="646"/>
      <c r="P312" s="646"/>
      <c r="Q312" s="646"/>
      <c r="R312" s="646"/>
      <c r="S312" s="195"/>
      <c r="T312" s="141"/>
    </row>
    <row r="313" spans="1:20" s="105" customFormat="1" ht="27.75" customHeight="1" x14ac:dyDescent="0.25">
      <c r="A313" s="174" t="s">
        <v>57</v>
      </c>
      <c r="B313" s="175" t="s">
        <v>41</v>
      </c>
      <c r="C313" s="175" t="s">
        <v>23</v>
      </c>
      <c r="D313" s="180"/>
      <c r="E313" s="180"/>
      <c r="F313" s="180"/>
      <c r="G313" s="180"/>
      <c r="H313" s="175"/>
      <c r="I313" s="140"/>
      <c r="J313" s="140">
        <f t="shared" ref="J313:L314" si="64">J314</f>
        <v>57467</v>
      </c>
      <c r="K313" s="140">
        <f t="shared" si="64"/>
        <v>47682.1</v>
      </c>
      <c r="L313" s="140">
        <f t="shared" si="64"/>
        <v>43527.5</v>
      </c>
      <c r="M313" s="104"/>
    </row>
    <row r="314" spans="1:20" s="105" customFormat="1" ht="54.75" customHeight="1" x14ac:dyDescent="0.25">
      <c r="A314" s="176" t="s">
        <v>514</v>
      </c>
      <c r="B314" s="87" t="s">
        <v>41</v>
      </c>
      <c r="C314" s="87" t="s">
        <v>23</v>
      </c>
      <c r="D314" s="180" t="s">
        <v>23</v>
      </c>
      <c r="E314" s="180"/>
      <c r="F314" s="180"/>
      <c r="G314" s="180"/>
      <c r="H314" s="175"/>
      <c r="I314" s="141"/>
      <c r="J314" s="141">
        <f>J315</f>
        <v>57467</v>
      </c>
      <c r="K314" s="141">
        <f t="shared" si="64"/>
        <v>47682.1</v>
      </c>
      <c r="L314" s="141">
        <f t="shared" si="64"/>
        <v>43527.5</v>
      </c>
      <c r="M314" s="104"/>
    </row>
    <row r="315" spans="1:20" s="105" customFormat="1" ht="63" x14ac:dyDescent="0.25">
      <c r="A315" s="176" t="s">
        <v>515</v>
      </c>
      <c r="B315" s="87" t="s">
        <v>41</v>
      </c>
      <c r="C315" s="87" t="s">
        <v>23</v>
      </c>
      <c r="D315" s="180" t="s">
        <v>23</v>
      </c>
      <c r="E315" s="180" t="s">
        <v>24</v>
      </c>
      <c r="F315" s="180"/>
      <c r="G315" s="180"/>
      <c r="H315" s="175"/>
      <c r="I315" s="141"/>
      <c r="J315" s="141">
        <f>J316</f>
        <v>57467</v>
      </c>
      <c r="K315" s="141">
        <f>K316</f>
        <v>47682.1</v>
      </c>
      <c r="L315" s="141">
        <f>L316</f>
        <v>43527.5</v>
      </c>
      <c r="M315" s="104"/>
    </row>
    <row r="316" spans="1:20" s="105" customFormat="1" ht="35.25" customHeight="1" x14ac:dyDescent="0.25">
      <c r="A316" s="178" t="s">
        <v>81</v>
      </c>
      <c r="B316" s="87" t="s">
        <v>41</v>
      </c>
      <c r="C316" s="87" t="s">
        <v>23</v>
      </c>
      <c r="D316" s="180" t="s">
        <v>23</v>
      </c>
      <c r="E316" s="180">
        <v>1</v>
      </c>
      <c r="F316" s="180" t="s">
        <v>23</v>
      </c>
      <c r="G316" s="180"/>
      <c r="H316" s="180"/>
      <c r="I316" s="141"/>
      <c r="J316" s="141">
        <f>J332+J335+J317+J338+J331+J320+J341+J323+J326</f>
        <v>57467</v>
      </c>
      <c r="K316" s="141">
        <f>K332+K335+K317+K338+K331+K320+K341+K323+K326</f>
        <v>47682.1</v>
      </c>
      <c r="L316" s="141">
        <f>L332+L335+L317+L338+L331+L320+L341+L323+L326</f>
        <v>43527.5</v>
      </c>
      <c r="M316" s="104"/>
    </row>
    <row r="317" spans="1:20" s="105" customFormat="1" ht="94.5" x14ac:dyDescent="0.25">
      <c r="A317" s="178" t="s">
        <v>289</v>
      </c>
      <c r="B317" s="87" t="s">
        <v>41</v>
      </c>
      <c r="C317" s="87" t="s">
        <v>23</v>
      </c>
      <c r="D317" s="180" t="s">
        <v>23</v>
      </c>
      <c r="E317" s="180" t="s">
        <v>24</v>
      </c>
      <c r="F317" s="180" t="s">
        <v>23</v>
      </c>
      <c r="G317" s="180" t="s">
        <v>369</v>
      </c>
      <c r="H317" s="180"/>
      <c r="I317" s="141"/>
      <c r="J317" s="141">
        <f t="shared" ref="J317:L318" si="65">J318</f>
        <v>100</v>
      </c>
      <c r="K317" s="141">
        <f t="shared" si="65"/>
        <v>100</v>
      </c>
      <c r="L317" s="141">
        <f t="shared" si="65"/>
        <v>100</v>
      </c>
      <c r="M317" s="104"/>
    </row>
    <row r="318" spans="1:20" s="105" customFormat="1" ht="47.25" x14ac:dyDescent="0.25">
      <c r="A318" s="176" t="s">
        <v>240</v>
      </c>
      <c r="B318" s="87" t="s">
        <v>41</v>
      </c>
      <c r="C318" s="87" t="s">
        <v>23</v>
      </c>
      <c r="D318" s="180" t="s">
        <v>23</v>
      </c>
      <c r="E318" s="180" t="s">
        <v>24</v>
      </c>
      <c r="F318" s="180" t="s">
        <v>23</v>
      </c>
      <c r="G318" s="180" t="s">
        <v>369</v>
      </c>
      <c r="H318" s="180" t="s">
        <v>220</v>
      </c>
      <c r="I318" s="141"/>
      <c r="J318" s="141">
        <f t="shared" si="65"/>
        <v>100</v>
      </c>
      <c r="K318" s="141">
        <f t="shared" si="65"/>
        <v>100</v>
      </c>
      <c r="L318" s="141">
        <f t="shared" si="65"/>
        <v>100</v>
      </c>
      <c r="M318" s="104"/>
    </row>
    <row r="319" spans="1:20" s="105" customFormat="1" x14ac:dyDescent="0.25">
      <c r="A319" s="176" t="s">
        <v>241</v>
      </c>
      <c r="B319" s="87" t="s">
        <v>41</v>
      </c>
      <c r="C319" s="87" t="s">
        <v>23</v>
      </c>
      <c r="D319" s="180" t="s">
        <v>23</v>
      </c>
      <c r="E319" s="180" t="s">
        <v>24</v>
      </c>
      <c r="F319" s="180" t="s">
        <v>23</v>
      </c>
      <c r="G319" s="180" t="s">
        <v>369</v>
      </c>
      <c r="H319" s="180" t="s">
        <v>239</v>
      </c>
      <c r="I319" s="141"/>
      <c r="J319" s="141">
        <f>'ведомст 3'!K425</f>
        <v>100</v>
      </c>
      <c r="K319" s="141">
        <f>'ведомст 3'!L425</f>
        <v>100</v>
      </c>
      <c r="L319" s="141">
        <f>'ведомст 3'!M425</f>
        <v>100</v>
      </c>
      <c r="M319" s="104"/>
    </row>
    <row r="320" spans="1:20" s="105" customFormat="1" hidden="1" x14ac:dyDescent="0.25">
      <c r="A320" s="176" t="s">
        <v>488</v>
      </c>
      <c r="B320" s="87" t="s">
        <v>41</v>
      </c>
      <c r="C320" s="87" t="s">
        <v>23</v>
      </c>
      <c r="D320" s="180" t="s">
        <v>23</v>
      </c>
      <c r="E320" s="180" t="s">
        <v>24</v>
      </c>
      <c r="F320" s="180" t="s">
        <v>23</v>
      </c>
      <c r="G320" s="180" t="s">
        <v>487</v>
      </c>
      <c r="H320" s="180"/>
      <c r="I320" s="141"/>
      <c r="J320" s="589">
        <f t="shared" ref="J320:L321" si="66">J321</f>
        <v>0</v>
      </c>
      <c r="K320" s="589">
        <f t="shared" si="66"/>
        <v>0</v>
      </c>
      <c r="L320" s="589">
        <f t="shared" si="66"/>
        <v>0</v>
      </c>
      <c r="M320" s="104"/>
    </row>
    <row r="321" spans="1:14" s="105" customFormat="1" ht="47.25" hidden="1" x14ac:dyDescent="0.2">
      <c r="A321" s="204" t="s">
        <v>240</v>
      </c>
      <c r="B321" s="87" t="s">
        <v>41</v>
      </c>
      <c r="C321" s="87" t="s">
        <v>23</v>
      </c>
      <c r="D321" s="180" t="s">
        <v>23</v>
      </c>
      <c r="E321" s="180" t="s">
        <v>24</v>
      </c>
      <c r="F321" s="180" t="s">
        <v>23</v>
      </c>
      <c r="G321" s="180" t="s">
        <v>487</v>
      </c>
      <c r="H321" s="180" t="s">
        <v>220</v>
      </c>
      <c r="I321" s="141"/>
      <c r="J321" s="589">
        <f t="shared" si="66"/>
        <v>0</v>
      </c>
      <c r="K321" s="589">
        <f t="shared" si="66"/>
        <v>0</v>
      </c>
      <c r="L321" s="589">
        <f t="shared" si="66"/>
        <v>0</v>
      </c>
      <c r="M321" s="104"/>
    </row>
    <row r="322" spans="1:14" s="105" customFormat="1" hidden="1" x14ac:dyDescent="0.25">
      <c r="A322" s="176" t="s">
        <v>241</v>
      </c>
      <c r="B322" s="87" t="s">
        <v>41</v>
      </c>
      <c r="C322" s="87" t="s">
        <v>23</v>
      </c>
      <c r="D322" s="180" t="s">
        <v>23</v>
      </c>
      <c r="E322" s="180" t="s">
        <v>24</v>
      </c>
      <c r="F322" s="180" t="s">
        <v>23</v>
      </c>
      <c r="G322" s="180" t="s">
        <v>487</v>
      </c>
      <c r="H322" s="180" t="s">
        <v>239</v>
      </c>
      <c r="I322" s="141"/>
      <c r="J322" s="589">
        <f>'ведомст 3'!K428</f>
        <v>0</v>
      </c>
      <c r="K322" s="589">
        <f>'ведомст 3'!L428</f>
        <v>0</v>
      </c>
      <c r="L322" s="589">
        <f>'ведомст 3'!M428</f>
        <v>0</v>
      </c>
      <c r="M322" s="104"/>
    </row>
    <row r="323" spans="1:14" s="105" customFormat="1" ht="111" customHeight="1" x14ac:dyDescent="0.2">
      <c r="A323" s="579" t="s">
        <v>503</v>
      </c>
      <c r="B323" s="87" t="s">
        <v>41</v>
      </c>
      <c r="C323" s="87" t="s">
        <v>23</v>
      </c>
      <c r="D323" s="180" t="s">
        <v>23</v>
      </c>
      <c r="E323" s="180" t="s">
        <v>24</v>
      </c>
      <c r="F323" s="180" t="s">
        <v>23</v>
      </c>
      <c r="G323" s="180" t="s">
        <v>499</v>
      </c>
      <c r="H323" s="180"/>
      <c r="I323" s="141"/>
      <c r="J323" s="141">
        <f t="shared" ref="J323:L324" si="67">J324</f>
        <v>36</v>
      </c>
      <c r="K323" s="141">
        <f t="shared" si="67"/>
        <v>36</v>
      </c>
      <c r="L323" s="141">
        <f t="shared" si="67"/>
        <v>36</v>
      </c>
      <c r="M323" s="104"/>
    </row>
    <row r="324" spans="1:14" s="105" customFormat="1" ht="47.25" x14ac:dyDescent="0.2">
      <c r="A324" s="204" t="s">
        <v>240</v>
      </c>
      <c r="B324" s="87" t="s">
        <v>41</v>
      </c>
      <c r="C324" s="87" t="s">
        <v>23</v>
      </c>
      <c r="D324" s="180" t="s">
        <v>23</v>
      </c>
      <c r="E324" s="180" t="s">
        <v>24</v>
      </c>
      <c r="F324" s="180" t="s">
        <v>23</v>
      </c>
      <c r="G324" s="180" t="s">
        <v>499</v>
      </c>
      <c r="H324" s="180" t="s">
        <v>220</v>
      </c>
      <c r="I324" s="141"/>
      <c r="J324" s="141">
        <f t="shared" si="67"/>
        <v>36</v>
      </c>
      <c r="K324" s="141">
        <f t="shared" si="67"/>
        <v>36</v>
      </c>
      <c r="L324" s="141">
        <f t="shared" si="67"/>
        <v>36</v>
      </c>
      <c r="M324" s="104"/>
    </row>
    <row r="325" spans="1:14" s="105" customFormat="1" x14ac:dyDescent="0.25">
      <c r="A325" s="176" t="s">
        <v>241</v>
      </c>
      <c r="B325" s="87" t="s">
        <v>41</v>
      </c>
      <c r="C325" s="87" t="s">
        <v>23</v>
      </c>
      <c r="D325" s="180" t="s">
        <v>23</v>
      </c>
      <c r="E325" s="180" t="s">
        <v>24</v>
      </c>
      <c r="F325" s="180" t="s">
        <v>23</v>
      </c>
      <c r="G325" s="180" t="s">
        <v>499</v>
      </c>
      <c r="H325" s="180" t="s">
        <v>239</v>
      </c>
      <c r="I325" s="141"/>
      <c r="J325" s="141">
        <f>'ведомст 3'!K431</f>
        <v>36</v>
      </c>
      <c r="K325" s="141">
        <f>'ведомст 3'!L431</f>
        <v>36</v>
      </c>
      <c r="L325" s="141">
        <f>'ведомст 3'!M431</f>
        <v>36</v>
      </c>
      <c r="M325" s="104"/>
    </row>
    <row r="326" spans="1:14" s="105" customFormat="1" ht="95.25" customHeight="1" x14ac:dyDescent="0.2">
      <c r="A326" s="579" t="s">
        <v>504</v>
      </c>
      <c r="B326" s="87" t="s">
        <v>41</v>
      </c>
      <c r="C326" s="87" t="s">
        <v>23</v>
      </c>
      <c r="D326" s="180" t="s">
        <v>23</v>
      </c>
      <c r="E326" s="180" t="s">
        <v>24</v>
      </c>
      <c r="F326" s="180" t="s">
        <v>23</v>
      </c>
      <c r="G326" s="180" t="s">
        <v>500</v>
      </c>
      <c r="H326" s="180"/>
      <c r="I326" s="141"/>
      <c r="J326" s="141">
        <f t="shared" ref="J326:L327" si="68">J327</f>
        <v>36</v>
      </c>
      <c r="K326" s="141">
        <f t="shared" si="68"/>
        <v>36</v>
      </c>
      <c r="L326" s="141">
        <f t="shared" si="68"/>
        <v>36</v>
      </c>
      <c r="M326" s="104"/>
    </row>
    <row r="327" spans="1:14" s="105" customFormat="1" ht="47.25" x14ac:dyDescent="0.2">
      <c r="A327" s="204" t="s">
        <v>240</v>
      </c>
      <c r="B327" s="87" t="s">
        <v>41</v>
      </c>
      <c r="C327" s="87" t="s">
        <v>23</v>
      </c>
      <c r="D327" s="180" t="s">
        <v>23</v>
      </c>
      <c r="E327" s="180" t="s">
        <v>24</v>
      </c>
      <c r="F327" s="180" t="s">
        <v>23</v>
      </c>
      <c r="G327" s="180" t="s">
        <v>500</v>
      </c>
      <c r="H327" s="180" t="s">
        <v>220</v>
      </c>
      <c r="I327" s="141"/>
      <c r="J327" s="141">
        <f t="shared" si="68"/>
        <v>36</v>
      </c>
      <c r="K327" s="141">
        <f t="shared" si="68"/>
        <v>36</v>
      </c>
      <c r="L327" s="141">
        <f t="shared" si="68"/>
        <v>36</v>
      </c>
      <c r="M327" s="104"/>
    </row>
    <row r="328" spans="1:14" s="105" customFormat="1" x14ac:dyDescent="0.25">
      <c r="A328" s="176" t="s">
        <v>241</v>
      </c>
      <c r="B328" s="87" t="s">
        <v>41</v>
      </c>
      <c r="C328" s="87" t="s">
        <v>23</v>
      </c>
      <c r="D328" s="180" t="s">
        <v>23</v>
      </c>
      <c r="E328" s="180" t="s">
        <v>24</v>
      </c>
      <c r="F328" s="180" t="s">
        <v>23</v>
      </c>
      <c r="G328" s="180" t="s">
        <v>500</v>
      </c>
      <c r="H328" s="180" t="s">
        <v>239</v>
      </c>
      <c r="I328" s="141"/>
      <c r="J328" s="141">
        <f>'ведомст 3'!K434</f>
        <v>36</v>
      </c>
      <c r="K328" s="141">
        <f>'ведомст 3'!L434</f>
        <v>36</v>
      </c>
      <c r="L328" s="141">
        <f>'ведомст 3'!M434</f>
        <v>36</v>
      </c>
      <c r="M328" s="104"/>
    </row>
    <row r="329" spans="1:14" s="105" customFormat="1" ht="60" x14ac:dyDescent="0.2">
      <c r="A329" s="100" t="s">
        <v>311</v>
      </c>
      <c r="B329" s="87" t="s">
        <v>41</v>
      </c>
      <c r="C329" s="87" t="s">
        <v>23</v>
      </c>
      <c r="D329" s="180" t="s">
        <v>23</v>
      </c>
      <c r="E329" s="180" t="s">
        <v>24</v>
      </c>
      <c r="F329" s="180" t="s">
        <v>23</v>
      </c>
      <c r="G329" s="180" t="s">
        <v>370</v>
      </c>
      <c r="H329" s="180"/>
      <c r="I329" s="141"/>
      <c r="J329" s="141">
        <f t="shared" ref="J329:L330" si="69">J330</f>
        <v>0</v>
      </c>
      <c r="K329" s="141">
        <f t="shared" si="69"/>
        <v>0</v>
      </c>
      <c r="L329" s="141">
        <f t="shared" si="69"/>
        <v>0</v>
      </c>
      <c r="M329" s="104"/>
    </row>
    <row r="330" spans="1:14" s="105" customFormat="1" ht="47.25" x14ac:dyDescent="0.25">
      <c r="A330" s="176" t="s">
        <v>240</v>
      </c>
      <c r="B330" s="87" t="s">
        <v>41</v>
      </c>
      <c r="C330" s="87" t="s">
        <v>23</v>
      </c>
      <c r="D330" s="180" t="s">
        <v>23</v>
      </c>
      <c r="E330" s="180" t="s">
        <v>24</v>
      </c>
      <c r="F330" s="180" t="s">
        <v>23</v>
      </c>
      <c r="G330" s="180" t="s">
        <v>370</v>
      </c>
      <c r="H330" s="180" t="s">
        <v>220</v>
      </c>
      <c r="I330" s="141"/>
      <c r="J330" s="141">
        <f t="shared" si="69"/>
        <v>0</v>
      </c>
      <c r="K330" s="141">
        <f t="shared" si="69"/>
        <v>0</v>
      </c>
      <c r="L330" s="141">
        <f t="shared" si="69"/>
        <v>0</v>
      </c>
      <c r="M330" s="104"/>
    </row>
    <row r="331" spans="1:14" s="105" customFormat="1" x14ac:dyDescent="0.25">
      <c r="A331" s="176" t="s">
        <v>241</v>
      </c>
      <c r="B331" s="87" t="s">
        <v>41</v>
      </c>
      <c r="C331" s="87" t="s">
        <v>23</v>
      </c>
      <c r="D331" s="180" t="s">
        <v>23</v>
      </c>
      <c r="E331" s="180" t="s">
        <v>24</v>
      </c>
      <c r="F331" s="180" t="s">
        <v>23</v>
      </c>
      <c r="G331" s="180" t="s">
        <v>370</v>
      </c>
      <c r="H331" s="180" t="s">
        <v>239</v>
      </c>
      <c r="I331" s="141"/>
      <c r="J331" s="141">
        <f>'ведомст 3'!K437</f>
        <v>0</v>
      </c>
      <c r="K331" s="141">
        <f>'ведомст 3'!L437</f>
        <v>0</v>
      </c>
      <c r="L331" s="141">
        <f>'ведомст 3'!M437</f>
        <v>0</v>
      </c>
      <c r="M331" s="104"/>
    </row>
    <row r="332" spans="1:14" s="105" customFormat="1" ht="31.5" x14ac:dyDescent="0.25">
      <c r="A332" s="176" t="s">
        <v>59</v>
      </c>
      <c r="B332" s="87" t="s">
        <v>41</v>
      </c>
      <c r="C332" s="87" t="s">
        <v>23</v>
      </c>
      <c r="D332" s="180" t="s">
        <v>23</v>
      </c>
      <c r="E332" s="180" t="s">
        <v>24</v>
      </c>
      <c r="F332" s="180" t="s">
        <v>23</v>
      </c>
      <c r="G332" s="180" t="s">
        <v>371</v>
      </c>
      <c r="H332" s="180"/>
      <c r="I332" s="141"/>
      <c r="J332" s="141">
        <f t="shared" ref="J332:L333" si="70">J333</f>
        <v>5163.8</v>
      </c>
      <c r="K332" s="141">
        <f t="shared" si="70"/>
        <v>4192.5</v>
      </c>
      <c r="L332" s="141">
        <f t="shared" si="70"/>
        <v>4192.5</v>
      </c>
      <c r="M332" s="289"/>
    </row>
    <row r="333" spans="1:14" s="105" customFormat="1" ht="47.25" x14ac:dyDescent="0.25">
      <c r="A333" s="176" t="s">
        <v>240</v>
      </c>
      <c r="B333" s="87" t="s">
        <v>41</v>
      </c>
      <c r="C333" s="87" t="s">
        <v>23</v>
      </c>
      <c r="D333" s="180" t="s">
        <v>23</v>
      </c>
      <c r="E333" s="180" t="s">
        <v>24</v>
      </c>
      <c r="F333" s="180" t="s">
        <v>23</v>
      </c>
      <c r="G333" s="180" t="s">
        <v>371</v>
      </c>
      <c r="H333" s="180" t="s">
        <v>220</v>
      </c>
      <c r="I333" s="141"/>
      <c r="J333" s="141">
        <f t="shared" si="70"/>
        <v>5163.8</v>
      </c>
      <c r="K333" s="141">
        <f t="shared" si="70"/>
        <v>4192.5</v>
      </c>
      <c r="L333" s="141">
        <f t="shared" si="70"/>
        <v>4192.5</v>
      </c>
      <c r="M333" s="104"/>
    </row>
    <row r="334" spans="1:14" s="105" customFormat="1" x14ac:dyDescent="0.25">
      <c r="A334" s="176" t="s">
        <v>241</v>
      </c>
      <c r="B334" s="87" t="s">
        <v>41</v>
      </c>
      <c r="C334" s="87" t="s">
        <v>23</v>
      </c>
      <c r="D334" s="180" t="s">
        <v>23</v>
      </c>
      <c r="E334" s="180" t="s">
        <v>24</v>
      </c>
      <c r="F334" s="180" t="s">
        <v>23</v>
      </c>
      <c r="G334" s="180" t="s">
        <v>371</v>
      </c>
      <c r="H334" s="180" t="s">
        <v>239</v>
      </c>
      <c r="I334" s="88"/>
      <c r="J334" s="88">
        <f>'ведомст 3'!K440</f>
        <v>5163.8</v>
      </c>
      <c r="K334" s="88">
        <f>'ведомст 3'!L440</f>
        <v>4192.5</v>
      </c>
      <c r="L334" s="88">
        <f>'ведомст 3'!M440</f>
        <v>4192.5</v>
      </c>
      <c r="M334" s="104"/>
    </row>
    <row r="335" spans="1:14" s="105" customFormat="1" ht="204" customHeight="1" x14ac:dyDescent="0.2">
      <c r="A335" s="200" t="s">
        <v>317</v>
      </c>
      <c r="B335" s="86" t="s">
        <v>41</v>
      </c>
      <c r="C335" s="86" t="s">
        <v>23</v>
      </c>
      <c r="D335" s="180" t="s">
        <v>23</v>
      </c>
      <c r="E335" s="180" t="s">
        <v>24</v>
      </c>
      <c r="F335" s="180" t="s">
        <v>23</v>
      </c>
      <c r="G335" s="180" t="s">
        <v>372</v>
      </c>
      <c r="H335" s="180"/>
      <c r="I335" s="141"/>
      <c r="J335" s="141">
        <f t="shared" ref="J335:L336" si="71">J336</f>
        <v>50882.2</v>
      </c>
      <c r="K335" s="141">
        <f t="shared" si="71"/>
        <v>42068.6</v>
      </c>
      <c r="L335" s="141">
        <f t="shared" si="71"/>
        <v>37921.5</v>
      </c>
      <c r="M335" s="106"/>
      <c r="N335" s="288"/>
    </row>
    <row r="336" spans="1:14" s="105" customFormat="1" ht="47.25" x14ac:dyDescent="0.25">
      <c r="A336" s="176" t="s">
        <v>240</v>
      </c>
      <c r="B336" s="87" t="s">
        <v>41</v>
      </c>
      <c r="C336" s="87" t="s">
        <v>23</v>
      </c>
      <c r="D336" s="180" t="s">
        <v>23</v>
      </c>
      <c r="E336" s="180" t="s">
        <v>24</v>
      </c>
      <c r="F336" s="180" t="s">
        <v>23</v>
      </c>
      <c r="G336" s="180" t="s">
        <v>372</v>
      </c>
      <c r="H336" s="180" t="s">
        <v>220</v>
      </c>
      <c r="I336" s="141"/>
      <c r="J336" s="141">
        <f t="shared" si="71"/>
        <v>50882.2</v>
      </c>
      <c r="K336" s="141">
        <f t="shared" si="71"/>
        <v>42068.6</v>
      </c>
      <c r="L336" s="141">
        <f t="shared" si="71"/>
        <v>37921.5</v>
      </c>
      <c r="M336" s="106"/>
      <c r="N336" s="288"/>
    </row>
    <row r="337" spans="1:14" s="105" customFormat="1" x14ac:dyDescent="0.25">
      <c r="A337" s="176" t="s">
        <v>241</v>
      </c>
      <c r="B337" s="87" t="s">
        <v>41</v>
      </c>
      <c r="C337" s="87" t="s">
        <v>23</v>
      </c>
      <c r="D337" s="180" t="s">
        <v>23</v>
      </c>
      <c r="E337" s="180" t="s">
        <v>24</v>
      </c>
      <c r="F337" s="180" t="s">
        <v>23</v>
      </c>
      <c r="G337" s="180" t="s">
        <v>372</v>
      </c>
      <c r="H337" s="180" t="s">
        <v>239</v>
      </c>
      <c r="I337" s="141"/>
      <c r="J337" s="141">
        <f>'ведомст 3'!K443</f>
        <v>50882.2</v>
      </c>
      <c r="K337" s="141">
        <f>'ведомст 3'!L443</f>
        <v>42068.6</v>
      </c>
      <c r="L337" s="141">
        <f>'ведомст 3'!M443</f>
        <v>37921.5</v>
      </c>
      <c r="M337" s="106"/>
      <c r="N337" s="288"/>
    </row>
    <row r="338" spans="1:14" s="105" customFormat="1" ht="54.75" customHeight="1" x14ac:dyDescent="0.25">
      <c r="A338" s="176" t="s">
        <v>290</v>
      </c>
      <c r="B338" s="86" t="s">
        <v>41</v>
      </c>
      <c r="C338" s="86" t="s">
        <v>23</v>
      </c>
      <c r="D338" s="180" t="s">
        <v>23</v>
      </c>
      <c r="E338" s="180" t="s">
        <v>24</v>
      </c>
      <c r="F338" s="180" t="s">
        <v>23</v>
      </c>
      <c r="G338" s="180" t="s">
        <v>373</v>
      </c>
      <c r="H338" s="180"/>
      <c r="I338" s="141"/>
      <c r="J338" s="141">
        <f t="shared" ref="J338:L339" si="72">J339</f>
        <v>1249</v>
      </c>
      <c r="K338" s="141">
        <f t="shared" si="72"/>
        <v>1249</v>
      </c>
      <c r="L338" s="141">
        <f t="shared" si="72"/>
        <v>1241.5</v>
      </c>
      <c r="M338" s="106"/>
    </row>
    <row r="339" spans="1:14" s="105" customFormat="1" ht="47.25" x14ac:dyDescent="0.25">
      <c r="A339" s="176" t="s">
        <v>240</v>
      </c>
      <c r="B339" s="86" t="s">
        <v>41</v>
      </c>
      <c r="C339" s="86" t="s">
        <v>23</v>
      </c>
      <c r="D339" s="180" t="s">
        <v>23</v>
      </c>
      <c r="E339" s="180" t="s">
        <v>24</v>
      </c>
      <c r="F339" s="180" t="s">
        <v>23</v>
      </c>
      <c r="G339" s="180" t="s">
        <v>373</v>
      </c>
      <c r="H339" s="180" t="s">
        <v>220</v>
      </c>
      <c r="I339" s="141"/>
      <c r="J339" s="141">
        <f t="shared" si="72"/>
        <v>1249</v>
      </c>
      <c r="K339" s="141">
        <f t="shared" si="72"/>
        <v>1249</v>
      </c>
      <c r="L339" s="141">
        <f t="shared" si="72"/>
        <v>1241.5</v>
      </c>
      <c r="M339" s="106"/>
    </row>
    <row r="340" spans="1:14" s="105" customFormat="1" x14ac:dyDescent="0.25">
      <c r="A340" s="176" t="s">
        <v>241</v>
      </c>
      <c r="B340" s="86" t="s">
        <v>41</v>
      </c>
      <c r="C340" s="86" t="s">
        <v>23</v>
      </c>
      <c r="D340" s="180" t="s">
        <v>23</v>
      </c>
      <c r="E340" s="180" t="s">
        <v>24</v>
      </c>
      <c r="F340" s="180" t="s">
        <v>23</v>
      </c>
      <c r="G340" s="180" t="s">
        <v>373</v>
      </c>
      <c r="H340" s="180" t="s">
        <v>239</v>
      </c>
      <c r="I340" s="141"/>
      <c r="J340" s="141">
        <f>'ведомст 3'!K446</f>
        <v>1249</v>
      </c>
      <c r="K340" s="141">
        <f>'ведомст 3'!L446</f>
        <v>1249</v>
      </c>
      <c r="L340" s="141">
        <f>'ведомст 3'!M446</f>
        <v>1241.5</v>
      </c>
      <c r="M340" s="106"/>
    </row>
    <row r="341" spans="1:14" s="105" customFormat="1" ht="31.5" hidden="1" x14ac:dyDescent="0.2">
      <c r="A341" s="204" t="s">
        <v>495</v>
      </c>
      <c r="B341" s="191" t="s">
        <v>41</v>
      </c>
      <c r="C341" s="191" t="s">
        <v>23</v>
      </c>
      <c r="D341" s="180" t="s">
        <v>23</v>
      </c>
      <c r="E341" s="180" t="s">
        <v>24</v>
      </c>
      <c r="F341" s="180" t="s">
        <v>23</v>
      </c>
      <c r="G341" s="180" t="s">
        <v>494</v>
      </c>
      <c r="H341" s="180"/>
      <c r="I341" s="141"/>
      <c r="J341" s="589">
        <f t="shared" ref="J341:L342" si="73">J342</f>
        <v>0</v>
      </c>
      <c r="K341" s="589">
        <f t="shared" si="73"/>
        <v>0</v>
      </c>
      <c r="L341" s="589">
        <f t="shared" si="73"/>
        <v>0</v>
      </c>
      <c r="M341" s="291"/>
    </row>
    <row r="342" spans="1:14" s="105" customFormat="1" ht="47.25" hidden="1" x14ac:dyDescent="0.2">
      <c r="A342" s="204" t="s">
        <v>240</v>
      </c>
      <c r="B342" s="191" t="s">
        <v>41</v>
      </c>
      <c r="C342" s="191" t="s">
        <v>23</v>
      </c>
      <c r="D342" s="180" t="s">
        <v>23</v>
      </c>
      <c r="E342" s="180" t="s">
        <v>24</v>
      </c>
      <c r="F342" s="180" t="s">
        <v>23</v>
      </c>
      <c r="G342" s="180" t="s">
        <v>494</v>
      </c>
      <c r="H342" s="180" t="s">
        <v>220</v>
      </c>
      <c r="I342" s="141"/>
      <c r="J342" s="589">
        <f t="shared" si="73"/>
        <v>0</v>
      </c>
      <c r="K342" s="589">
        <f t="shared" si="73"/>
        <v>0</v>
      </c>
      <c r="L342" s="589">
        <f t="shared" si="73"/>
        <v>0</v>
      </c>
      <c r="M342" s="291"/>
    </row>
    <row r="343" spans="1:14" s="105" customFormat="1" hidden="1" x14ac:dyDescent="0.25">
      <c r="A343" s="176" t="s">
        <v>241</v>
      </c>
      <c r="B343" s="191" t="s">
        <v>41</v>
      </c>
      <c r="C343" s="191" t="s">
        <v>23</v>
      </c>
      <c r="D343" s="180" t="s">
        <v>23</v>
      </c>
      <c r="E343" s="180" t="s">
        <v>24</v>
      </c>
      <c r="F343" s="180" t="s">
        <v>23</v>
      </c>
      <c r="G343" s="180" t="s">
        <v>494</v>
      </c>
      <c r="H343" s="180" t="s">
        <v>239</v>
      </c>
      <c r="I343" s="141"/>
      <c r="J343" s="589">
        <f>'ведомст 3'!K449</f>
        <v>0</v>
      </c>
      <c r="K343" s="589">
        <f>'ведомст 3'!L449</f>
        <v>0</v>
      </c>
      <c r="L343" s="589">
        <f>'ведомст 3'!M449</f>
        <v>0</v>
      </c>
      <c r="M343" s="291"/>
    </row>
    <row r="344" spans="1:14" s="288" customFormat="1" ht="18" customHeight="1" x14ac:dyDescent="0.25">
      <c r="A344" s="174" t="s">
        <v>132</v>
      </c>
      <c r="B344" s="175" t="s">
        <v>41</v>
      </c>
      <c r="C344" s="175" t="s">
        <v>36</v>
      </c>
      <c r="D344" s="180"/>
      <c r="E344" s="180"/>
      <c r="F344" s="180"/>
      <c r="G344" s="180"/>
      <c r="H344" s="180"/>
      <c r="I344" s="140"/>
      <c r="J344" s="140">
        <f t="shared" ref="J344:L349" si="74">J345</f>
        <v>9870</v>
      </c>
      <c r="K344" s="140">
        <f t="shared" si="74"/>
        <v>2759.3</v>
      </c>
      <c r="L344" s="140">
        <f t="shared" si="74"/>
        <v>2697.8</v>
      </c>
      <c r="M344" s="106"/>
      <c r="N344" s="105"/>
    </row>
    <row r="345" spans="1:14" s="288" customFormat="1" ht="50.25" customHeight="1" x14ac:dyDescent="0.25">
      <c r="A345" s="176" t="s">
        <v>514</v>
      </c>
      <c r="B345" s="87" t="s">
        <v>41</v>
      </c>
      <c r="C345" s="87" t="s">
        <v>36</v>
      </c>
      <c r="D345" s="180" t="s">
        <v>23</v>
      </c>
      <c r="E345" s="180"/>
      <c r="F345" s="180"/>
      <c r="G345" s="180"/>
      <c r="H345" s="180"/>
      <c r="I345" s="141"/>
      <c r="J345" s="141">
        <f t="shared" si="74"/>
        <v>9870</v>
      </c>
      <c r="K345" s="141">
        <f t="shared" si="74"/>
        <v>2759.3</v>
      </c>
      <c r="L345" s="141">
        <f t="shared" si="74"/>
        <v>2697.8</v>
      </c>
      <c r="M345" s="289"/>
      <c r="N345" s="105"/>
    </row>
    <row r="346" spans="1:14" s="288" customFormat="1" ht="61.5" customHeight="1" x14ac:dyDescent="0.25">
      <c r="A346" s="176" t="s">
        <v>515</v>
      </c>
      <c r="B346" s="87" t="s">
        <v>41</v>
      </c>
      <c r="C346" s="87" t="s">
        <v>36</v>
      </c>
      <c r="D346" s="180" t="s">
        <v>23</v>
      </c>
      <c r="E346" s="180" t="s">
        <v>24</v>
      </c>
      <c r="F346" s="180"/>
      <c r="G346" s="180"/>
      <c r="H346" s="180"/>
      <c r="I346" s="141"/>
      <c r="J346" s="141">
        <f t="shared" si="74"/>
        <v>9870</v>
      </c>
      <c r="K346" s="141">
        <f t="shared" si="74"/>
        <v>2759.3</v>
      </c>
      <c r="L346" s="141">
        <f t="shared" si="74"/>
        <v>2697.8</v>
      </c>
      <c r="M346" s="106"/>
      <c r="N346" s="105"/>
    </row>
    <row r="347" spans="1:14" s="105" customFormat="1" ht="30" customHeight="1" x14ac:dyDescent="0.25">
      <c r="A347" s="178" t="s">
        <v>122</v>
      </c>
      <c r="B347" s="87" t="s">
        <v>41</v>
      </c>
      <c r="C347" s="87" t="s">
        <v>36</v>
      </c>
      <c r="D347" s="180" t="s">
        <v>23</v>
      </c>
      <c r="E347" s="180" t="s">
        <v>24</v>
      </c>
      <c r="F347" s="180" t="s">
        <v>36</v>
      </c>
      <c r="G347" s="180"/>
      <c r="H347" s="180"/>
      <c r="I347" s="141"/>
      <c r="J347" s="141">
        <f>J348+J352</f>
        <v>9870</v>
      </c>
      <c r="K347" s="141">
        <f>K348+K352</f>
        <v>2759.3</v>
      </c>
      <c r="L347" s="141">
        <f>L348+L352</f>
        <v>2697.8</v>
      </c>
      <c r="M347" s="106"/>
    </row>
    <row r="348" spans="1:14" s="105" customFormat="1" ht="17.25" customHeight="1" x14ac:dyDescent="0.25">
      <c r="A348" s="176" t="s">
        <v>60</v>
      </c>
      <c r="B348" s="87" t="s">
        <v>41</v>
      </c>
      <c r="C348" s="87" t="s">
        <v>36</v>
      </c>
      <c r="D348" s="180" t="s">
        <v>23</v>
      </c>
      <c r="E348" s="180" t="s">
        <v>24</v>
      </c>
      <c r="F348" s="180" t="s">
        <v>36</v>
      </c>
      <c r="G348" s="180" t="s">
        <v>374</v>
      </c>
      <c r="H348" s="180"/>
      <c r="I348" s="141"/>
      <c r="J348" s="141">
        <f t="shared" si="74"/>
        <v>9500</v>
      </c>
      <c r="K348" s="141">
        <f t="shared" si="74"/>
        <v>2389.3000000000002</v>
      </c>
      <c r="L348" s="141">
        <f t="shared" si="74"/>
        <v>2327.8000000000002</v>
      </c>
      <c r="M348" s="104"/>
    </row>
    <row r="349" spans="1:14" s="105" customFormat="1" ht="47.25" x14ac:dyDescent="0.25">
      <c r="A349" s="176" t="s">
        <v>240</v>
      </c>
      <c r="B349" s="87" t="s">
        <v>41</v>
      </c>
      <c r="C349" s="87" t="s">
        <v>36</v>
      </c>
      <c r="D349" s="180" t="s">
        <v>23</v>
      </c>
      <c r="E349" s="180" t="s">
        <v>24</v>
      </c>
      <c r="F349" s="180" t="s">
        <v>36</v>
      </c>
      <c r="G349" s="180" t="s">
        <v>374</v>
      </c>
      <c r="H349" s="180" t="s">
        <v>220</v>
      </c>
      <c r="I349" s="150"/>
      <c r="J349" s="150">
        <f t="shared" si="74"/>
        <v>9500</v>
      </c>
      <c r="K349" s="150">
        <f t="shared" si="74"/>
        <v>2389.3000000000002</v>
      </c>
      <c r="L349" s="150">
        <f t="shared" si="74"/>
        <v>2327.8000000000002</v>
      </c>
      <c r="M349" s="106"/>
    </row>
    <row r="350" spans="1:14" s="105" customFormat="1" x14ac:dyDescent="0.25">
      <c r="A350" s="176" t="s">
        <v>241</v>
      </c>
      <c r="B350" s="87" t="s">
        <v>41</v>
      </c>
      <c r="C350" s="87" t="s">
        <v>36</v>
      </c>
      <c r="D350" s="180" t="s">
        <v>23</v>
      </c>
      <c r="E350" s="180" t="s">
        <v>24</v>
      </c>
      <c r="F350" s="180" t="s">
        <v>36</v>
      </c>
      <c r="G350" s="180" t="s">
        <v>374</v>
      </c>
      <c r="H350" s="180" t="s">
        <v>239</v>
      </c>
      <c r="I350" s="150"/>
      <c r="J350" s="150">
        <f>'ведомст 3'!K457</f>
        <v>9500</v>
      </c>
      <c r="K350" s="150">
        <f>'ведомст 3'!L457</f>
        <v>2389.3000000000002</v>
      </c>
      <c r="L350" s="150">
        <f>'ведомст 3'!M457</f>
        <v>2327.8000000000002</v>
      </c>
      <c r="M350" s="106"/>
    </row>
    <row r="351" spans="1:14" s="105" customFormat="1" ht="96.75" customHeight="1" x14ac:dyDescent="0.25">
      <c r="A351" s="176" t="s">
        <v>288</v>
      </c>
      <c r="B351" s="87" t="s">
        <v>41</v>
      </c>
      <c r="C351" s="87" t="s">
        <v>36</v>
      </c>
      <c r="D351" s="180" t="s">
        <v>23</v>
      </c>
      <c r="E351" s="180" t="s">
        <v>24</v>
      </c>
      <c r="F351" s="180" t="s">
        <v>25</v>
      </c>
      <c r="G351" s="180" t="s">
        <v>375</v>
      </c>
      <c r="H351" s="180"/>
      <c r="I351" s="150"/>
      <c r="J351" s="150">
        <f t="shared" ref="J351:L352" si="75">J352</f>
        <v>370</v>
      </c>
      <c r="K351" s="154">
        <f t="shared" si="75"/>
        <v>370</v>
      </c>
      <c r="L351" s="154">
        <f t="shared" si="75"/>
        <v>370</v>
      </c>
      <c r="M351" s="106"/>
    </row>
    <row r="352" spans="1:14" s="105" customFormat="1" ht="51.75" customHeight="1" x14ac:dyDescent="0.25">
      <c r="A352" s="176" t="s">
        <v>240</v>
      </c>
      <c r="B352" s="87" t="s">
        <v>41</v>
      </c>
      <c r="C352" s="87" t="s">
        <v>36</v>
      </c>
      <c r="D352" s="180" t="s">
        <v>23</v>
      </c>
      <c r="E352" s="180" t="s">
        <v>24</v>
      </c>
      <c r="F352" s="180" t="s">
        <v>25</v>
      </c>
      <c r="G352" s="180" t="s">
        <v>375</v>
      </c>
      <c r="H352" s="180" t="s">
        <v>220</v>
      </c>
      <c r="I352" s="150"/>
      <c r="J352" s="150">
        <f t="shared" si="75"/>
        <v>370</v>
      </c>
      <c r="K352" s="154">
        <f t="shared" si="75"/>
        <v>370</v>
      </c>
      <c r="L352" s="154">
        <f t="shared" si="75"/>
        <v>370</v>
      </c>
      <c r="M352" s="104"/>
    </row>
    <row r="353" spans="1:13" s="105" customFormat="1" ht="66" customHeight="1" x14ac:dyDescent="0.25">
      <c r="A353" s="176" t="s">
        <v>286</v>
      </c>
      <c r="B353" s="87" t="s">
        <v>41</v>
      </c>
      <c r="C353" s="87" t="s">
        <v>36</v>
      </c>
      <c r="D353" s="180" t="s">
        <v>23</v>
      </c>
      <c r="E353" s="180" t="s">
        <v>24</v>
      </c>
      <c r="F353" s="180" t="s">
        <v>25</v>
      </c>
      <c r="G353" s="180" t="s">
        <v>375</v>
      </c>
      <c r="H353" s="180" t="s">
        <v>221</v>
      </c>
      <c r="I353" s="150"/>
      <c r="J353" s="150">
        <f>'ведомст 3'!K461</f>
        <v>370</v>
      </c>
      <c r="K353" s="150">
        <f>'ведомст 3'!L461</f>
        <v>370</v>
      </c>
      <c r="L353" s="150">
        <f>'ведомст 3'!M461</f>
        <v>370</v>
      </c>
      <c r="M353" s="106"/>
    </row>
    <row r="354" spans="1:13" s="105" customFormat="1" x14ac:dyDescent="0.25">
      <c r="A354" s="174" t="s">
        <v>242</v>
      </c>
      <c r="B354" s="175" t="s">
        <v>41</v>
      </c>
      <c r="C354" s="175" t="s">
        <v>41</v>
      </c>
      <c r="D354" s="180"/>
      <c r="E354" s="180"/>
      <c r="F354" s="180"/>
      <c r="G354" s="180"/>
      <c r="H354" s="180"/>
      <c r="I354" s="140"/>
      <c r="J354" s="140">
        <f>J355</f>
        <v>27.9</v>
      </c>
      <c r="K354" s="140">
        <f t="shared" ref="K354:L354" si="76">K355</f>
        <v>27.9</v>
      </c>
      <c r="L354" s="140">
        <f t="shared" si="76"/>
        <v>27.9</v>
      </c>
      <c r="M354" s="104"/>
    </row>
    <row r="355" spans="1:13" s="105" customFormat="1" ht="48" customHeight="1" x14ac:dyDescent="0.25">
      <c r="A355" s="176" t="s">
        <v>514</v>
      </c>
      <c r="B355" s="205" t="s">
        <v>41</v>
      </c>
      <c r="C355" s="205" t="s">
        <v>41</v>
      </c>
      <c r="D355" s="180" t="s">
        <v>23</v>
      </c>
      <c r="E355" s="180"/>
      <c r="F355" s="180"/>
      <c r="G355" s="180"/>
      <c r="H355" s="180"/>
      <c r="I355" s="141"/>
      <c r="J355" s="141">
        <f>J356</f>
        <v>27.9</v>
      </c>
      <c r="K355" s="141">
        <f>K356</f>
        <v>27.9</v>
      </c>
      <c r="L355" s="141">
        <f>L356</f>
        <v>27.9</v>
      </c>
      <c r="M355" s="289"/>
    </row>
    <row r="356" spans="1:13" s="105" customFormat="1" ht="53.25" customHeight="1" x14ac:dyDescent="0.25">
      <c r="A356" s="176" t="s">
        <v>534</v>
      </c>
      <c r="B356" s="205" t="s">
        <v>41</v>
      </c>
      <c r="C356" s="205" t="s">
        <v>41</v>
      </c>
      <c r="D356" s="180" t="s">
        <v>23</v>
      </c>
      <c r="E356" s="180" t="s">
        <v>26</v>
      </c>
      <c r="F356" s="180"/>
      <c r="G356" s="180"/>
      <c r="H356" s="180"/>
      <c r="I356" s="141"/>
      <c r="J356" s="141">
        <f>J357</f>
        <v>27.9</v>
      </c>
      <c r="K356" s="141">
        <f t="shared" ref="K356:L356" si="77">K357</f>
        <v>27.9</v>
      </c>
      <c r="L356" s="141">
        <f t="shared" si="77"/>
        <v>27.9</v>
      </c>
      <c r="M356" s="104"/>
    </row>
    <row r="357" spans="1:13" s="105" customFormat="1" ht="31.5" x14ac:dyDescent="0.25">
      <c r="A357" s="176" t="s">
        <v>256</v>
      </c>
      <c r="B357" s="205" t="s">
        <v>41</v>
      </c>
      <c r="C357" s="205" t="s">
        <v>41</v>
      </c>
      <c r="D357" s="180" t="s">
        <v>23</v>
      </c>
      <c r="E357" s="180" t="s">
        <v>26</v>
      </c>
      <c r="F357" s="180" t="s">
        <v>36</v>
      </c>
      <c r="G357" s="180"/>
      <c r="H357" s="180"/>
      <c r="I357" s="141"/>
      <c r="J357" s="141">
        <f t="shared" ref="J357:L359" si="78">J358</f>
        <v>27.9</v>
      </c>
      <c r="K357" s="141">
        <f t="shared" si="78"/>
        <v>27.9</v>
      </c>
      <c r="L357" s="141">
        <f t="shared" si="78"/>
        <v>27.9</v>
      </c>
      <c r="M357" s="106"/>
    </row>
    <row r="358" spans="1:13" s="105" customFormat="1" ht="25.5" customHeight="1" x14ac:dyDescent="0.25">
      <c r="A358" s="176" t="s">
        <v>84</v>
      </c>
      <c r="B358" s="205" t="s">
        <v>41</v>
      </c>
      <c r="C358" s="205" t="s">
        <v>41</v>
      </c>
      <c r="D358" s="180" t="s">
        <v>23</v>
      </c>
      <c r="E358" s="180" t="s">
        <v>26</v>
      </c>
      <c r="F358" s="180" t="s">
        <v>36</v>
      </c>
      <c r="G358" s="180" t="s">
        <v>377</v>
      </c>
      <c r="H358" s="180"/>
      <c r="I358" s="141"/>
      <c r="J358" s="141">
        <f t="shared" si="78"/>
        <v>27.9</v>
      </c>
      <c r="K358" s="141">
        <f t="shared" si="78"/>
        <v>27.9</v>
      </c>
      <c r="L358" s="141">
        <f t="shared" si="78"/>
        <v>27.9</v>
      </c>
      <c r="M358" s="104"/>
    </row>
    <row r="359" spans="1:13" s="105" customFormat="1" ht="31.5" x14ac:dyDescent="0.25">
      <c r="A359" s="176" t="s">
        <v>226</v>
      </c>
      <c r="B359" s="205" t="s">
        <v>41</v>
      </c>
      <c r="C359" s="205" t="s">
        <v>41</v>
      </c>
      <c r="D359" s="180" t="s">
        <v>23</v>
      </c>
      <c r="E359" s="180" t="s">
        <v>26</v>
      </c>
      <c r="F359" s="180" t="s">
        <v>36</v>
      </c>
      <c r="G359" s="180" t="s">
        <v>377</v>
      </c>
      <c r="H359" s="180" t="s">
        <v>186</v>
      </c>
      <c r="I359" s="141"/>
      <c r="J359" s="141">
        <f t="shared" si="78"/>
        <v>27.9</v>
      </c>
      <c r="K359" s="141">
        <f t="shared" si="78"/>
        <v>27.9</v>
      </c>
      <c r="L359" s="141">
        <f t="shared" si="78"/>
        <v>27.9</v>
      </c>
      <c r="M359" s="104"/>
    </row>
    <row r="360" spans="1:13" s="105" customFormat="1" ht="47.25" x14ac:dyDescent="0.25">
      <c r="A360" s="176" t="s">
        <v>244</v>
      </c>
      <c r="B360" s="205" t="s">
        <v>41</v>
      </c>
      <c r="C360" s="205" t="s">
        <v>41</v>
      </c>
      <c r="D360" s="180" t="s">
        <v>23</v>
      </c>
      <c r="E360" s="180" t="s">
        <v>26</v>
      </c>
      <c r="F360" s="180" t="s">
        <v>36</v>
      </c>
      <c r="G360" s="180" t="s">
        <v>377</v>
      </c>
      <c r="H360" s="180" t="s">
        <v>187</v>
      </c>
      <c r="I360" s="141"/>
      <c r="J360" s="141">
        <f>'ведомст 3'!K468</f>
        <v>27.9</v>
      </c>
      <c r="K360" s="141">
        <f>'ведомст 3'!L468</f>
        <v>27.9</v>
      </c>
      <c r="L360" s="141">
        <f>'ведомст 3'!M468</f>
        <v>27.9</v>
      </c>
      <c r="M360" s="104"/>
    </row>
    <row r="361" spans="1:13" s="105" customFormat="1" ht="30" customHeight="1" x14ac:dyDescent="0.25">
      <c r="A361" s="174" t="s">
        <v>106</v>
      </c>
      <c r="B361" s="207" t="s">
        <v>41</v>
      </c>
      <c r="C361" s="191" t="s">
        <v>28</v>
      </c>
      <c r="D361" s="180"/>
      <c r="E361" s="180"/>
      <c r="F361" s="180"/>
      <c r="G361" s="180"/>
      <c r="H361" s="180"/>
      <c r="I361" s="141"/>
      <c r="J361" s="141">
        <f t="shared" ref="J361:L362" si="79">J362</f>
        <v>1960.9</v>
      </c>
      <c r="K361" s="141">
        <f t="shared" si="79"/>
        <v>1954.9</v>
      </c>
      <c r="L361" s="141">
        <f t="shared" si="79"/>
        <v>1954.9</v>
      </c>
      <c r="M361" s="104"/>
    </row>
    <row r="362" spans="1:13" s="105" customFormat="1" ht="48" customHeight="1" x14ac:dyDescent="0.25">
      <c r="A362" s="176" t="s">
        <v>295</v>
      </c>
      <c r="B362" s="205" t="s">
        <v>41</v>
      </c>
      <c r="C362" s="205" t="s">
        <v>28</v>
      </c>
      <c r="D362" s="180" t="s">
        <v>23</v>
      </c>
      <c r="E362" s="180"/>
      <c r="F362" s="180"/>
      <c r="G362" s="180"/>
      <c r="H362" s="180"/>
      <c r="I362" s="141"/>
      <c r="J362" s="141">
        <f t="shared" si="79"/>
        <v>1960.9</v>
      </c>
      <c r="K362" s="141">
        <f t="shared" si="79"/>
        <v>1954.9</v>
      </c>
      <c r="L362" s="141">
        <f t="shared" si="79"/>
        <v>1954.9</v>
      </c>
      <c r="M362" s="106"/>
    </row>
    <row r="363" spans="1:13" s="105" customFormat="1" ht="65.25" customHeight="1" x14ac:dyDescent="0.25">
      <c r="A363" s="176" t="s">
        <v>297</v>
      </c>
      <c r="B363" s="205" t="s">
        <v>41</v>
      </c>
      <c r="C363" s="205" t="s">
        <v>28</v>
      </c>
      <c r="D363" s="180" t="s">
        <v>23</v>
      </c>
      <c r="E363" s="180" t="s">
        <v>26</v>
      </c>
      <c r="F363" s="180"/>
      <c r="G363" s="180"/>
      <c r="H363" s="180"/>
      <c r="I363" s="141"/>
      <c r="J363" s="141">
        <f>J364+J375</f>
        <v>1960.9</v>
      </c>
      <c r="K363" s="141">
        <f t="shared" ref="K363:L363" si="80">K364+K375</f>
        <v>1954.9</v>
      </c>
      <c r="L363" s="141">
        <f t="shared" si="80"/>
        <v>1954.9</v>
      </c>
      <c r="M363" s="104"/>
    </row>
    <row r="364" spans="1:13" s="105" customFormat="1" ht="63.75" customHeight="1" x14ac:dyDescent="0.25">
      <c r="A364" s="176" t="s">
        <v>245</v>
      </c>
      <c r="B364" s="205" t="s">
        <v>41</v>
      </c>
      <c r="C364" s="205" t="s">
        <v>28</v>
      </c>
      <c r="D364" s="180" t="s">
        <v>23</v>
      </c>
      <c r="E364" s="180" t="s">
        <v>26</v>
      </c>
      <c r="F364" s="180" t="s">
        <v>22</v>
      </c>
      <c r="G364" s="180"/>
      <c r="H364" s="180"/>
      <c r="I364" s="141"/>
      <c r="J364" s="141">
        <f>J365+J368</f>
        <v>1163.4000000000001</v>
      </c>
      <c r="K364" s="141">
        <f>K365+K368</f>
        <v>1157.4000000000001</v>
      </c>
      <c r="L364" s="141">
        <f>L365+L368</f>
        <v>1157.4000000000001</v>
      </c>
      <c r="M364" s="104"/>
    </row>
    <row r="365" spans="1:13" s="105" customFormat="1" ht="30.75" customHeight="1" x14ac:dyDescent="0.25">
      <c r="A365" s="188" t="s">
        <v>8</v>
      </c>
      <c r="B365" s="205" t="s">
        <v>41</v>
      </c>
      <c r="C365" s="205" t="s">
        <v>28</v>
      </c>
      <c r="D365" s="180" t="s">
        <v>23</v>
      </c>
      <c r="E365" s="180" t="s">
        <v>26</v>
      </c>
      <c r="F365" s="180" t="s">
        <v>22</v>
      </c>
      <c r="G365" s="180" t="s">
        <v>378</v>
      </c>
      <c r="H365" s="180"/>
      <c r="I365" s="141"/>
      <c r="J365" s="141">
        <f t="shared" ref="J365:L366" si="81">J366</f>
        <v>10</v>
      </c>
      <c r="K365" s="141">
        <f t="shared" si="81"/>
        <v>10</v>
      </c>
      <c r="L365" s="141">
        <f t="shared" si="81"/>
        <v>10</v>
      </c>
      <c r="M365" s="104"/>
    </row>
    <row r="366" spans="1:13" s="105" customFormat="1" ht="37.5" customHeight="1" x14ac:dyDescent="0.25">
      <c r="A366" s="188" t="s">
        <v>246</v>
      </c>
      <c r="B366" s="205" t="s">
        <v>41</v>
      </c>
      <c r="C366" s="205" t="s">
        <v>28</v>
      </c>
      <c r="D366" s="180" t="s">
        <v>23</v>
      </c>
      <c r="E366" s="180" t="s">
        <v>26</v>
      </c>
      <c r="F366" s="180" t="s">
        <v>22</v>
      </c>
      <c r="G366" s="180" t="s">
        <v>378</v>
      </c>
      <c r="H366" s="180" t="s">
        <v>200</v>
      </c>
      <c r="I366" s="141"/>
      <c r="J366" s="141">
        <f t="shared" si="81"/>
        <v>10</v>
      </c>
      <c r="K366" s="141">
        <f t="shared" si="81"/>
        <v>10</v>
      </c>
      <c r="L366" s="141">
        <f t="shared" si="81"/>
        <v>10</v>
      </c>
      <c r="M366" s="104"/>
    </row>
    <row r="367" spans="1:13" s="105" customFormat="1" ht="21" customHeight="1" x14ac:dyDescent="0.25">
      <c r="A367" s="208" t="s">
        <v>7</v>
      </c>
      <c r="B367" s="205" t="s">
        <v>41</v>
      </c>
      <c r="C367" s="205" t="s">
        <v>28</v>
      </c>
      <c r="D367" s="180" t="s">
        <v>23</v>
      </c>
      <c r="E367" s="180" t="s">
        <v>26</v>
      </c>
      <c r="F367" s="180" t="s">
        <v>22</v>
      </c>
      <c r="G367" s="180" t="s">
        <v>378</v>
      </c>
      <c r="H367" s="180" t="s">
        <v>6</v>
      </c>
      <c r="I367" s="141"/>
      <c r="J367" s="141">
        <f>'ведомст 3'!K475</f>
        <v>10</v>
      </c>
      <c r="K367" s="141">
        <v>10</v>
      </c>
      <c r="L367" s="141">
        <v>10</v>
      </c>
      <c r="M367" s="289"/>
    </row>
    <row r="368" spans="1:13" s="105" customFormat="1" ht="94.5" x14ac:dyDescent="0.25">
      <c r="A368" s="176" t="s">
        <v>12</v>
      </c>
      <c r="B368" s="205" t="s">
        <v>41</v>
      </c>
      <c r="C368" s="205" t="s">
        <v>28</v>
      </c>
      <c r="D368" s="180" t="s">
        <v>23</v>
      </c>
      <c r="E368" s="180" t="s">
        <v>26</v>
      </c>
      <c r="F368" s="180" t="s">
        <v>22</v>
      </c>
      <c r="G368" s="180" t="s">
        <v>379</v>
      </c>
      <c r="H368" s="180"/>
      <c r="I368" s="141"/>
      <c r="J368" s="141">
        <f>J369+J371+J374</f>
        <v>1153.4000000000001</v>
      </c>
      <c r="K368" s="141">
        <f>K369+K371</f>
        <v>1147.4000000000001</v>
      </c>
      <c r="L368" s="141">
        <f>L369+L371</f>
        <v>1147.4000000000001</v>
      </c>
      <c r="M368" s="289"/>
    </row>
    <row r="369" spans="1:13" s="105" customFormat="1" ht="78.75" x14ac:dyDescent="0.25">
      <c r="A369" s="176" t="s">
        <v>190</v>
      </c>
      <c r="B369" s="205" t="s">
        <v>41</v>
      </c>
      <c r="C369" s="205" t="s">
        <v>28</v>
      </c>
      <c r="D369" s="180" t="s">
        <v>23</v>
      </c>
      <c r="E369" s="180" t="s">
        <v>26</v>
      </c>
      <c r="F369" s="180" t="s">
        <v>22</v>
      </c>
      <c r="G369" s="180" t="s">
        <v>379</v>
      </c>
      <c r="H369" s="180" t="s">
        <v>183</v>
      </c>
      <c r="I369" s="141"/>
      <c r="J369" s="141">
        <f>J370</f>
        <v>1037.4000000000001</v>
      </c>
      <c r="K369" s="141">
        <f>K370</f>
        <v>1037.4000000000001</v>
      </c>
      <c r="L369" s="141">
        <f>L370</f>
        <v>1037.4000000000001</v>
      </c>
      <c r="M369" s="106"/>
    </row>
    <row r="370" spans="1:13" s="105" customFormat="1" ht="31.5" x14ac:dyDescent="0.25">
      <c r="A370" s="176" t="s">
        <v>199</v>
      </c>
      <c r="B370" s="205" t="s">
        <v>41</v>
      </c>
      <c r="C370" s="205" t="s">
        <v>28</v>
      </c>
      <c r="D370" s="180" t="s">
        <v>23</v>
      </c>
      <c r="E370" s="180" t="s">
        <v>26</v>
      </c>
      <c r="F370" s="180" t="s">
        <v>22</v>
      </c>
      <c r="G370" s="180" t="s">
        <v>379</v>
      </c>
      <c r="H370" s="180" t="s">
        <v>197</v>
      </c>
      <c r="I370" s="141"/>
      <c r="J370" s="141">
        <f>'ведомст 3'!K478</f>
        <v>1037.4000000000001</v>
      </c>
      <c r="K370" s="141">
        <f>'ведомст 3'!L478</f>
        <v>1037.4000000000001</v>
      </c>
      <c r="L370" s="141">
        <f>'ведомст 3'!M478</f>
        <v>1037.4000000000001</v>
      </c>
      <c r="M370" s="104"/>
    </row>
    <row r="371" spans="1:13" s="105" customFormat="1" ht="31.5" x14ac:dyDescent="0.25">
      <c r="A371" s="176" t="s">
        <v>188</v>
      </c>
      <c r="B371" s="205" t="s">
        <v>41</v>
      </c>
      <c r="C371" s="205" t="s">
        <v>28</v>
      </c>
      <c r="D371" s="180" t="s">
        <v>23</v>
      </c>
      <c r="E371" s="180" t="s">
        <v>26</v>
      </c>
      <c r="F371" s="180" t="s">
        <v>22</v>
      </c>
      <c r="G371" s="180" t="s">
        <v>379</v>
      </c>
      <c r="H371" s="180" t="s">
        <v>186</v>
      </c>
      <c r="I371" s="141"/>
      <c r="J371" s="141">
        <f>J372</f>
        <v>110</v>
      </c>
      <c r="K371" s="141">
        <f>K372</f>
        <v>110</v>
      </c>
      <c r="L371" s="141">
        <f>L372</f>
        <v>110</v>
      </c>
      <c r="M371" s="104"/>
    </row>
    <row r="372" spans="1:13" s="105" customFormat="1" ht="47.25" x14ac:dyDescent="0.25">
      <c r="A372" s="176" t="s">
        <v>227</v>
      </c>
      <c r="B372" s="205" t="s">
        <v>41</v>
      </c>
      <c r="C372" s="205" t="s">
        <v>28</v>
      </c>
      <c r="D372" s="180" t="s">
        <v>23</v>
      </c>
      <c r="E372" s="180" t="s">
        <v>26</v>
      </c>
      <c r="F372" s="180" t="s">
        <v>22</v>
      </c>
      <c r="G372" s="180" t="s">
        <v>379</v>
      </c>
      <c r="H372" s="180" t="s">
        <v>187</v>
      </c>
      <c r="I372" s="141"/>
      <c r="J372" s="141">
        <f>'ведомст 3'!K480</f>
        <v>110</v>
      </c>
      <c r="K372" s="141">
        <f>'ведомст 3'!L480</f>
        <v>110</v>
      </c>
      <c r="L372" s="141">
        <f>'ведомст 3'!M480</f>
        <v>110</v>
      </c>
      <c r="M372" s="104"/>
    </row>
    <row r="373" spans="1:13" s="105" customFormat="1" x14ac:dyDescent="0.25">
      <c r="A373" s="176" t="s">
        <v>228</v>
      </c>
      <c r="B373" s="205" t="s">
        <v>41</v>
      </c>
      <c r="C373" s="205" t="s">
        <v>28</v>
      </c>
      <c r="D373" s="180" t="s">
        <v>23</v>
      </c>
      <c r="E373" s="180" t="s">
        <v>26</v>
      </c>
      <c r="F373" s="180" t="s">
        <v>22</v>
      </c>
      <c r="G373" s="180" t="s">
        <v>379</v>
      </c>
      <c r="H373" s="180" t="s">
        <v>193</v>
      </c>
      <c r="I373" s="141"/>
      <c r="J373" s="141">
        <f>J374</f>
        <v>6</v>
      </c>
      <c r="K373" s="141">
        <f>K374</f>
        <v>0</v>
      </c>
      <c r="L373" s="141">
        <f>L374</f>
        <v>0</v>
      </c>
      <c r="M373" s="104"/>
    </row>
    <row r="374" spans="1:13" s="105" customFormat="1" x14ac:dyDescent="0.25">
      <c r="A374" s="176" t="s">
        <v>195</v>
      </c>
      <c r="B374" s="205" t="s">
        <v>41</v>
      </c>
      <c r="C374" s="205" t="s">
        <v>28</v>
      </c>
      <c r="D374" s="180" t="s">
        <v>23</v>
      </c>
      <c r="E374" s="180" t="s">
        <v>26</v>
      </c>
      <c r="F374" s="180" t="s">
        <v>22</v>
      </c>
      <c r="G374" s="180" t="s">
        <v>379</v>
      </c>
      <c r="H374" s="180" t="s">
        <v>194</v>
      </c>
      <c r="I374" s="141"/>
      <c r="J374" s="141">
        <f>'ведомст 3'!K482</f>
        <v>6</v>
      </c>
      <c r="K374" s="141">
        <f>'ведомст 3'!L482</f>
        <v>0</v>
      </c>
      <c r="L374" s="141">
        <f>'ведомст 3'!M482</f>
        <v>0</v>
      </c>
      <c r="M374" s="104"/>
    </row>
    <row r="375" spans="1:13" s="105" customFormat="1" ht="31.5" x14ac:dyDescent="0.25">
      <c r="A375" s="176" t="s">
        <v>243</v>
      </c>
      <c r="B375" s="205" t="s">
        <v>41</v>
      </c>
      <c r="C375" s="205" t="s">
        <v>28</v>
      </c>
      <c r="D375" s="180" t="s">
        <v>23</v>
      </c>
      <c r="E375" s="180" t="s">
        <v>26</v>
      </c>
      <c r="F375" s="180" t="s">
        <v>23</v>
      </c>
      <c r="G375" s="180"/>
      <c r="H375" s="180"/>
      <c r="I375" s="141"/>
      <c r="J375" s="141">
        <f>J376</f>
        <v>797.5</v>
      </c>
      <c r="K375" s="141">
        <f t="shared" ref="K375:L375" si="82">K376</f>
        <v>797.5</v>
      </c>
      <c r="L375" s="141">
        <f t="shared" si="82"/>
        <v>797.5</v>
      </c>
      <c r="M375" s="104"/>
    </row>
    <row r="376" spans="1:13" s="105" customFormat="1" ht="63" x14ac:dyDescent="0.2">
      <c r="A376" s="206" t="s">
        <v>268</v>
      </c>
      <c r="B376" s="205" t="s">
        <v>41</v>
      </c>
      <c r="C376" s="205" t="s">
        <v>28</v>
      </c>
      <c r="D376" s="180" t="s">
        <v>23</v>
      </c>
      <c r="E376" s="180" t="s">
        <v>26</v>
      </c>
      <c r="F376" s="180" t="s">
        <v>23</v>
      </c>
      <c r="G376" s="180" t="s">
        <v>376</v>
      </c>
      <c r="H376" s="180"/>
      <c r="I376" s="141"/>
      <c r="J376" s="141">
        <f>J377</f>
        <v>797.5</v>
      </c>
      <c r="K376" s="141">
        <f t="shared" ref="K376:L376" si="83">K377</f>
        <v>797.5</v>
      </c>
      <c r="L376" s="141">
        <f t="shared" si="83"/>
        <v>797.5</v>
      </c>
      <c r="M376" s="104"/>
    </row>
    <row r="377" spans="1:13" s="105" customFormat="1" ht="47.25" x14ac:dyDescent="0.2">
      <c r="A377" s="204" t="s">
        <v>240</v>
      </c>
      <c r="B377" s="205" t="s">
        <v>41</v>
      </c>
      <c r="C377" s="205" t="s">
        <v>28</v>
      </c>
      <c r="D377" s="180" t="s">
        <v>23</v>
      </c>
      <c r="E377" s="180" t="s">
        <v>26</v>
      </c>
      <c r="F377" s="180" t="s">
        <v>23</v>
      </c>
      <c r="G377" s="180" t="s">
        <v>376</v>
      </c>
      <c r="H377" s="180" t="s">
        <v>220</v>
      </c>
      <c r="I377" s="141"/>
      <c r="J377" s="141">
        <f>J378</f>
        <v>797.5</v>
      </c>
      <c r="K377" s="141">
        <f t="shared" ref="K377:L377" si="84">K378</f>
        <v>797.5</v>
      </c>
      <c r="L377" s="141">
        <f t="shared" si="84"/>
        <v>797.5</v>
      </c>
      <c r="M377" s="104"/>
    </row>
    <row r="378" spans="1:13" s="105" customFormat="1" x14ac:dyDescent="0.25">
      <c r="A378" s="176" t="s">
        <v>241</v>
      </c>
      <c r="B378" s="205" t="s">
        <v>41</v>
      </c>
      <c r="C378" s="205" t="s">
        <v>28</v>
      </c>
      <c r="D378" s="180" t="s">
        <v>23</v>
      </c>
      <c r="E378" s="180" t="s">
        <v>26</v>
      </c>
      <c r="F378" s="180" t="s">
        <v>23</v>
      </c>
      <c r="G378" s="180" t="s">
        <v>376</v>
      </c>
      <c r="H378" s="180" t="s">
        <v>239</v>
      </c>
      <c r="I378" s="141"/>
      <c r="J378" s="141">
        <f>'ведомст 3'!K486</f>
        <v>797.5</v>
      </c>
      <c r="K378" s="141">
        <f>'ведомст 3'!L486</f>
        <v>797.5</v>
      </c>
      <c r="L378" s="141">
        <f>'ведомст 3'!M486</f>
        <v>797.5</v>
      </c>
      <c r="M378" s="104"/>
    </row>
    <row r="379" spans="1:13" s="105" customFormat="1" ht="21.75" customHeight="1" x14ac:dyDescent="0.25">
      <c r="A379" s="174" t="s">
        <v>281</v>
      </c>
      <c r="B379" s="175" t="s">
        <v>63</v>
      </c>
      <c r="C379" s="87"/>
      <c r="D379" s="180"/>
      <c r="E379" s="180"/>
      <c r="F379" s="180"/>
      <c r="G379" s="180"/>
      <c r="H379" s="180"/>
      <c r="I379" s="140"/>
      <c r="J379" s="140">
        <f>J380+J414</f>
        <v>22626.100000000002</v>
      </c>
      <c r="K379" s="140">
        <f>K380+K414</f>
        <v>12067.8</v>
      </c>
      <c r="L379" s="140">
        <f>L380+L414</f>
        <v>13042.3</v>
      </c>
      <c r="M379" s="104"/>
    </row>
    <row r="380" spans="1:13" s="105" customFormat="1" ht="18" customHeight="1" x14ac:dyDescent="0.25">
      <c r="A380" s="174" t="s">
        <v>247</v>
      </c>
      <c r="B380" s="87" t="s">
        <v>63</v>
      </c>
      <c r="C380" s="87" t="s">
        <v>22</v>
      </c>
      <c r="D380" s="180"/>
      <c r="E380" s="180"/>
      <c r="F380" s="180"/>
      <c r="G380" s="180"/>
      <c r="H380" s="180"/>
      <c r="I380" s="141"/>
      <c r="J380" s="141">
        <f>J381</f>
        <v>20570.900000000001</v>
      </c>
      <c r="K380" s="141">
        <f>K381</f>
        <v>10012.6</v>
      </c>
      <c r="L380" s="141">
        <f>L381</f>
        <v>10987.1</v>
      </c>
      <c r="M380" s="104"/>
    </row>
    <row r="381" spans="1:13" s="105" customFormat="1" ht="47.25" x14ac:dyDescent="0.25">
      <c r="A381" s="176" t="s">
        <v>519</v>
      </c>
      <c r="B381" s="87" t="s">
        <v>63</v>
      </c>
      <c r="C381" s="87" t="s">
        <v>22</v>
      </c>
      <c r="D381" s="180" t="s">
        <v>31</v>
      </c>
      <c r="E381" s="180"/>
      <c r="F381" s="180"/>
      <c r="G381" s="180"/>
      <c r="H381" s="180"/>
      <c r="I381" s="141"/>
      <c r="J381" s="141">
        <f>J382+J413</f>
        <v>20570.900000000001</v>
      </c>
      <c r="K381" s="141">
        <f>K382+K413</f>
        <v>10012.6</v>
      </c>
      <c r="L381" s="141">
        <f>L382+L413</f>
        <v>10987.1</v>
      </c>
      <c r="M381" s="104"/>
    </row>
    <row r="382" spans="1:13" s="105" customFormat="1" x14ac:dyDescent="0.2">
      <c r="A382" s="197" t="s">
        <v>204</v>
      </c>
      <c r="B382" s="87" t="s">
        <v>63</v>
      </c>
      <c r="C382" s="87" t="s">
        <v>22</v>
      </c>
      <c r="D382" s="180" t="s">
        <v>31</v>
      </c>
      <c r="E382" s="180" t="s">
        <v>24</v>
      </c>
      <c r="F382" s="180"/>
      <c r="G382" s="180"/>
      <c r="H382" s="180"/>
      <c r="I382" s="141"/>
      <c r="J382" s="141">
        <f>J383+J399+J403</f>
        <v>20570.900000000001</v>
      </c>
      <c r="K382" s="141">
        <f>K383+K399+K403</f>
        <v>10012.6</v>
      </c>
      <c r="L382" s="141">
        <f>L383+L399+L403</f>
        <v>10987.1</v>
      </c>
      <c r="M382" s="104"/>
    </row>
    <row r="383" spans="1:13" s="105" customFormat="1" ht="61.5" customHeight="1" x14ac:dyDescent="0.25">
      <c r="A383" s="178" t="s">
        <v>4</v>
      </c>
      <c r="B383" s="87" t="s">
        <v>63</v>
      </c>
      <c r="C383" s="87" t="s">
        <v>22</v>
      </c>
      <c r="D383" s="180" t="s">
        <v>31</v>
      </c>
      <c r="E383" s="180" t="s">
        <v>24</v>
      </c>
      <c r="F383" s="180" t="s">
        <v>22</v>
      </c>
      <c r="G383" s="180"/>
      <c r="H383" s="180"/>
      <c r="I383" s="141"/>
      <c r="J383" s="141">
        <f>J384+J387+J392+J395+J398</f>
        <v>14830.2</v>
      </c>
      <c r="K383" s="141">
        <f>K384+K387+K392+K395+K398</f>
        <v>6371.9000000000005</v>
      </c>
      <c r="L383" s="141">
        <f>L384+L387+L392+L395+L398</f>
        <v>7346.4000000000005</v>
      </c>
      <c r="M383" s="104"/>
    </row>
    <row r="384" spans="1:13" s="105" customFormat="1" x14ac:dyDescent="0.25">
      <c r="A384" s="378" t="s">
        <v>402</v>
      </c>
      <c r="B384" s="87" t="s">
        <v>63</v>
      </c>
      <c r="C384" s="87" t="s">
        <v>22</v>
      </c>
      <c r="D384" s="180" t="s">
        <v>31</v>
      </c>
      <c r="E384" s="180" t="s">
        <v>24</v>
      </c>
      <c r="F384" s="180" t="s">
        <v>22</v>
      </c>
      <c r="G384" s="180" t="s">
        <v>346</v>
      </c>
      <c r="H384" s="180"/>
      <c r="I384" s="142"/>
      <c r="J384" s="142">
        <f t="shared" ref="J384:L385" si="85">J385</f>
        <v>50</v>
      </c>
      <c r="K384" s="142">
        <f t="shared" si="85"/>
        <v>50</v>
      </c>
      <c r="L384" s="142">
        <f t="shared" si="85"/>
        <v>50</v>
      </c>
      <c r="M384" s="104"/>
    </row>
    <row r="385" spans="1:13" s="105" customFormat="1" ht="47.25" x14ac:dyDescent="0.25">
      <c r="A385" s="209" t="s">
        <v>248</v>
      </c>
      <c r="B385" s="87" t="s">
        <v>63</v>
      </c>
      <c r="C385" s="87" t="s">
        <v>22</v>
      </c>
      <c r="D385" s="180" t="s">
        <v>31</v>
      </c>
      <c r="E385" s="180" t="s">
        <v>24</v>
      </c>
      <c r="F385" s="180" t="s">
        <v>22</v>
      </c>
      <c r="G385" s="180" t="s">
        <v>346</v>
      </c>
      <c r="H385" s="180" t="s">
        <v>220</v>
      </c>
      <c r="I385" s="142"/>
      <c r="J385" s="142">
        <f t="shared" si="85"/>
        <v>50</v>
      </c>
      <c r="K385" s="142">
        <f t="shared" si="85"/>
        <v>50</v>
      </c>
      <c r="L385" s="142">
        <f t="shared" si="85"/>
        <v>50</v>
      </c>
      <c r="M385" s="104"/>
    </row>
    <row r="386" spans="1:13" s="105" customFormat="1" ht="19.5" customHeight="1" x14ac:dyDescent="0.25">
      <c r="A386" s="176" t="s">
        <v>252</v>
      </c>
      <c r="B386" s="87" t="s">
        <v>63</v>
      </c>
      <c r="C386" s="87" t="s">
        <v>22</v>
      </c>
      <c r="D386" s="180" t="s">
        <v>31</v>
      </c>
      <c r="E386" s="180" t="s">
        <v>24</v>
      </c>
      <c r="F386" s="180" t="s">
        <v>22</v>
      </c>
      <c r="G386" s="180" t="s">
        <v>346</v>
      </c>
      <c r="H386" s="180" t="s">
        <v>239</v>
      </c>
      <c r="I386" s="142"/>
      <c r="J386" s="142">
        <f>'ведомст 3'!K494</f>
        <v>50</v>
      </c>
      <c r="K386" s="142">
        <f>'ведомст 3'!L494</f>
        <v>50</v>
      </c>
      <c r="L386" s="142">
        <f>'ведомст 3'!M494</f>
        <v>50</v>
      </c>
      <c r="M386" s="104"/>
    </row>
    <row r="387" spans="1:13" s="105" customFormat="1" ht="31.5" x14ac:dyDescent="0.2">
      <c r="A387" s="209" t="s">
        <v>94</v>
      </c>
      <c r="B387" s="87" t="s">
        <v>63</v>
      </c>
      <c r="C387" s="87" t="s">
        <v>22</v>
      </c>
      <c r="D387" s="180" t="s">
        <v>31</v>
      </c>
      <c r="E387" s="180" t="s">
        <v>24</v>
      </c>
      <c r="F387" s="180" t="s">
        <v>22</v>
      </c>
      <c r="G387" s="180" t="s">
        <v>380</v>
      </c>
      <c r="H387" s="180"/>
      <c r="I387" s="141"/>
      <c r="J387" s="141">
        <f t="shared" ref="J387:L388" si="86">J388</f>
        <v>14780.2</v>
      </c>
      <c r="K387" s="141">
        <f t="shared" si="86"/>
        <v>6321.9000000000005</v>
      </c>
      <c r="L387" s="141">
        <f t="shared" si="86"/>
        <v>7296.4000000000005</v>
      </c>
      <c r="M387" s="104"/>
    </row>
    <row r="388" spans="1:13" s="105" customFormat="1" ht="47.25" x14ac:dyDescent="0.2">
      <c r="A388" s="209" t="s">
        <v>248</v>
      </c>
      <c r="B388" s="87" t="s">
        <v>63</v>
      </c>
      <c r="C388" s="87" t="s">
        <v>22</v>
      </c>
      <c r="D388" s="180" t="s">
        <v>31</v>
      </c>
      <c r="E388" s="180" t="s">
        <v>24</v>
      </c>
      <c r="F388" s="180" t="s">
        <v>22</v>
      </c>
      <c r="G388" s="180" t="s">
        <v>380</v>
      </c>
      <c r="H388" s="180" t="s">
        <v>220</v>
      </c>
      <c r="I388" s="150"/>
      <c r="J388" s="150">
        <f t="shared" si="86"/>
        <v>14780.2</v>
      </c>
      <c r="K388" s="150">
        <f t="shared" si="86"/>
        <v>6321.9000000000005</v>
      </c>
      <c r="L388" s="150">
        <f t="shared" si="86"/>
        <v>7296.4000000000005</v>
      </c>
      <c r="M388" s="104"/>
    </row>
    <row r="389" spans="1:13" s="105" customFormat="1" ht="30" customHeight="1" x14ac:dyDescent="0.25">
      <c r="A389" s="176" t="s">
        <v>252</v>
      </c>
      <c r="B389" s="87" t="s">
        <v>63</v>
      </c>
      <c r="C389" s="87" t="s">
        <v>22</v>
      </c>
      <c r="D389" s="180" t="s">
        <v>31</v>
      </c>
      <c r="E389" s="180" t="s">
        <v>24</v>
      </c>
      <c r="F389" s="180" t="s">
        <v>22</v>
      </c>
      <c r="G389" s="180" t="s">
        <v>380</v>
      </c>
      <c r="H389" s="180" t="s">
        <v>239</v>
      </c>
      <c r="I389" s="150"/>
      <c r="J389" s="150">
        <f>'ведомст 3'!K497</f>
        <v>14780.2</v>
      </c>
      <c r="K389" s="150">
        <f>'ведомст 3'!L497</f>
        <v>6321.9000000000005</v>
      </c>
      <c r="L389" s="150">
        <f>'ведомст 3'!M497</f>
        <v>7296.4000000000005</v>
      </c>
      <c r="M389" s="327"/>
    </row>
    <row r="390" spans="1:13" s="105" customFormat="1" ht="87" hidden="1" customHeight="1" x14ac:dyDescent="0.25">
      <c r="A390" s="176" t="s">
        <v>472</v>
      </c>
      <c r="B390" s="87" t="s">
        <v>63</v>
      </c>
      <c r="C390" s="87" t="s">
        <v>22</v>
      </c>
      <c r="D390" s="180" t="s">
        <v>31</v>
      </c>
      <c r="E390" s="180" t="s">
        <v>24</v>
      </c>
      <c r="F390" s="180" t="s">
        <v>22</v>
      </c>
      <c r="G390" s="180" t="s">
        <v>471</v>
      </c>
      <c r="H390" s="180"/>
      <c r="I390" s="150"/>
      <c r="J390" s="603">
        <f t="shared" ref="J390:L391" si="87">J391</f>
        <v>0</v>
      </c>
      <c r="K390" s="603">
        <f t="shared" si="87"/>
        <v>0</v>
      </c>
      <c r="L390" s="603">
        <f t="shared" si="87"/>
        <v>0</v>
      </c>
      <c r="M390" s="104"/>
    </row>
    <row r="391" spans="1:13" s="105" customFormat="1" ht="30" hidden="1" customHeight="1" x14ac:dyDescent="0.2">
      <c r="A391" s="209" t="s">
        <v>248</v>
      </c>
      <c r="B391" s="87" t="s">
        <v>63</v>
      </c>
      <c r="C391" s="87" t="s">
        <v>22</v>
      </c>
      <c r="D391" s="180" t="s">
        <v>31</v>
      </c>
      <c r="E391" s="180" t="s">
        <v>24</v>
      </c>
      <c r="F391" s="180" t="s">
        <v>22</v>
      </c>
      <c r="G391" s="180" t="s">
        <v>471</v>
      </c>
      <c r="H391" s="180" t="s">
        <v>220</v>
      </c>
      <c r="I391" s="150"/>
      <c r="J391" s="603">
        <f t="shared" si="87"/>
        <v>0</v>
      </c>
      <c r="K391" s="603">
        <f t="shared" si="87"/>
        <v>0</v>
      </c>
      <c r="L391" s="603">
        <f t="shared" si="87"/>
        <v>0</v>
      </c>
      <c r="M391" s="104"/>
    </row>
    <row r="392" spans="1:13" s="105" customFormat="1" ht="30" hidden="1" customHeight="1" x14ac:dyDescent="0.25">
      <c r="A392" s="176" t="s">
        <v>252</v>
      </c>
      <c r="B392" s="87" t="s">
        <v>63</v>
      </c>
      <c r="C392" s="87" t="s">
        <v>22</v>
      </c>
      <c r="D392" s="180" t="s">
        <v>31</v>
      </c>
      <c r="E392" s="180" t="s">
        <v>24</v>
      </c>
      <c r="F392" s="180" t="s">
        <v>22</v>
      </c>
      <c r="G392" s="180" t="s">
        <v>471</v>
      </c>
      <c r="H392" s="180" t="s">
        <v>239</v>
      </c>
      <c r="I392" s="150"/>
      <c r="J392" s="603">
        <f>'ведомст 3'!K500</f>
        <v>0</v>
      </c>
      <c r="K392" s="603">
        <f>'ведомст 3'!L500</f>
        <v>0</v>
      </c>
      <c r="L392" s="603">
        <f>'ведомст 3'!M500</f>
        <v>0</v>
      </c>
      <c r="M392" s="104"/>
    </row>
    <row r="393" spans="1:13" s="105" customFormat="1" ht="30" hidden="1" customHeight="1" x14ac:dyDescent="0.25">
      <c r="A393" s="176" t="s">
        <v>474</v>
      </c>
      <c r="B393" s="87" t="s">
        <v>63</v>
      </c>
      <c r="C393" s="87" t="s">
        <v>22</v>
      </c>
      <c r="D393" s="180" t="s">
        <v>31</v>
      </c>
      <c r="E393" s="180" t="s">
        <v>24</v>
      </c>
      <c r="F393" s="180" t="s">
        <v>22</v>
      </c>
      <c r="G393" s="180" t="s">
        <v>473</v>
      </c>
      <c r="H393" s="180"/>
      <c r="I393" s="150"/>
      <c r="J393" s="603">
        <f t="shared" ref="J393:L394" si="88">J394</f>
        <v>0</v>
      </c>
      <c r="K393" s="603">
        <f t="shared" si="88"/>
        <v>0</v>
      </c>
      <c r="L393" s="603">
        <f t="shared" si="88"/>
        <v>0</v>
      </c>
      <c r="M393" s="104"/>
    </row>
    <row r="394" spans="1:13" s="105" customFormat="1" ht="30" hidden="1" customHeight="1" x14ac:dyDescent="0.2">
      <c r="A394" s="209" t="s">
        <v>248</v>
      </c>
      <c r="B394" s="87" t="s">
        <v>63</v>
      </c>
      <c r="C394" s="87" t="s">
        <v>22</v>
      </c>
      <c r="D394" s="180" t="s">
        <v>31</v>
      </c>
      <c r="E394" s="180" t="s">
        <v>24</v>
      </c>
      <c r="F394" s="180" t="s">
        <v>22</v>
      </c>
      <c r="G394" s="180" t="s">
        <v>473</v>
      </c>
      <c r="H394" s="180" t="s">
        <v>220</v>
      </c>
      <c r="I394" s="150"/>
      <c r="J394" s="603">
        <f t="shared" si="88"/>
        <v>0</v>
      </c>
      <c r="K394" s="603">
        <f t="shared" si="88"/>
        <v>0</v>
      </c>
      <c r="L394" s="603">
        <f t="shared" si="88"/>
        <v>0</v>
      </c>
      <c r="M394" s="104"/>
    </row>
    <row r="395" spans="1:13" s="105" customFormat="1" ht="30" hidden="1" customHeight="1" x14ac:dyDescent="0.25">
      <c r="A395" s="176" t="s">
        <v>249</v>
      </c>
      <c r="B395" s="87" t="s">
        <v>63</v>
      </c>
      <c r="C395" s="87" t="s">
        <v>22</v>
      </c>
      <c r="D395" s="180" t="s">
        <v>31</v>
      </c>
      <c r="E395" s="180" t="s">
        <v>24</v>
      </c>
      <c r="F395" s="180" t="s">
        <v>22</v>
      </c>
      <c r="G395" s="180" t="s">
        <v>473</v>
      </c>
      <c r="H395" s="180" t="s">
        <v>239</v>
      </c>
      <c r="I395" s="150"/>
      <c r="J395" s="603">
        <f>'ведомст 3'!K503</f>
        <v>0</v>
      </c>
      <c r="K395" s="603">
        <v>0</v>
      </c>
      <c r="L395" s="603">
        <v>0</v>
      </c>
      <c r="M395" s="104"/>
    </row>
    <row r="396" spans="1:13" s="105" customFormat="1" ht="30" hidden="1" customHeight="1" x14ac:dyDescent="0.2">
      <c r="A396" s="574" t="s">
        <v>497</v>
      </c>
      <c r="B396" s="87" t="s">
        <v>63</v>
      </c>
      <c r="C396" s="87" t="s">
        <v>22</v>
      </c>
      <c r="D396" s="180" t="s">
        <v>31</v>
      </c>
      <c r="E396" s="180" t="s">
        <v>24</v>
      </c>
      <c r="F396" s="180" t="s">
        <v>22</v>
      </c>
      <c r="G396" s="180" t="s">
        <v>496</v>
      </c>
      <c r="H396" s="180"/>
      <c r="I396" s="150"/>
      <c r="J396" s="603">
        <f t="shared" ref="J396:L397" si="89">J397</f>
        <v>0</v>
      </c>
      <c r="K396" s="603">
        <f t="shared" si="89"/>
        <v>0</v>
      </c>
      <c r="L396" s="603">
        <f t="shared" si="89"/>
        <v>0</v>
      </c>
      <c r="M396" s="104"/>
    </row>
    <row r="397" spans="1:13" s="105" customFormat="1" ht="30" hidden="1" customHeight="1" x14ac:dyDescent="0.2">
      <c r="A397" s="209" t="s">
        <v>248</v>
      </c>
      <c r="B397" s="87" t="s">
        <v>63</v>
      </c>
      <c r="C397" s="87" t="s">
        <v>22</v>
      </c>
      <c r="D397" s="180" t="s">
        <v>31</v>
      </c>
      <c r="E397" s="180" t="s">
        <v>24</v>
      </c>
      <c r="F397" s="180" t="s">
        <v>22</v>
      </c>
      <c r="G397" s="180" t="s">
        <v>496</v>
      </c>
      <c r="H397" s="180" t="s">
        <v>220</v>
      </c>
      <c r="I397" s="150"/>
      <c r="J397" s="603">
        <f t="shared" si="89"/>
        <v>0</v>
      </c>
      <c r="K397" s="603">
        <f t="shared" si="89"/>
        <v>0</v>
      </c>
      <c r="L397" s="603">
        <f t="shared" si="89"/>
        <v>0</v>
      </c>
      <c r="M397" s="104"/>
    </row>
    <row r="398" spans="1:13" s="105" customFormat="1" ht="30" hidden="1" customHeight="1" x14ac:dyDescent="0.25">
      <c r="A398" s="176" t="s">
        <v>249</v>
      </c>
      <c r="B398" s="87" t="s">
        <v>63</v>
      </c>
      <c r="C398" s="87" t="s">
        <v>22</v>
      </c>
      <c r="D398" s="180" t="s">
        <v>31</v>
      </c>
      <c r="E398" s="180" t="s">
        <v>24</v>
      </c>
      <c r="F398" s="180" t="s">
        <v>22</v>
      </c>
      <c r="G398" s="180" t="s">
        <v>496</v>
      </c>
      <c r="H398" s="180" t="s">
        <v>239</v>
      </c>
      <c r="I398" s="150"/>
      <c r="J398" s="603">
        <f>'ведомст 3'!K506</f>
        <v>0</v>
      </c>
      <c r="K398" s="603">
        <f>'ведомст 3'!L506</f>
        <v>0</v>
      </c>
      <c r="L398" s="603">
        <f>'ведомст 3'!M506</f>
        <v>0</v>
      </c>
      <c r="M398" s="104"/>
    </row>
    <row r="399" spans="1:13" s="105" customFormat="1" ht="20.25" customHeight="1" x14ac:dyDescent="0.25">
      <c r="A399" s="210" t="s">
        <v>127</v>
      </c>
      <c r="B399" s="87" t="s">
        <v>63</v>
      </c>
      <c r="C399" s="87" t="s">
        <v>22</v>
      </c>
      <c r="D399" s="180" t="s">
        <v>31</v>
      </c>
      <c r="E399" s="180" t="s">
        <v>24</v>
      </c>
      <c r="F399" s="180" t="s">
        <v>23</v>
      </c>
      <c r="G399" s="180"/>
      <c r="H399" s="180"/>
      <c r="I399" s="141"/>
      <c r="J399" s="141">
        <f t="shared" ref="J399:L401" si="90">J400</f>
        <v>450</v>
      </c>
      <c r="K399" s="141">
        <f t="shared" si="90"/>
        <v>350</v>
      </c>
      <c r="L399" s="141">
        <f t="shared" si="90"/>
        <v>350</v>
      </c>
      <c r="M399" s="104"/>
    </row>
    <row r="400" spans="1:13" s="105" customFormat="1" ht="24" customHeight="1" x14ac:dyDescent="0.2">
      <c r="A400" s="196" t="s">
        <v>64</v>
      </c>
      <c r="B400" s="87" t="s">
        <v>63</v>
      </c>
      <c r="C400" s="87" t="s">
        <v>22</v>
      </c>
      <c r="D400" s="180" t="s">
        <v>31</v>
      </c>
      <c r="E400" s="180" t="s">
        <v>24</v>
      </c>
      <c r="F400" s="180" t="s">
        <v>23</v>
      </c>
      <c r="G400" s="180" t="s">
        <v>381</v>
      </c>
      <c r="H400" s="180"/>
      <c r="I400" s="141"/>
      <c r="J400" s="141">
        <f t="shared" si="90"/>
        <v>450</v>
      </c>
      <c r="K400" s="141">
        <f t="shared" si="90"/>
        <v>350</v>
      </c>
      <c r="L400" s="141">
        <f t="shared" si="90"/>
        <v>350</v>
      </c>
      <c r="M400" s="104"/>
    </row>
    <row r="401" spans="1:13" s="105" customFormat="1" ht="47.25" x14ac:dyDescent="0.2">
      <c r="A401" s="209" t="s">
        <v>248</v>
      </c>
      <c r="B401" s="87" t="s">
        <v>63</v>
      </c>
      <c r="C401" s="87" t="s">
        <v>22</v>
      </c>
      <c r="D401" s="180" t="s">
        <v>31</v>
      </c>
      <c r="E401" s="180" t="s">
        <v>24</v>
      </c>
      <c r="F401" s="180" t="s">
        <v>23</v>
      </c>
      <c r="G401" s="180" t="s">
        <v>381</v>
      </c>
      <c r="H401" s="180" t="s">
        <v>220</v>
      </c>
      <c r="I401" s="141"/>
      <c r="J401" s="141">
        <f t="shared" si="90"/>
        <v>450</v>
      </c>
      <c r="K401" s="141">
        <f t="shared" si="90"/>
        <v>350</v>
      </c>
      <c r="L401" s="141">
        <f t="shared" si="90"/>
        <v>350</v>
      </c>
      <c r="M401" s="104"/>
    </row>
    <row r="402" spans="1:13" s="105" customFormat="1" x14ac:dyDescent="0.25">
      <c r="A402" s="176" t="s">
        <v>252</v>
      </c>
      <c r="B402" s="87" t="s">
        <v>63</v>
      </c>
      <c r="C402" s="87" t="s">
        <v>22</v>
      </c>
      <c r="D402" s="180" t="s">
        <v>31</v>
      </c>
      <c r="E402" s="180" t="s">
        <v>24</v>
      </c>
      <c r="F402" s="180" t="s">
        <v>23</v>
      </c>
      <c r="G402" s="180" t="s">
        <v>381</v>
      </c>
      <c r="H402" s="180" t="s">
        <v>239</v>
      </c>
      <c r="I402" s="141"/>
      <c r="J402" s="141">
        <f>'ведомст 3'!K510</f>
        <v>450</v>
      </c>
      <c r="K402" s="141">
        <f>'ведомст 3'!L510</f>
        <v>350</v>
      </c>
      <c r="L402" s="141">
        <f>'ведомст 3'!M510</f>
        <v>350</v>
      </c>
      <c r="M402" s="104"/>
    </row>
    <row r="403" spans="1:13" s="105" customFormat="1" ht="30.75" customHeight="1" x14ac:dyDescent="0.25">
      <c r="A403" s="211" t="s">
        <v>128</v>
      </c>
      <c r="B403" s="175" t="s">
        <v>63</v>
      </c>
      <c r="C403" s="175" t="s">
        <v>22</v>
      </c>
      <c r="D403" s="180" t="s">
        <v>31</v>
      </c>
      <c r="E403" s="180" t="s">
        <v>24</v>
      </c>
      <c r="F403" s="180" t="s">
        <v>36</v>
      </c>
      <c r="G403" s="180"/>
      <c r="H403" s="180"/>
      <c r="I403" s="140"/>
      <c r="J403" s="140">
        <f>J404+J409</f>
        <v>5290.7</v>
      </c>
      <c r="K403" s="140">
        <f>K404+K409</f>
        <v>3290.7</v>
      </c>
      <c r="L403" s="140">
        <f>L404+L409</f>
        <v>3290.7</v>
      </c>
      <c r="M403" s="104"/>
    </row>
    <row r="404" spans="1:13" s="105" customFormat="1" ht="22.5" customHeight="1" x14ac:dyDescent="0.25">
      <c r="A404" s="176" t="s">
        <v>102</v>
      </c>
      <c r="B404" s="87" t="s">
        <v>63</v>
      </c>
      <c r="C404" s="87" t="s">
        <v>22</v>
      </c>
      <c r="D404" s="180" t="s">
        <v>31</v>
      </c>
      <c r="E404" s="180" t="s">
        <v>24</v>
      </c>
      <c r="F404" s="180" t="s">
        <v>36</v>
      </c>
      <c r="G404" s="180" t="s">
        <v>382</v>
      </c>
      <c r="H404" s="180"/>
      <c r="I404" s="141"/>
      <c r="J404" s="141">
        <f t="shared" ref="J404:L405" si="91">J405</f>
        <v>5290.7</v>
      </c>
      <c r="K404" s="141">
        <f t="shared" si="91"/>
        <v>3290.7</v>
      </c>
      <c r="L404" s="141">
        <f t="shared" si="91"/>
        <v>3290.7</v>
      </c>
      <c r="M404" s="104"/>
    </row>
    <row r="405" spans="1:13" s="105" customFormat="1" ht="47.25" x14ac:dyDescent="0.2">
      <c r="A405" s="209" t="s">
        <v>248</v>
      </c>
      <c r="B405" s="87" t="s">
        <v>63</v>
      </c>
      <c r="C405" s="87" t="s">
        <v>22</v>
      </c>
      <c r="D405" s="180" t="s">
        <v>31</v>
      </c>
      <c r="E405" s="180" t="s">
        <v>24</v>
      </c>
      <c r="F405" s="180" t="s">
        <v>36</v>
      </c>
      <c r="G405" s="180" t="s">
        <v>382</v>
      </c>
      <c r="H405" s="180" t="s">
        <v>220</v>
      </c>
      <c r="I405" s="141"/>
      <c r="J405" s="141">
        <f t="shared" si="91"/>
        <v>5290.7</v>
      </c>
      <c r="K405" s="141">
        <f t="shared" si="91"/>
        <v>3290.7</v>
      </c>
      <c r="L405" s="141">
        <f t="shared" si="91"/>
        <v>3290.7</v>
      </c>
      <c r="M405" s="104"/>
    </row>
    <row r="406" spans="1:13" s="105" customFormat="1" ht="18.75" customHeight="1" x14ac:dyDescent="0.25">
      <c r="A406" s="176" t="s">
        <v>252</v>
      </c>
      <c r="B406" s="87" t="s">
        <v>63</v>
      </c>
      <c r="C406" s="87" t="s">
        <v>22</v>
      </c>
      <c r="D406" s="180" t="s">
        <v>31</v>
      </c>
      <c r="E406" s="180" t="s">
        <v>24</v>
      </c>
      <c r="F406" s="180" t="s">
        <v>36</v>
      </c>
      <c r="G406" s="180" t="s">
        <v>382</v>
      </c>
      <c r="H406" s="180" t="s">
        <v>239</v>
      </c>
      <c r="I406" s="141"/>
      <c r="J406" s="141">
        <f>'ведомст 3'!K514</f>
        <v>5290.7</v>
      </c>
      <c r="K406" s="141">
        <f>'ведомст 3'!L514</f>
        <v>3290.7</v>
      </c>
      <c r="L406" s="141">
        <f>'ведомст 3'!M514</f>
        <v>3290.7</v>
      </c>
      <c r="M406" s="104"/>
    </row>
    <row r="407" spans="1:13" s="105" customFormat="1" ht="47.25" hidden="1" x14ac:dyDescent="0.25">
      <c r="A407" s="176" t="s">
        <v>431</v>
      </c>
      <c r="B407" s="87" t="s">
        <v>63</v>
      </c>
      <c r="C407" s="87" t="s">
        <v>22</v>
      </c>
      <c r="D407" s="180" t="s">
        <v>31</v>
      </c>
      <c r="E407" s="180" t="s">
        <v>24</v>
      </c>
      <c r="F407" s="180" t="s">
        <v>36</v>
      </c>
      <c r="G407" s="180" t="s">
        <v>430</v>
      </c>
      <c r="H407" s="180"/>
      <c r="I407" s="141"/>
      <c r="J407" s="589">
        <f t="shared" ref="J407:L408" si="92">J408</f>
        <v>0</v>
      </c>
      <c r="K407" s="589">
        <f t="shared" si="92"/>
        <v>0</v>
      </c>
      <c r="L407" s="589">
        <f t="shared" si="92"/>
        <v>0</v>
      </c>
      <c r="M407" s="104"/>
    </row>
    <row r="408" spans="1:13" s="105" customFormat="1" ht="47.25" hidden="1" x14ac:dyDescent="0.2">
      <c r="A408" s="209" t="s">
        <v>248</v>
      </c>
      <c r="B408" s="87" t="s">
        <v>63</v>
      </c>
      <c r="C408" s="87" t="s">
        <v>22</v>
      </c>
      <c r="D408" s="180" t="s">
        <v>31</v>
      </c>
      <c r="E408" s="180" t="s">
        <v>24</v>
      </c>
      <c r="F408" s="180" t="s">
        <v>36</v>
      </c>
      <c r="G408" s="180" t="s">
        <v>430</v>
      </c>
      <c r="H408" s="180" t="s">
        <v>220</v>
      </c>
      <c r="I408" s="141"/>
      <c r="J408" s="589">
        <f t="shared" si="92"/>
        <v>0</v>
      </c>
      <c r="K408" s="589">
        <f t="shared" si="92"/>
        <v>0</v>
      </c>
      <c r="L408" s="589">
        <f t="shared" si="92"/>
        <v>0</v>
      </c>
      <c r="M408" s="104"/>
    </row>
    <row r="409" spans="1:13" s="105" customFormat="1" hidden="1" x14ac:dyDescent="0.25">
      <c r="A409" s="176" t="s">
        <v>252</v>
      </c>
      <c r="B409" s="87" t="s">
        <v>63</v>
      </c>
      <c r="C409" s="87" t="s">
        <v>22</v>
      </c>
      <c r="D409" s="180" t="s">
        <v>31</v>
      </c>
      <c r="E409" s="180" t="s">
        <v>24</v>
      </c>
      <c r="F409" s="180" t="s">
        <v>36</v>
      </c>
      <c r="G409" s="180" t="s">
        <v>430</v>
      </c>
      <c r="H409" s="180" t="s">
        <v>239</v>
      </c>
      <c r="I409" s="141"/>
      <c r="J409" s="589">
        <f>'ведомст 3'!K517</f>
        <v>0</v>
      </c>
      <c r="K409" s="589">
        <f>'ведомст 3'!L517</f>
        <v>0</v>
      </c>
      <c r="L409" s="589">
        <f>'ведомст 3'!M517</f>
        <v>0</v>
      </c>
      <c r="M409" s="104"/>
    </row>
    <row r="410" spans="1:13" s="105" customFormat="1" ht="30.75" hidden="1" customHeight="1" x14ac:dyDescent="0.25">
      <c r="A410" s="176" t="s">
        <v>428</v>
      </c>
      <c r="B410" s="87" t="s">
        <v>63</v>
      </c>
      <c r="C410" s="87" t="s">
        <v>22</v>
      </c>
      <c r="D410" s="180" t="s">
        <v>31</v>
      </c>
      <c r="E410" s="180" t="s">
        <v>24</v>
      </c>
      <c r="F410" s="180" t="s">
        <v>426</v>
      </c>
      <c r="G410" s="180"/>
      <c r="H410" s="180"/>
      <c r="I410" s="141"/>
      <c r="J410" s="589">
        <f t="shared" ref="J410:L412" si="93">J411</f>
        <v>0</v>
      </c>
      <c r="K410" s="589">
        <f t="shared" si="93"/>
        <v>0</v>
      </c>
      <c r="L410" s="589">
        <f t="shared" si="93"/>
        <v>0</v>
      </c>
      <c r="M410" s="104"/>
    </row>
    <row r="411" spans="1:13" s="105" customFormat="1" ht="38.25" hidden="1" customHeight="1" x14ac:dyDescent="0.25">
      <c r="A411" s="176" t="s">
        <v>429</v>
      </c>
      <c r="B411" s="87" t="s">
        <v>63</v>
      </c>
      <c r="C411" s="87" t="s">
        <v>22</v>
      </c>
      <c r="D411" s="180" t="s">
        <v>31</v>
      </c>
      <c r="E411" s="180" t="s">
        <v>24</v>
      </c>
      <c r="F411" s="180" t="s">
        <v>426</v>
      </c>
      <c r="G411" s="180" t="s">
        <v>427</v>
      </c>
      <c r="H411" s="180"/>
      <c r="I411" s="141"/>
      <c r="J411" s="589">
        <f t="shared" si="93"/>
        <v>0</v>
      </c>
      <c r="K411" s="589">
        <f t="shared" si="93"/>
        <v>0</v>
      </c>
      <c r="L411" s="589">
        <f t="shared" si="93"/>
        <v>0</v>
      </c>
      <c r="M411" s="104"/>
    </row>
    <row r="412" spans="1:13" s="105" customFormat="1" ht="51.75" hidden="1" customHeight="1" x14ac:dyDescent="0.2">
      <c r="A412" s="209" t="s">
        <v>248</v>
      </c>
      <c r="B412" s="87" t="s">
        <v>63</v>
      </c>
      <c r="C412" s="87" t="s">
        <v>22</v>
      </c>
      <c r="D412" s="180" t="s">
        <v>31</v>
      </c>
      <c r="E412" s="180" t="s">
        <v>24</v>
      </c>
      <c r="F412" s="180" t="s">
        <v>426</v>
      </c>
      <c r="G412" s="180" t="s">
        <v>427</v>
      </c>
      <c r="H412" s="180" t="s">
        <v>220</v>
      </c>
      <c r="I412" s="141"/>
      <c r="J412" s="589">
        <f t="shared" si="93"/>
        <v>0</v>
      </c>
      <c r="K412" s="589">
        <f t="shared" si="93"/>
        <v>0</v>
      </c>
      <c r="L412" s="589">
        <f t="shared" si="93"/>
        <v>0</v>
      </c>
      <c r="M412" s="104"/>
    </row>
    <row r="413" spans="1:13" s="105" customFormat="1" ht="24.75" hidden="1" customHeight="1" x14ac:dyDescent="0.25">
      <c r="A413" s="176" t="s">
        <v>252</v>
      </c>
      <c r="B413" s="87" t="s">
        <v>63</v>
      </c>
      <c r="C413" s="87" t="s">
        <v>22</v>
      </c>
      <c r="D413" s="180" t="s">
        <v>31</v>
      </c>
      <c r="E413" s="180" t="s">
        <v>24</v>
      </c>
      <c r="F413" s="180" t="s">
        <v>426</v>
      </c>
      <c r="G413" s="180" t="s">
        <v>427</v>
      </c>
      <c r="H413" s="180" t="s">
        <v>239</v>
      </c>
      <c r="I413" s="141"/>
      <c r="J413" s="589">
        <f>'ведомст 3'!K521</f>
        <v>0</v>
      </c>
      <c r="K413" s="589">
        <f>'ведомст 3'!L521</f>
        <v>0</v>
      </c>
      <c r="L413" s="589">
        <f>'ведомст 3'!M521</f>
        <v>0</v>
      </c>
      <c r="M413" s="104"/>
    </row>
    <row r="414" spans="1:13" s="105" customFormat="1" ht="29.25" customHeight="1" x14ac:dyDescent="0.25">
      <c r="A414" s="174" t="s">
        <v>133</v>
      </c>
      <c r="B414" s="87" t="s">
        <v>63</v>
      </c>
      <c r="C414" s="87" t="s">
        <v>25</v>
      </c>
      <c r="D414" s="180"/>
      <c r="E414" s="180"/>
      <c r="F414" s="180"/>
      <c r="G414" s="180"/>
      <c r="H414" s="180"/>
      <c r="I414" s="142"/>
      <c r="J414" s="142">
        <f t="shared" ref="J414:L416" si="94">J415</f>
        <v>2055.1999999999998</v>
      </c>
      <c r="K414" s="142">
        <f t="shared" si="94"/>
        <v>2055.1999999999998</v>
      </c>
      <c r="L414" s="142">
        <f t="shared" si="94"/>
        <v>2055.1999999999998</v>
      </c>
      <c r="M414" s="104"/>
    </row>
    <row r="415" spans="1:13" s="105" customFormat="1" ht="48" customHeight="1" x14ac:dyDescent="0.25">
      <c r="A415" s="176" t="s">
        <v>519</v>
      </c>
      <c r="B415" s="87" t="s">
        <v>63</v>
      </c>
      <c r="C415" s="87" t="s">
        <v>25</v>
      </c>
      <c r="D415" s="180" t="s">
        <v>31</v>
      </c>
      <c r="E415" s="180"/>
      <c r="F415" s="180"/>
      <c r="G415" s="180"/>
      <c r="H415" s="180"/>
      <c r="I415" s="142"/>
      <c r="J415" s="142">
        <f t="shared" si="94"/>
        <v>2055.1999999999998</v>
      </c>
      <c r="K415" s="142">
        <f t="shared" si="94"/>
        <v>2055.1999999999998</v>
      </c>
      <c r="L415" s="142">
        <f t="shared" si="94"/>
        <v>2055.1999999999998</v>
      </c>
      <c r="M415" s="104"/>
    </row>
    <row r="416" spans="1:13" s="105" customFormat="1" ht="24" customHeight="1" x14ac:dyDescent="0.25">
      <c r="A416" s="197" t="s">
        <v>204</v>
      </c>
      <c r="B416" s="87" t="s">
        <v>63</v>
      </c>
      <c r="C416" s="87" t="s">
        <v>25</v>
      </c>
      <c r="D416" s="180" t="s">
        <v>31</v>
      </c>
      <c r="E416" s="180" t="s">
        <v>24</v>
      </c>
      <c r="F416" s="180"/>
      <c r="G416" s="180"/>
      <c r="H416" s="180"/>
      <c r="I416" s="142"/>
      <c r="J416" s="142">
        <f t="shared" si="94"/>
        <v>2055.1999999999998</v>
      </c>
      <c r="K416" s="142">
        <f t="shared" si="94"/>
        <v>2055.1999999999998</v>
      </c>
      <c r="L416" s="142">
        <f t="shared" si="94"/>
        <v>2055.1999999999998</v>
      </c>
      <c r="M416" s="104"/>
    </row>
    <row r="417" spans="1:13" s="105" customFormat="1" ht="34.5" customHeight="1" x14ac:dyDescent="0.25">
      <c r="A417" s="197" t="s">
        <v>4</v>
      </c>
      <c r="B417" s="87" t="s">
        <v>63</v>
      </c>
      <c r="C417" s="87" t="s">
        <v>25</v>
      </c>
      <c r="D417" s="180" t="s">
        <v>31</v>
      </c>
      <c r="E417" s="180" t="s">
        <v>24</v>
      </c>
      <c r="F417" s="180" t="s">
        <v>22</v>
      </c>
      <c r="G417" s="180"/>
      <c r="H417" s="180"/>
      <c r="I417" s="142"/>
      <c r="J417" s="142">
        <f>J418</f>
        <v>2055.1999999999998</v>
      </c>
      <c r="K417" s="142">
        <f>K418</f>
        <v>2055.1999999999998</v>
      </c>
      <c r="L417" s="142">
        <f>L418</f>
        <v>2055.1999999999998</v>
      </c>
      <c r="M417" s="104"/>
    </row>
    <row r="418" spans="1:13" s="105" customFormat="1" ht="33" customHeight="1" x14ac:dyDescent="0.25">
      <c r="A418" s="176" t="s">
        <v>90</v>
      </c>
      <c r="B418" s="87" t="s">
        <v>63</v>
      </c>
      <c r="C418" s="87" t="s">
        <v>25</v>
      </c>
      <c r="D418" s="180" t="s">
        <v>31</v>
      </c>
      <c r="E418" s="180" t="s">
        <v>24</v>
      </c>
      <c r="F418" s="180" t="s">
        <v>22</v>
      </c>
      <c r="G418" s="180" t="s">
        <v>350</v>
      </c>
      <c r="H418" s="180"/>
      <c r="I418" s="142"/>
      <c r="J418" s="142">
        <f>J420</f>
        <v>2055.1999999999998</v>
      </c>
      <c r="K418" s="142">
        <f>K420</f>
        <v>2055.1999999999998</v>
      </c>
      <c r="L418" s="142">
        <f>L420</f>
        <v>2055.1999999999998</v>
      </c>
      <c r="M418" s="104"/>
    </row>
    <row r="419" spans="1:13" s="105" customFormat="1" ht="42" customHeight="1" x14ac:dyDescent="0.25">
      <c r="A419" s="176" t="s">
        <v>240</v>
      </c>
      <c r="B419" s="87" t="s">
        <v>63</v>
      </c>
      <c r="C419" s="87" t="s">
        <v>25</v>
      </c>
      <c r="D419" s="180" t="s">
        <v>31</v>
      </c>
      <c r="E419" s="180" t="s">
        <v>24</v>
      </c>
      <c r="F419" s="180" t="s">
        <v>22</v>
      </c>
      <c r="G419" s="180" t="s">
        <v>350</v>
      </c>
      <c r="H419" s="180" t="s">
        <v>220</v>
      </c>
      <c r="I419" s="142"/>
      <c r="J419" s="142">
        <f>J420</f>
        <v>2055.1999999999998</v>
      </c>
      <c r="K419" s="142">
        <f>K420</f>
        <v>2055.1999999999998</v>
      </c>
      <c r="L419" s="142">
        <f>L420</f>
        <v>2055.1999999999998</v>
      </c>
      <c r="M419" s="104"/>
    </row>
    <row r="420" spans="1:13" s="105" customFormat="1" ht="32.25" customHeight="1" x14ac:dyDescent="0.25">
      <c r="A420" s="176" t="s">
        <v>241</v>
      </c>
      <c r="B420" s="87" t="s">
        <v>63</v>
      </c>
      <c r="C420" s="87" t="s">
        <v>25</v>
      </c>
      <c r="D420" s="180" t="s">
        <v>31</v>
      </c>
      <c r="E420" s="180" t="s">
        <v>24</v>
      </c>
      <c r="F420" s="180" t="s">
        <v>22</v>
      </c>
      <c r="G420" s="180" t="s">
        <v>350</v>
      </c>
      <c r="H420" s="180" t="s">
        <v>239</v>
      </c>
      <c r="I420" s="142"/>
      <c r="J420" s="142">
        <f>'ведомст 3'!K247</f>
        <v>2055.1999999999998</v>
      </c>
      <c r="K420" s="142">
        <f>'ведомст 3'!L247</f>
        <v>2055.1999999999998</v>
      </c>
      <c r="L420" s="142">
        <f>'ведомст 3'!M247</f>
        <v>2055.1999999999998</v>
      </c>
      <c r="M420" s="104"/>
    </row>
    <row r="421" spans="1:13" s="105" customFormat="1" ht="21.75" customHeight="1" x14ac:dyDescent="0.25">
      <c r="A421" s="174" t="s">
        <v>43</v>
      </c>
      <c r="B421" s="175" t="s">
        <v>39</v>
      </c>
      <c r="C421" s="87"/>
      <c r="D421" s="180"/>
      <c r="E421" s="180"/>
      <c r="F421" s="180"/>
      <c r="G421" s="180"/>
      <c r="H421" s="180"/>
      <c r="I421" s="140"/>
      <c r="J421" s="140">
        <f>J422+J428+J452</f>
        <v>6696.2</v>
      </c>
      <c r="K421" s="140">
        <f>K422+K428+K452</f>
        <v>6561.0999999999995</v>
      </c>
      <c r="L421" s="140">
        <f>L422+L428+L452</f>
        <v>6298.0999999999995</v>
      </c>
      <c r="M421" s="104"/>
    </row>
    <row r="422" spans="1:13" s="105" customFormat="1" ht="21.75" customHeight="1" x14ac:dyDescent="0.25">
      <c r="A422" s="176" t="s">
        <v>44</v>
      </c>
      <c r="B422" s="87" t="s">
        <v>39</v>
      </c>
      <c r="C422" s="87" t="s">
        <v>22</v>
      </c>
      <c r="D422" s="180"/>
      <c r="E422" s="180"/>
      <c r="F422" s="180"/>
      <c r="G422" s="180"/>
      <c r="H422" s="180"/>
      <c r="I422" s="140"/>
      <c r="J422" s="140">
        <f t="shared" ref="J422:L426" si="95">J423</f>
        <v>1296.2</v>
      </c>
      <c r="K422" s="140">
        <f t="shared" si="95"/>
        <v>1296.2</v>
      </c>
      <c r="L422" s="140">
        <f t="shared" si="95"/>
        <v>1296.2</v>
      </c>
      <c r="M422" s="104"/>
    </row>
    <row r="423" spans="1:13" s="105" customFormat="1" ht="31.5" x14ac:dyDescent="0.25">
      <c r="A423" s="176" t="s">
        <v>460</v>
      </c>
      <c r="B423" s="87" t="s">
        <v>39</v>
      </c>
      <c r="C423" s="87" t="s">
        <v>22</v>
      </c>
      <c r="D423" s="180" t="s">
        <v>336</v>
      </c>
      <c r="E423" s="180"/>
      <c r="F423" s="180"/>
      <c r="G423" s="180"/>
      <c r="H423" s="180"/>
      <c r="I423" s="141"/>
      <c r="J423" s="141">
        <f t="shared" si="95"/>
        <v>1296.2</v>
      </c>
      <c r="K423" s="141">
        <f t="shared" si="95"/>
        <v>1296.2</v>
      </c>
      <c r="L423" s="141">
        <f t="shared" si="95"/>
        <v>1296.2</v>
      </c>
      <c r="M423" s="363"/>
    </row>
    <row r="424" spans="1:13" s="105" customFormat="1" ht="47.25" x14ac:dyDescent="0.25">
      <c r="A424" s="176" t="s">
        <v>461</v>
      </c>
      <c r="B424" s="87" t="s">
        <v>39</v>
      </c>
      <c r="C424" s="87" t="s">
        <v>22</v>
      </c>
      <c r="D424" s="180" t="s">
        <v>336</v>
      </c>
      <c r="E424" s="180" t="s">
        <v>24</v>
      </c>
      <c r="F424" s="180" t="s">
        <v>68</v>
      </c>
      <c r="G424" s="180"/>
      <c r="H424" s="180"/>
      <c r="I424" s="141"/>
      <c r="J424" s="141">
        <f t="shared" si="95"/>
        <v>1296.2</v>
      </c>
      <c r="K424" s="141">
        <f t="shared" si="95"/>
        <v>1296.2</v>
      </c>
      <c r="L424" s="141">
        <f t="shared" si="95"/>
        <v>1296.2</v>
      </c>
      <c r="M424" s="363"/>
    </row>
    <row r="425" spans="1:13" s="105" customFormat="1" ht="30" customHeight="1" x14ac:dyDescent="0.25">
      <c r="A425" s="176" t="s">
        <v>79</v>
      </c>
      <c r="B425" s="87" t="s">
        <v>39</v>
      </c>
      <c r="C425" s="87" t="s">
        <v>22</v>
      </c>
      <c r="D425" s="180" t="s">
        <v>336</v>
      </c>
      <c r="E425" s="180" t="s">
        <v>24</v>
      </c>
      <c r="F425" s="180" t="s">
        <v>68</v>
      </c>
      <c r="G425" s="180" t="s">
        <v>383</v>
      </c>
      <c r="H425" s="180"/>
      <c r="I425" s="141"/>
      <c r="J425" s="141">
        <f t="shared" si="95"/>
        <v>1296.2</v>
      </c>
      <c r="K425" s="141">
        <f t="shared" si="95"/>
        <v>1296.2</v>
      </c>
      <c r="L425" s="141">
        <f t="shared" si="95"/>
        <v>1296.2</v>
      </c>
      <c r="M425" s="104"/>
    </row>
    <row r="426" spans="1:13" s="105" customFormat="1" ht="21" customHeight="1" x14ac:dyDescent="0.25">
      <c r="A426" s="176" t="s">
        <v>207</v>
      </c>
      <c r="B426" s="87" t="s">
        <v>39</v>
      </c>
      <c r="C426" s="87" t="s">
        <v>22</v>
      </c>
      <c r="D426" s="180" t="s">
        <v>336</v>
      </c>
      <c r="E426" s="180" t="s">
        <v>24</v>
      </c>
      <c r="F426" s="180" t="s">
        <v>68</v>
      </c>
      <c r="G426" s="180" t="s">
        <v>383</v>
      </c>
      <c r="H426" s="180" t="s">
        <v>200</v>
      </c>
      <c r="I426" s="141"/>
      <c r="J426" s="141">
        <f t="shared" si="95"/>
        <v>1296.2</v>
      </c>
      <c r="K426" s="141">
        <f t="shared" si="95"/>
        <v>1296.2</v>
      </c>
      <c r="L426" s="141">
        <f t="shared" si="95"/>
        <v>1296.2</v>
      </c>
      <c r="M426" s="104"/>
    </row>
    <row r="427" spans="1:13" s="105" customFormat="1" ht="33" customHeight="1" x14ac:dyDescent="0.25">
      <c r="A427" s="176" t="s">
        <v>208</v>
      </c>
      <c r="B427" s="87" t="s">
        <v>39</v>
      </c>
      <c r="C427" s="87" t="s">
        <v>22</v>
      </c>
      <c r="D427" s="180" t="s">
        <v>336</v>
      </c>
      <c r="E427" s="180" t="s">
        <v>24</v>
      </c>
      <c r="F427" s="180" t="s">
        <v>68</v>
      </c>
      <c r="G427" s="180" t="s">
        <v>383</v>
      </c>
      <c r="H427" s="180" t="s">
        <v>206</v>
      </c>
      <c r="I427" s="141"/>
      <c r="J427" s="141">
        <f>'ведомст 3'!K254</f>
        <v>1296.2</v>
      </c>
      <c r="K427" s="141">
        <f>'ведомст 3'!L254</f>
        <v>1296.2</v>
      </c>
      <c r="L427" s="141">
        <f>'ведомст 3'!M254</f>
        <v>1296.2</v>
      </c>
      <c r="M427" s="104"/>
    </row>
    <row r="428" spans="1:13" s="105" customFormat="1" ht="21.75" customHeight="1" x14ac:dyDescent="0.25">
      <c r="A428" s="213" t="s">
        <v>45</v>
      </c>
      <c r="B428" s="175" t="s">
        <v>39</v>
      </c>
      <c r="C428" s="175" t="s">
        <v>36</v>
      </c>
      <c r="D428" s="175"/>
      <c r="E428" s="175"/>
      <c r="F428" s="175"/>
      <c r="G428" s="175"/>
      <c r="H428" s="175"/>
      <c r="I428" s="140"/>
      <c r="J428" s="140">
        <f>J429+J435+J440+J446</f>
        <v>1668.1</v>
      </c>
      <c r="K428" s="140">
        <f>K429+K435+K440+K446</f>
        <v>1533</v>
      </c>
      <c r="L428" s="140">
        <f>L429+L435+L440+L446</f>
        <v>1270</v>
      </c>
      <c r="M428" s="104"/>
    </row>
    <row r="429" spans="1:13" s="105" customFormat="1" ht="63" x14ac:dyDescent="0.25">
      <c r="A429" s="176" t="s">
        <v>514</v>
      </c>
      <c r="B429" s="87" t="s">
        <v>39</v>
      </c>
      <c r="C429" s="87" t="s">
        <v>36</v>
      </c>
      <c r="D429" s="133" t="s">
        <v>23</v>
      </c>
      <c r="E429" s="133"/>
      <c r="F429" s="133"/>
      <c r="G429" s="133"/>
      <c r="H429" s="87"/>
      <c r="I429" s="141"/>
      <c r="J429" s="141">
        <f t="shared" ref="J429:L433" si="96">J430</f>
        <v>1650.1</v>
      </c>
      <c r="K429" s="141">
        <f t="shared" si="96"/>
        <v>1515</v>
      </c>
      <c r="L429" s="141">
        <f t="shared" si="96"/>
        <v>1252</v>
      </c>
      <c r="M429" s="104"/>
    </row>
    <row r="430" spans="1:13" s="105" customFormat="1" ht="63" x14ac:dyDescent="0.25">
      <c r="A430" s="176" t="s">
        <v>515</v>
      </c>
      <c r="B430" s="87" t="s">
        <v>39</v>
      </c>
      <c r="C430" s="87" t="s">
        <v>36</v>
      </c>
      <c r="D430" s="133" t="s">
        <v>23</v>
      </c>
      <c r="E430" s="133">
        <v>1</v>
      </c>
      <c r="F430" s="133"/>
      <c r="G430" s="133"/>
      <c r="H430" s="133"/>
      <c r="I430" s="141"/>
      <c r="J430" s="141">
        <f t="shared" si="96"/>
        <v>1650.1</v>
      </c>
      <c r="K430" s="141">
        <f t="shared" si="96"/>
        <v>1515</v>
      </c>
      <c r="L430" s="141">
        <f t="shared" si="96"/>
        <v>1252</v>
      </c>
      <c r="M430" s="104"/>
    </row>
    <row r="431" spans="1:13" s="105" customFormat="1" ht="30.75" customHeight="1" x14ac:dyDescent="0.25">
      <c r="A431" s="178" t="s">
        <v>81</v>
      </c>
      <c r="B431" s="87" t="s">
        <v>39</v>
      </c>
      <c r="C431" s="87" t="s">
        <v>36</v>
      </c>
      <c r="D431" s="133" t="s">
        <v>23</v>
      </c>
      <c r="E431" s="133" t="s">
        <v>24</v>
      </c>
      <c r="F431" s="133" t="s">
        <v>23</v>
      </c>
      <c r="G431" s="133"/>
      <c r="H431" s="133"/>
      <c r="I431" s="141"/>
      <c r="J431" s="141">
        <f t="shared" si="96"/>
        <v>1650.1</v>
      </c>
      <c r="K431" s="141">
        <f t="shared" si="96"/>
        <v>1515</v>
      </c>
      <c r="L431" s="141">
        <f t="shared" si="96"/>
        <v>1252</v>
      </c>
      <c r="M431" s="655"/>
    </row>
    <row r="432" spans="1:13" s="105" customFormat="1" ht="82.5" customHeight="1" x14ac:dyDescent="0.25">
      <c r="A432" s="176" t="s">
        <v>170</v>
      </c>
      <c r="B432" s="87" t="s">
        <v>39</v>
      </c>
      <c r="C432" s="87" t="s">
        <v>36</v>
      </c>
      <c r="D432" s="133" t="s">
        <v>23</v>
      </c>
      <c r="E432" s="133" t="s">
        <v>24</v>
      </c>
      <c r="F432" s="133" t="s">
        <v>23</v>
      </c>
      <c r="G432" s="133" t="s">
        <v>384</v>
      </c>
      <c r="H432" s="133"/>
      <c r="I432" s="141"/>
      <c r="J432" s="141">
        <f t="shared" si="96"/>
        <v>1650.1</v>
      </c>
      <c r="K432" s="141">
        <f t="shared" si="96"/>
        <v>1515</v>
      </c>
      <c r="L432" s="141">
        <f t="shared" si="96"/>
        <v>1252</v>
      </c>
      <c r="M432" s="655"/>
    </row>
    <row r="433" spans="1:13" s="105" customFormat="1" ht="47.25" x14ac:dyDescent="0.2">
      <c r="A433" s="209" t="s">
        <v>248</v>
      </c>
      <c r="B433" s="87" t="s">
        <v>39</v>
      </c>
      <c r="C433" s="87" t="s">
        <v>36</v>
      </c>
      <c r="D433" s="133" t="s">
        <v>23</v>
      </c>
      <c r="E433" s="133" t="s">
        <v>24</v>
      </c>
      <c r="F433" s="133" t="s">
        <v>23</v>
      </c>
      <c r="G433" s="133" t="s">
        <v>384</v>
      </c>
      <c r="H433" s="133" t="s">
        <v>220</v>
      </c>
      <c r="I433" s="141"/>
      <c r="J433" s="141">
        <f t="shared" si="96"/>
        <v>1650.1</v>
      </c>
      <c r="K433" s="141">
        <f t="shared" si="96"/>
        <v>1515</v>
      </c>
      <c r="L433" s="141">
        <f t="shared" si="96"/>
        <v>1252</v>
      </c>
      <c r="M433" s="655"/>
    </row>
    <row r="434" spans="1:13" s="105" customFormat="1" ht="16.5" customHeight="1" x14ac:dyDescent="0.25">
      <c r="A434" s="176" t="s">
        <v>252</v>
      </c>
      <c r="B434" s="87" t="s">
        <v>39</v>
      </c>
      <c r="C434" s="87" t="s">
        <v>36</v>
      </c>
      <c r="D434" s="133" t="s">
        <v>23</v>
      </c>
      <c r="E434" s="133" t="s">
        <v>24</v>
      </c>
      <c r="F434" s="133" t="s">
        <v>23</v>
      </c>
      <c r="G434" s="133" t="s">
        <v>384</v>
      </c>
      <c r="H434" s="133" t="s">
        <v>239</v>
      </c>
      <c r="I434" s="141"/>
      <c r="J434" s="141">
        <f>'ведомст 3'!K529</f>
        <v>1650.1</v>
      </c>
      <c r="K434" s="141">
        <f>'ведомст 3'!L529</f>
        <v>1515</v>
      </c>
      <c r="L434" s="141">
        <f>'ведомст 3'!M529</f>
        <v>1252</v>
      </c>
      <c r="M434" s="104"/>
    </row>
    <row r="435" spans="1:13" s="105" customFormat="1" ht="47.25" customHeight="1" x14ac:dyDescent="0.2">
      <c r="A435" s="183" t="s">
        <v>516</v>
      </c>
      <c r="B435" s="87" t="s">
        <v>39</v>
      </c>
      <c r="C435" s="87" t="s">
        <v>36</v>
      </c>
      <c r="D435" s="133" t="s">
        <v>36</v>
      </c>
      <c r="E435" s="133"/>
      <c r="F435" s="133"/>
      <c r="G435" s="133"/>
      <c r="H435" s="133"/>
      <c r="I435" s="141"/>
      <c r="J435" s="141">
        <f>J436</f>
        <v>3</v>
      </c>
      <c r="K435" s="141">
        <f>K436</f>
        <v>3</v>
      </c>
      <c r="L435" s="141">
        <f>L436</f>
        <v>3</v>
      </c>
      <c r="M435" s="104"/>
    </row>
    <row r="436" spans="1:13" s="105" customFormat="1" ht="47.25" x14ac:dyDescent="0.2">
      <c r="A436" s="183" t="s">
        <v>282</v>
      </c>
      <c r="B436" s="87" t="s">
        <v>39</v>
      </c>
      <c r="C436" s="87" t="s">
        <v>36</v>
      </c>
      <c r="D436" s="133" t="s">
        <v>36</v>
      </c>
      <c r="E436" s="133" t="s">
        <v>313</v>
      </c>
      <c r="F436" s="133" t="s">
        <v>22</v>
      </c>
      <c r="G436" s="133"/>
      <c r="H436" s="133"/>
      <c r="I436" s="141"/>
      <c r="J436" s="141">
        <f t="shared" ref="J436:L438" si="97">J437</f>
        <v>3</v>
      </c>
      <c r="K436" s="141">
        <f t="shared" si="97"/>
        <v>3</v>
      </c>
      <c r="L436" s="141">
        <f t="shared" si="97"/>
        <v>3</v>
      </c>
      <c r="M436" s="104"/>
    </row>
    <row r="437" spans="1:13" s="105" customFormat="1" ht="30" customHeight="1" x14ac:dyDescent="0.2">
      <c r="A437" s="183" t="s">
        <v>136</v>
      </c>
      <c r="B437" s="87" t="s">
        <v>39</v>
      </c>
      <c r="C437" s="87" t="s">
        <v>36</v>
      </c>
      <c r="D437" s="133" t="s">
        <v>36</v>
      </c>
      <c r="E437" s="133" t="s">
        <v>313</v>
      </c>
      <c r="F437" s="133" t="s">
        <v>22</v>
      </c>
      <c r="G437" s="133" t="s">
        <v>385</v>
      </c>
      <c r="H437" s="133"/>
      <c r="I437" s="141"/>
      <c r="J437" s="141">
        <f t="shared" si="97"/>
        <v>3</v>
      </c>
      <c r="K437" s="141">
        <f t="shared" si="97"/>
        <v>3</v>
      </c>
      <c r="L437" s="141">
        <f t="shared" si="97"/>
        <v>3</v>
      </c>
      <c r="M437" s="104"/>
    </row>
    <row r="438" spans="1:13" s="105" customFormat="1" ht="31.5" x14ac:dyDescent="0.2">
      <c r="A438" s="183" t="s">
        <v>207</v>
      </c>
      <c r="B438" s="87" t="s">
        <v>39</v>
      </c>
      <c r="C438" s="87" t="s">
        <v>36</v>
      </c>
      <c r="D438" s="133" t="s">
        <v>36</v>
      </c>
      <c r="E438" s="133" t="s">
        <v>313</v>
      </c>
      <c r="F438" s="133" t="s">
        <v>22</v>
      </c>
      <c r="G438" s="133" t="s">
        <v>385</v>
      </c>
      <c r="H438" s="133" t="s">
        <v>200</v>
      </c>
      <c r="I438" s="141"/>
      <c r="J438" s="141">
        <f t="shared" si="97"/>
        <v>3</v>
      </c>
      <c r="K438" s="141">
        <f t="shared" si="97"/>
        <v>3</v>
      </c>
      <c r="L438" s="141">
        <f t="shared" si="97"/>
        <v>3</v>
      </c>
      <c r="M438" s="104"/>
    </row>
    <row r="439" spans="1:13" s="105" customFormat="1" ht="31.5" x14ac:dyDescent="0.25">
      <c r="A439" s="79" t="s">
        <v>217</v>
      </c>
      <c r="B439" s="87" t="s">
        <v>39</v>
      </c>
      <c r="C439" s="87" t="s">
        <v>36</v>
      </c>
      <c r="D439" s="133" t="s">
        <v>36</v>
      </c>
      <c r="E439" s="133" t="s">
        <v>313</v>
      </c>
      <c r="F439" s="133" t="s">
        <v>22</v>
      </c>
      <c r="G439" s="133" t="s">
        <v>385</v>
      </c>
      <c r="H439" s="133" t="s">
        <v>206</v>
      </c>
      <c r="I439" s="141"/>
      <c r="J439" s="141">
        <f>'ведомст 3'!K534</f>
        <v>3</v>
      </c>
      <c r="K439" s="141">
        <f>'ведомст 3'!L534</f>
        <v>3</v>
      </c>
      <c r="L439" s="141">
        <f>'ведомст 3'!M534</f>
        <v>3</v>
      </c>
      <c r="M439" s="104"/>
    </row>
    <row r="440" spans="1:13" s="105" customFormat="1" ht="55.5" hidden="1" customHeight="1" x14ac:dyDescent="0.25">
      <c r="A440" s="378" t="s">
        <v>517</v>
      </c>
      <c r="B440" s="87" t="s">
        <v>39</v>
      </c>
      <c r="C440" s="87" t="s">
        <v>36</v>
      </c>
      <c r="D440" s="133" t="s">
        <v>25</v>
      </c>
      <c r="E440" s="133"/>
      <c r="F440" s="133"/>
      <c r="G440" s="133"/>
      <c r="H440" s="133"/>
      <c r="I440" s="141"/>
      <c r="J440" s="589">
        <f>J441</f>
        <v>0</v>
      </c>
      <c r="K440" s="589">
        <f>K441</f>
        <v>0</v>
      </c>
      <c r="L440" s="589">
        <f>L441</f>
        <v>0</v>
      </c>
      <c r="M440" s="359"/>
    </row>
    <row r="441" spans="1:13" s="105" customFormat="1" ht="48" hidden="1" customHeight="1" x14ac:dyDescent="0.25">
      <c r="A441" s="378" t="s">
        <v>518</v>
      </c>
      <c r="B441" s="87" t="s">
        <v>39</v>
      </c>
      <c r="C441" s="87" t="s">
        <v>36</v>
      </c>
      <c r="D441" s="133" t="s">
        <v>25</v>
      </c>
      <c r="E441" s="133" t="s">
        <v>24</v>
      </c>
      <c r="F441" s="133"/>
      <c r="G441" s="133"/>
      <c r="H441" s="133"/>
      <c r="I441" s="141"/>
      <c r="J441" s="589">
        <f t="shared" ref="J441:L443" si="98">J442</f>
        <v>0</v>
      </c>
      <c r="K441" s="589">
        <f t="shared" si="98"/>
        <v>0</v>
      </c>
      <c r="L441" s="589">
        <f t="shared" si="98"/>
        <v>0</v>
      </c>
      <c r="M441" s="359"/>
    </row>
    <row r="442" spans="1:13" s="105" customFormat="1" ht="31.5" hidden="1" customHeight="1" x14ac:dyDescent="0.2">
      <c r="A442" s="183" t="s">
        <v>253</v>
      </c>
      <c r="B442" s="86" t="s">
        <v>39</v>
      </c>
      <c r="C442" s="86" t="s">
        <v>36</v>
      </c>
      <c r="D442" s="133" t="s">
        <v>25</v>
      </c>
      <c r="E442" s="133" t="s">
        <v>24</v>
      </c>
      <c r="F442" s="133" t="s">
        <v>22</v>
      </c>
      <c r="G442" s="133"/>
      <c r="H442" s="133"/>
      <c r="I442" s="141"/>
      <c r="J442" s="589">
        <f t="shared" si="98"/>
        <v>0</v>
      </c>
      <c r="K442" s="589">
        <f t="shared" si="98"/>
        <v>0</v>
      </c>
      <c r="L442" s="589">
        <f t="shared" si="98"/>
        <v>0</v>
      </c>
      <c r="M442" s="104"/>
    </row>
    <row r="443" spans="1:13" s="105" customFormat="1" ht="33.75" hidden="1" customHeight="1" x14ac:dyDescent="0.25">
      <c r="A443" s="214" t="s">
        <v>155</v>
      </c>
      <c r="B443" s="86" t="s">
        <v>39</v>
      </c>
      <c r="C443" s="86" t="s">
        <v>36</v>
      </c>
      <c r="D443" s="133" t="s">
        <v>25</v>
      </c>
      <c r="E443" s="133" t="s">
        <v>24</v>
      </c>
      <c r="F443" s="133" t="s">
        <v>22</v>
      </c>
      <c r="G443" s="133" t="s">
        <v>386</v>
      </c>
      <c r="H443" s="133"/>
      <c r="I443" s="141"/>
      <c r="J443" s="589">
        <f t="shared" si="98"/>
        <v>0</v>
      </c>
      <c r="K443" s="589">
        <f t="shared" si="98"/>
        <v>0</v>
      </c>
      <c r="L443" s="589">
        <f t="shared" si="98"/>
        <v>0</v>
      </c>
      <c r="M443" s="104"/>
    </row>
    <row r="444" spans="1:13" s="105" customFormat="1" ht="27" hidden="1" customHeight="1" x14ac:dyDescent="0.2">
      <c r="A444" s="183" t="s">
        <v>207</v>
      </c>
      <c r="B444" s="86" t="s">
        <v>39</v>
      </c>
      <c r="C444" s="86" t="s">
        <v>36</v>
      </c>
      <c r="D444" s="133" t="s">
        <v>25</v>
      </c>
      <c r="E444" s="133" t="s">
        <v>24</v>
      </c>
      <c r="F444" s="133" t="s">
        <v>22</v>
      </c>
      <c r="G444" s="133" t="s">
        <v>386</v>
      </c>
      <c r="H444" s="133" t="s">
        <v>200</v>
      </c>
      <c r="I444" s="141"/>
      <c r="J444" s="589">
        <f>J445</f>
        <v>0</v>
      </c>
      <c r="K444" s="589">
        <f>K445</f>
        <v>0</v>
      </c>
      <c r="L444" s="589">
        <f>L445</f>
        <v>0</v>
      </c>
      <c r="M444" s="104"/>
    </row>
    <row r="445" spans="1:13" s="105" customFormat="1" ht="35.25" hidden="1" customHeight="1" x14ac:dyDescent="0.2">
      <c r="A445" s="183" t="s">
        <v>215</v>
      </c>
      <c r="B445" s="86" t="s">
        <v>39</v>
      </c>
      <c r="C445" s="86" t="s">
        <v>36</v>
      </c>
      <c r="D445" s="133" t="s">
        <v>25</v>
      </c>
      <c r="E445" s="133" t="s">
        <v>24</v>
      </c>
      <c r="F445" s="133" t="s">
        <v>22</v>
      </c>
      <c r="G445" s="133" t="s">
        <v>386</v>
      </c>
      <c r="H445" s="133" t="s">
        <v>210</v>
      </c>
      <c r="I445" s="141"/>
      <c r="J445" s="589">
        <f>'ведомст 3'!K261</f>
        <v>0</v>
      </c>
      <c r="K445" s="589">
        <f>'ведомст 3'!L261</f>
        <v>0</v>
      </c>
      <c r="L445" s="589">
        <f>'ведомст 3'!M261</f>
        <v>0</v>
      </c>
      <c r="M445" s="104"/>
    </row>
    <row r="446" spans="1:13" s="105" customFormat="1" ht="64.5" customHeight="1" x14ac:dyDescent="0.25">
      <c r="A446" s="176" t="s">
        <v>540</v>
      </c>
      <c r="B446" s="86">
        <v>10</v>
      </c>
      <c r="C446" s="191" t="s">
        <v>36</v>
      </c>
      <c r="D446" s="133" t="s">
        <v>216</v>
      </c>
      <c r="E446" s="133"/>
      <c r="F446" s="133"/>
      <c r="G446" s="133"/>
      <c r="H446" s="133"/>
      <c r="I446" s="141"/>
      <c r="J446" s="141">
        <f t="shared" ref="J446:L450" si="99">J447</f>
        <v>15</v>
      </c>
      <c r="K446" s="141">
        <f t="shared" si="99"/>
        <v>15</v>
      </c>
      <c r="L446" s="141">
        <f t="shared" si="99"/>
        <v>15</v>
      </c>
      <c r="M446" s="104"/>
    </row>
    <row r="447" spans="1:13" s="105" customFormat="1" ht="42.75" customHeight="1" x14ac:dyDescent="0.25">
      <c r="A447" s="176" t="s">
        <v>212</v>
      </c>
      <c r="B447" s="86">
        <v>10</v>
      </c>
      <c r="C447" s="191" t="s">
        <v>36</v>
      </c>
      <c r="D447" s="133" t="s">
        <v>364</v>
      </c>
      <c r="E447" s="133" t="s">
        <v>24</v>
      </c>
      <c r="F447" s="133"/>
      <c r="G447" s="133"/>
      <c r="H447" s="133"/>
      <c r="I447" s="141"/>
      <c r="J447" s="141">
        <f t="shared" si="99"/>
        <v>15</v>
      </c>
      <c r="K447" s="141">
        <f t="shared" si="99"/>
        <v>15</v>
      </c>
      <c r="L447" s="141">
        <f t="shared" si="99"/>
        <v>15</v>
      </c>
      <c r="M447" s="104"/>
    </row>
    <row r="448" spans="1:13" s="105" customFormat="1" ht="45" customHeight="1" x14ac:dyDescent="0.25">
      <c r="A448" s="176" t="s">
        <v>213</v>
      </c>
      <c r="B448" s="86">
        <v>10</v>
      </c>
      <c r="C448" s="191" t="s">
        <v>36</v>
      </c>
      <c r="D448" s="133" t="s">
        <v>364</v>
      </c>
      <c r="E448" s="133" t="s">
        <v>24</v>
      </c>
      <c r="F448" s="133" t="s">
        <v>22</v>
      </c>
      <c r="G448" s="133"/>
      <c r="H448" s="133"/>
      <c r="I448" s="141"/>
      <c r="J448" s="141">
        <f t="shared" si="99"/>
        <v>15</v>
      </c>
      <c r="K448" s="141">
        <f t="shared" si="99"/>
        <v>15</v>
      </c>
      <c r="L448" s="141">
        <f t="shared" si="99"/>
        <v>15</v>
      </c>
      <c r="M448" s="104"/>
    </row>
    <row r="449" spans="1:13" s="105" customFormat="1" ht="30.75" customHeight="1" x14ac:dyDescent="0.25">
      <c r="A449" s="176" t="s">
        <v>179</v>
      </c>
      <c r="B449" s="86">
        <v>10</v>
      </c>
      <c r="C449" s="191" t="s">
        <v>36</v>
      </c>
      <c r="D449" s="133" t="s">
        <v>364</v>
      </c>
      <c r="E449" s="133" t="s">
        <v>24</v>
      </c>
      <c r="F449" s="133" t="s">
        <v>22</v>
      </c>
      <c r="G449" s="133" t="s">
        <v>387</v>
      </c>
      <c r="H449" s="133"/>
      <c r="I449" s="141"/>
      <c r="J449" s="141">
        <f t="shared" si="99"/>
        <v>15</v>
      </c>
      <c r="K449" s="141">
        <f t="shared" si="99"/>
        <v>15</v>
      </c>
      <c r="L449" s="141">
        <f t="shared" si="99"/>
        <v>15</v>
      </c>
      <c r="M449" s="104"/>
    </row>
    <row r="450" spans="1:13" s="105" customFormat="1" ht="24.75" customHeight="1" x14ac:dyDescent="0.2">
      <c r="A450" s="183" t="s">
        <v>207</v>
      </c>
      <c r="B450" s="86">
        <v>10</v>
      </c>
      <c r="C450" s="191" t="s">
        <v>36</v>
      </c>
      <c r="D450" s="133" t="s">
        <v>364</v>
      </c>
      <c r="E450" s="133" t="s">
        <v>24</v>
      </c>
      <c r="F450" s="133" t="s">
        <v>22</v>
      </c>
      <c r="G450" s="133" t="s">
        <v>387</v>
      </c>
      <c r="H450" s="133" t="s">
        <v>200</v>
      </c>
      <c r="I450" s="141"/>
      <c r="J450" s="141">
        <f t="shared" si="99"/>
        <v>15</v>
      </c>
      <c r="K450" s="141">
        <f t="shared" si="99"/>
        <v>15</v>
      </c>
      <c r="L450" s="141">
        <f t="shared" si="99"/>
        <v>15</v>
      </c>
      <c r="M450" s="104"/>
    </row>
    <row r="451" spans="1:13" s="105" customFormat="1" ht="34.5" customHeight="1" x14ac:dyDescent="0.2">
      <c r="A451" s="183" t="s">
        <v>215</v>
      </c>
      <c r="B451" s="86">
        <v>10</v>
      </c>
      <c r="C451" s="191" t="s">
        <v>36</v>
      </c>
      <c r="D451" s="133" t="s">
        <v>364</v>
      </c>
      <c r="E451" s="133" t="s">
        <v>24</v>
      </c>
      <c r="F451" s="133" t="s">
        <v>22</v>
      </c>
      <c r="G451" s="133" t="s">
        <v>387</v>
      </c>
      <c r="H451" s="133" t="s">
        <v>210</v>
      </c>
      <c r="I451" s="141"/>
      <c r="J451" s="141">
        <f>'ведомст 3'!K267</f>
        <v>15</v>
      </c>
      <c r="K451" s="141">
        <f>'ведомст 3'!L267</f>
        <v>15</v>
      </c>
      <c r="L451" s="141">
        <f>'ведомст 3'!M267</f>
        <v>15</v>
      </c>
      <c r="M451" s="104"/>
    </row>
    <row r="452" spans="1:13" s="105" customFormat="1" ht="19.5" customHeight="1" x14ac:dyDescent="0.25">
      <c r="A452" s="174" t="s">
        <v>61</v>
      </c>
      <c r="B452" s="175" t="s">
        <v>39</v>
      </c>
      <c r="C452" s="175" t="s">
        <v>25</v>
      </c>
      <c r="D452" s="133"/>
      <c r="E452" s="133"/>
      <c r="F452" s="133"/>
      <c r="G452" s="133"/>
      <c r="H452" s="133"/>
      <c r="I452" s="140"/>
      <c r="J452" s="140">
        <f>J453+J460</f>
        <v>3731.8999999999996</v>
      </c>
      <c r="K452" s="140">
        <f>K453+K460</f>
        <v>3731.8999999999996</v>
      </c>
      <c r="L452" s="140">
        <f>L453+L460</f>
        <v>3731.8999999999996</v>
      </c>
      <c r="M452" s="104"/>
    </row>
    <row r="453" spans="1:13" s="105" customFormat="1" ht="63" x14ac:dyDescent="0.25">
      <c r="A453" s="176" t="s">
        <v>514</v>
      </c>
      <c r="B453" s="87" t="s">
        <v>39</v>
      </c>
      <c r="C453" s="87" t="s">
        <v>25</v>
      </c>
      <c r="D453" s="133" t="s">
        <v>23</v>
      </c>
      <c r="E453" s="133"/>
      <c r="F453" s="133"/>
      <c r="G453" s="133"/>
      <c r="H453" s="133"/>
      <c r="I453" s="141"/>
      <c r="J453" s="141">
        <f t="shared" ref="J453:L456" si="100">J454</f>
        <v>1578.7</v>
      </c>
      <c r="K453" s="141">
        <f t="shared" si="100"/>
        <v>1578.7</v>
      </c>
      <c r="L453" s="141">
        <f t="shared" si="100"/>
        <v>1578.7</v>
      </c>
      <c r="M453" s="104"/>
    </row>
    <row r="454" spans="1:13" s="105" customFormat="1" ht="87.75" customHeight="1" x14ac:dyDescent="0.25">
      <c r="A454" s="178" t="s">
        <v>532</v>
      </c>
      <c r="B454" s="87" t="s">
        <v>39</v>
      </c>
      <c r="C454" s="87" t="s">
        <v>25</v>
      </c>
      <c r="D454" s="133" t="s">
        <v>23</v>
      </c>
      <c r="E454" s="133" t="s">
        <v>27</v>
      </c>
      <c r="F454" s="133"/>
      <c r="G454" s="133"/>
      <c r="H454" s="133"/>
      <c r="I454" s="141"/>
      <c r="J454" s="141">
        <f t="shared" si="100"/>
        <v>1578.7</v>
      </c>
      <c r="K454" s="141">
        <f t="shared" si="100"/>
        <v>1578.7</v>
      </c>
      <c r="L454" s="141">
        <f t="shared" si="100"/>
        <v>1578.7</v>
      </c>
      <c r="M454" s="104"/>
    </row>
    <row r="455" spans="1:13" s="105" customFormat="1" ht="50.25" customHeight="1" x14ac:dyDescent="0.2">
      <c r="A455" s="182" t="s">
        <v>113</v>
      </c>
      <c r="B455" s="87" t="s">
        <v>39</v>
      </c>
      <c r="C455" s="87" t="s">
        <v>25</v>
      </c>
      <c r="D455" s="133" t="s">
        <v>23</v>
      </c>
      <c r="E455" s="133" t="s">
        <v>27</v>
      </c>
      <c r="F455" s="133" t="s">
        <v>22</v>
      </c>
      <c r="G455" s="133"/>
      <c r="H455" s="133"/>
      <c r="I455" s="141"/>
      <c r="J455" s="141">
        <f t="shared" si="100"/>
        <v>1578.7</v>
      </c>
      <c r="K455" s="141">
        <f t="shared" si="100"/>
        <v>1578.7</v>
      </c>
      <c r="L455" s="141">
        <f t="shared" si="100"/>
        <v>1578.7</v>
      </c>
      <c r="M455" s="293"/>
    </row>
    <row r="456" spans="1:13" s="105" customFormat="1" ht="171" customHeight="1" x14ac:dyDescent="0.25">
      <c r="A456" s="79" t="s">
        <v>168</v>
      </c>
      <c r="B456" s="86" t="s">
        <v>39</v>
      </c>
      <c r="C456" s="86" t="s">
        <v>25</v>
      </c>
      <c r="D456" s="133" t="s">
        <v>23</v>
      </c>
      <c r="E456" s="133" t="s">
        <v>27</v>
      </c>
      <c r="F456" s="133" t="s">
        <v>22</v>
      </c>
      <c r="G456" s="133" t="s">
        <v>388</v>
      </c>
      <c r="H456" s="133"/>
      <c r="I456" s="141"/>
      <c r="J456" s="141">
        <f t="shared" si="100"/>
        <v>1578.7</v>
      </c>
      <c r="K456" s="141">
        <f t="shared" si="100"/>
        <v>1578.7</v>
      </c>
      <c r="L456" s="141">
        <f t="shared" si="100"/>
        <v>1578.7</v>
      </c>
      <c r="M456" s="293"/>
    </row>
    <row r="457" spans="1:13" s="105" customFormat="1" ht="25.5" customHeight="1" x14ac:dyDescent="0.25">
      <c r="A457" s="79" t="s">
        <v>201</v>
      </c>
      <c r="B457" s="86" t="s">
        <v>39</v>
      </c>
      <c r="C457" s="86" t="s">
        <v>25</v>
      </c>
      <c r="D457" s="133" t="s">
        <v>23</v>
      </c>
      <c r="E457" s="133" t="s">
        <v>27</v>
      </c>
      <c r="F457" s="133" t="s">
        <v>22</v>
      </c>
      <c r="G457" s="133" t="s">
        <v>388</v>
      </c>
      <c r="H457" s="133" t="s">
        <v>200</v>
      </c>
      <c r="I457" s="141"/>
      <c r="J457" s="141">
        <f>J458+J459</f>
        <v>1578.7</v>
      </c>
      <c r="K457" s="141">
        <f>K458+K459</f>
        <v>1578.7</v>
      </c>
      <c r="L457" s="141">
        <f>L458+L459</f>
        <v>1578.7</v>
      </c>
      <c r="M457" s="366"/>
    </row>
    <row r="458" spans="1:13" s="105" customFormat="1" ht="30.75" customHeight="1" x14ac:dyDescent="0.25">
      <c r="A458" s="79" t="s">
        <v>217</v>
      </c>
      <c r="B458" s="86" t="s">
        <v>39</v>
      </c>
      <c r="C458" s="86" t="s">
        <v>25</v>
      </c>
      <c r="D458" s="133" t="s">
        <v>23</v>
      </c>
      <c r="E458" s="133" t="s">
        <v>27</v>
      </c>
      <c r="F458" s="133" t="s">
        <v>22</v>
      </c>
      <c r="G458" s="133" t="s">
        <v>388</v>
      </c>
      <c r="H458" s="133" t="s">
        <v>206</v>
      </c>
      <c r="I458" s="141"/>
      <c r="J458" s="141">
        <f>'ведомст 3'!K274</f>
        <v>950</v>
      </c>
      <c r="K458" s="141">
        <f>'ведомст 3'!L274</f>
        <v>950</v>
      </c>
      <c r="L458" s="141">
        <f>'ведомст 3'!M274</f>
        <v>950</v>
      </c>
      <c r="M458" s="366"/>
    </row>
    <row r="459" spans="1:13" s="105" customFormat="1" ht="31.5" x14ac:dyDescent="0.25">
      <c r="A459" s="79" t="s">
        <v>218</v>
      </c>
      <c r="B459" s="86" t="s">
        <v>39</v>
      </c>
      <c r="C459" s="86" t="s">
        <v>25</v>
      </c>
      <c r="D459" s="133" t="s">
        <v>23</v>
      </c>
      <c r="E459" s="133" t="s">
        <v>27</v>
      </c>
      <c r="F459" s="133" t="s">
        <v>22</v>
      </c>
      <c r="G459" s="133" t="s">
        <v>388</v>
      </c>
      <c r="H459" s="133" t="s">
        <v>210</v>
      </c>
      <c r="I459" s="141"/>
      <c r="J459" s="141">
        <f>'ведомст 3'!K275</f>
        <v>628.70000000000005</v>
      </c>
      <c r="K459" s="141">
        <f>'ведомст 3'!L275</f>
        <v>628.70000000000005</v>
      </c>
      <c r="L459" s="141">
        <f>'ведомст 3'!M275</f>
        <v>628.70000000000005</v>
      </c>
      <c r="M459" s="366"/>
    </row>
    <row r="460" spans="1:13" s="105" customFormat="1" ht="31.5" x14ac:dyDescent="0.25">
      <c r="A460" s="79" t="s">
        <v>479</v>
      </c>
      <c r="B460" s="191">
        <v>10</v>
      </c>
      <c r="C460" s="191" t="s">
        <v>25</v>
      </c>
      <c r="D460" s="133" t="s">
        <v>25</v>
      </c>
      <c r="E460" s="133"/>
      <c r="F460" s="133"/>
      <c r="G460" s="133"/>
      <c r="H460" s="133"/>
      <c r="I460" s="141"/>
      <c r="J460" s="589">
        <f>J461</f>
        <v>2153.1999999999998</v>
      </c>
      <c r="K460" s="589">
        <f t="shared" ref="K460:L464" si="101">K461</f>
        <v>2153.1999999999998</v>
      </c>
      <c r="L460" s="589">
        <f t="shared" si="101"/>
        <v>2153.1999999999998</v>
      </c>
      <c r="M460" s="366"/>
    </row>
    <row r="461" spans="1:13" s="105" customFormat="1" ht="78.75" x14ac:dyDescent="0.25">
      <c r="A461" s="79" t="s">
        <v>478</v>
      </c>
      <c r="B461" s="191" t="s">
        <v>39</v>
      </c>
      <c r="C461" s="191" t="s">
        <v>25</v>
      </c>
      <c r="D461" s="133" t="s">
        <v>25</v>
      </c>
      <c r="E461" s="133" t="s">
        <v>27</v>
      </c>
      <c r="F461" s="133"/>
      <c r="G461" s="133"/>
      <c r="H461" s="133"/>
      <c r="I461" s="141"/>
      <c r="J461" s="589">
        <f>J462</f>
        <v>2153.1999999999998</v>
      </c>
      <c r="K461" s="589">
        <f t="shared" si="101"/>
        <v>2153.1999999999998</v>
      </c>
      <c r="L461" s="589">
        <f t="shared" si="101"/>
        <v>2153.1999999999998</v>
      </c>
      <c r="M461" s="366"/>
    </row>
    <row r="462" spans="1:13" s="105" customFormat="1" ht="94.5" x14ac:dyDescent="0.25">
      <c r="A462" s="79" t="s">
        <v>486</v>
      </c>
      <c r="B462" s="191" t="s">
        <v>39</v>
      </c>
      <c r="C462" s="191" t="s">
        <v>25</v>
      </c>
      <c r="D462" s="133" t="s">
        <v>25</v>
      </c>
      <c r="E462" s="133" t="s">
        <v>27</v>
      </c>
      <c r="F462" s="133" t="s">
        <v>22</v>
      </c>
      <c r="G462" s="133"/>
      <c r="H462" s="133"/>
      <c r="I462" s="141"/>
      <c r="J462" s="589">
        <f>J463</f>
        <v>2153.1999999999998</v>
      </c>
      <c r="K462" s="589">
        <f t="shared" si="101"/>
        <v>2153.1999999999998</v>
      </c>
      <c r="L462" s="589">
        <f t="shared" si="101"/>
        <v>2153.1999999999998</v>
      </c>
      <c r="M462" s="366"/>
    </row>
    <row r="463" spans="1:13" s="105" customFormat="1" ht="110.25" x14ac:dyDescent="0.25">
      <c r="A463" s="79" t="s">
        <v>476</v>
      </c>
      <c r="B463" s="191" t="s">
        <v>39</v>
      </c>
      <c r="C463" s="191" t="s">
        <v>25</v>
      </c>
      <c r="D463" s="133" t="s">
        <v>25</v>
      </c>
      <c r="E463" s="133" t="s">
        <v>27</v>
      </c>
      <c r="F463" s="133" t="s">
        <v>22</v>
      </c>
      <c r="G463" s="133" t="s">
        <v>484</v>
      </c>
      <c r="H463" s="133"/>
      <c r="I463" s="141"/>
      <c r="J463" s="589">
        <f>J464</f>
        <v>2153.1999999999998</v>
      </c>
      <c r="K463" s="589">
        <f t="shared" si="101"/>
        <v>2153.1999999999998</v>
      </c>
      <c r="L463" s="589">
        <f t="shared" si="101"/>
        <v>2153.1999999999998</v>
      </c>
      <c r="M463" s="366"/>
    </row>
    <row r="464" spans="1:13" s="105" customFormat="1" ht="47.25" x14ac:dyDescent="0.25">
      <c r="A464" s="415" t="s">
        <v>485</v>
      </c>
      <c r="B464" s="191" t="s">
        <v>39</v>
      </c>
      <c r="C464" s="191" t="s">
        <v>25</v>
      </c>
      <c r="D464" s="133" t="s">
        <v>25</v>
      </c>
      <c r="E464" s="133" t="s">
        <v>27</v>
      </c>
      <c r="F464" s="133" t="s">
        <v>22</v>
      </c>
      <c r="G464" s="133" t="s">
        <v>484</v>
      </c>
      <c r="H464" s="133" t="s">
        <v>263</v>
      </c>
      <c r="I464" s="141"/>
      <c r="J464" s="589">
        <f>J465</f>
        <v>2153.1999999999998</v>
      </c>
      <c r="K464" s="589">
        <f t="shared" si="101"/>
        <v>2153.1999999999998</v>
      </c>
      <c r="L464" s="589">
        <f t="shared" si="101"/>
        <v>2153.1999999999998</v>
      </c>
      <c r="M464" s="366"/>
    </row>
    <row r="465" spans="1:15" s="105" customFormat="1" x14ac:dyDescent="0.25">
      <c r="A465" s="415" t="s">
        <v>266</v>
      </c>
      <c r="B465" s="86">
        <v>10</v>
      </c>
      <c r="C465" s="86">
        <v>4</v>
      </c>
      <c r="D465" s="133" t="s">
        <v>498</v>
      </c>
      <c r="E465" s="133" t="s">
        <v>27</v>
      </c>
      <c r="F465" s="133" t="s">
        <v>22</v>
      </c>
      <c r="G465" s="133" t="s">
        <v>484</v>
      </c>
      <c r="H465" s="133" t="s">
        <v>264</v>
      </c>
      <c r="I465" s="141"/>
      <c r="J465" s="589">
        <f>'ведомст 3'!K281</f>
        <v>2153.1999999999998</v>
      </c>
      <c r="K465" s="589">
        <f>'ведомст 3'!L281</f>
        <v>2153.1999999999998</v>
      </c>
      <c r="L465" s="589">
        <f>'ведомст 3'!M281</f>
        <v>2153.1999999999998</v>
      </c>
      <c r="M465" s="366"/>
    </row>
    <row r="466" spans="1:15" s="105" customFormat="1" x14ac:dyDescent="0.25">
      <c r="A466" s="215" t="s">
        <v>46</v>
      </c>
      <c r="B466" s="175" t="s">
        <v>33</v>
      </c>
      <c r="C466" s="175" t="s">
        <v>68</v>
      </c>
      <c r="D466" s="133"/>
      <c r="E466" s="133"/>
      <c r="F466" s="133"/>
      <c r="G466" s="133"/>
      <c r="H466" s="133"/>
      <c r="I466" s="141"/>
      <c r="J466" s="141">
        <f t="shared" ref="J466:L469" si="102">J467</f>
        <v>64.099999999999994</v>
      </c>
      <c r="K466" s="141">
        <f t="shared" si="102"/>
        <v>64.099999999999994</v>
      </c>
      <c r="L466" s="141">
        <f t="shared" si="102"/>
        <v>64.099999999999994</v>
      </c>
      <c r="M466" s="366"/>
    </row>
    <row r="467" spans="1:15" s="105" customFormat="1" ht="23.25" customHeight="1" x14ac:dyDescent="0.25">
      <c r="A467" s="176" t="s">
        <v>118</v>
      </c>
      <c r="B467" s="87" t="s">
        <v>33</v>
      </c>
      <c r="C467" s="87" t="s">
        <v>22</v>
      </c>
      <c r="D467" s="133"/>
      <c r="E467" s="133"/>
      <c r="F467" s="133"/>
      <c r="G467" s="133"/>
      <c r="H467" s="133"/>
      <c r="I467" s="141"/>
      <c r="J467" s="141">
        <f t="shared" si="102"/>
        <v>64.099999999999994</v>
      </c>
      <c r="K467" s="141">
        <f t="shared" si="102"/>
        <v>64.099999999999994</v>
      </c>
      <c r="L467" s="141">
        <f t="shared" si="102"/>
        <v>64.099999999999994</v>
      </c>
      <c r="M467" s="366"/>
    </row>
    <row r="468" spans="1:15" s="105" customFormat="1" ht="45.75" customHeight="1" x14ac:dyDescent="0.25">
      <c r="A468" s="176" t="s">
        <v>520</v>
      </c>
      <c r="B468" s="87" t="s">
        <v>33</v>
      </c>
      <c r="C468" s="87" t="s">
        <v>22</v>
      </c>
      <c r="D468" s="133" t="s">
        <v>40</v>
      </c>
      <c r="E468" s="133"/>
      <c r="F468" s="133"/>
      <c r="G468" s="133"/>
      <c r="H468" s="133"/>
      <c r="I468" s="141"/>
      <c r="J468" s="141">
        <f t="shared" si="102"/>
        <v>64.099999999999994</v>
      </c>
      <c r="K468" s="141">
        <f t="shared" si="102"/>
        <v>64.099999999999994</v>
      </c>
      <c r="L468" s="141">
        <f t="shared" si="102"/>
        <v>64.099999999999994</v>
      </c>
      <c r="M468" s="366"/>
    </row>
    <row r="469" spans="1:15" s="105" customFormat="1" ht="36" customHeight="1" x14ac:dyDescent="0.25">
      <c r="A469" s="590" t="s">
        <v>125</v>
      </c>
      <c r="B469" s="87" t="s">
        <v>33</v>
      </c>
      <c r="C469" s="87" t="s">
        <v>22</v>
      </c>
      <c r="D469" s="133" t="s">
        <v>40</v>
      </c>
      <c r="E469" s="133" t="s">
        <v>313</v>
      </c>
      <c r="F469" s="133" t="s">
        <v>22</v>
      </c>
      <c r="G469" s="133"/>
      <c r="H469" s="133"/>
      <c r="I469" s="141"/>
      <c r="J469" s="141">
        <f t="shared" si="102"/>
        <v>64.099999999999994</v>
      </c>
      <c r="K469" s="141">
        <f t="shared" si="102"/>
        <v>64.099999999999994</v>
      </c>
      <c r="L469" s="141">
        <f t="shared" si="102"/>
        <v>64.099999999999994</v>
      </c>
      <c r="M469" s="293"/>
    </row>
    <row r="470" spans="1:15" s="105" customFormat="1" ht="25.5" customHeight="1" x14ac:dyDescent="0.25">
      <c r="A470" s="188" t="s">
        <v>69</v>
      </c>
      <c r="B470" s="87" t="s">
        <v>33</v>
      </c>
      <c r="C470" s="87" t="s">
        <v>22</v>
      </c>
      <c r="D470" s="133" t="s">
        <v>40</v>
      </c>
      <c r="E470" s="133" t="s">
        <v>313</v>
      </c>
      <c r="F470" s="133" t="s">
        <v>22</v>
      </c>
      <c r="G470" s="133" t="s">
        <v>389</v>
      </c>
      <c r="H470" s="133"/>
      <c r="I470" s="141"/>
      <c r="J470" s="141">
        <f>J471+J473</f>
        <v>64.099999999999994</v>
      </c>
      <c r="K470" s="141">
        <f>K471+K473</f>
        <v>64.099999999999994</v>
      </c>
      <c r="L470" s="141">
        <f>L471+L473</f>
        <v>64.099999999999994</v>
      </c>
      <c r="M470" s="104"/>
      <c r="N470" s="288"/>
      <c r="O470" s="296"/>
    </row>
    <row r="471" spans="1:15" s="105" customFormat="1" ht="78.75" x14ac:dyDescent="0.2">
      <c r="A471" s="183" t="s">
        <v>182</v>
      </c>
      <c r="B471" s="87" t="s">
        <v>33</v>
      </c>
      <c r="C471" s="87" t="s">
        <v>22</v>
      </c>
      <c r="D471" s="133" t="s">
        <v>40</v>
      </c>
      <c r="E471" s="133" t="s">
        <v>313</v>
      </c>
      <c r="F471" s="133" t="s">
        <v>22</v>
      </c>
      <c r="G471" s="133" t="s">
        <v>389</v>
      </c>
      <c r="H471" s="133" t="s">
        <v>183</v>
      </c>
      <c r="I471" s="141"/>
      <c r="J471" s="141">
        <f>J472</f>
        <v>18.399999999999999</v>
      </c>
      <c r="K471" s="141">
        <f>K472</f>
        <v>18.399999999999999</v>
      </c>
      <c r="L471" s="141">
        <f>L472</f>
        <v>18.399999999999999</v>
      </c>
      <c r="M471" s="104"/>
      <c r="O471" s="296"/>
    </row>
    <row r="472" spans="1:15" s="105" customFormat="1" ht="31.5" x14ac:dyDescent="0.2">
      <c r="A472" s="183" t="s">
        <v>203</v>
      </c>
      <c r="B472" s="87" t="s">
        <v>33</v>
      </c>
      <c r="C472" s="87" t="s">
        <v>22</v>
      </c>
      <c r="D472" s="133" t="s">
        <v>40</v>
      </c>
      <c r="E472" s="133" t="s">
        <v>313</v>
      </c>
      <c r="F472" s="133" t="s">
        <v>22</v>
      </c>
      <c r="G472" s="133" t="s">
        <v>389</v>
      </c>
      <c r="H472" s="133" t="s">
        <v>197</v>
      </c>
      <c r="I472" s="141"/>
      <c r="J472" s="141">
        <f>'ведомст 3'!K541</f>
        <v>18.399999999999999</v>
      </c>
      <c r="K472" s="141">
        <f>'ведомст 3'!L541</f>
        <v>18.399999999999999</v>
      </c>
      <c r="L472" s="141">
        <f>'ведомст 3'!M541</f>
        <v>18.399999999999999</v>
      </c>
      <c r="M472" s="104"/>
      <c r="O472" s="296"/>
    </row>
    <row r="473" spans="1:15" s="105" customFormat="1" ht="31.5" x14ac:dyDescent="0.2">
      <c r="A473" s="183" t="s">
        <v>188</v>
      </c>
      <c r="B473" s="87" t="s">
        <v>33</v>
      </c>
      <c r="C473" s="87" t="s">
        <v>22</v>
      </c>
      <c r="D473" s="133" t="s">
        <v>40</v>
      </c>
      <c r="E473" s="133" t="s">
        <v>313</v>
      </c>
      <c r="F473" s="133" t="s">
        <v>22</v>
      </c>
      <c r="G473" s="133" t="s">
        <v>389</v>
      </c>
      <c r="H473" s="133" t="s">
        <v>186</v>
      </c>
      <c r="I473" s="141"/>
      <c r="J473" s="141">
        <f>J474</f>
        <v>45.7</v>
      </c>
      <c r="K473" s="141">
        <f>K474</f>
        <v>45.7</v>
      </c>
      <c r="L473" s="141">
        <f>L474</f>
        <v>45.7</v>
      </c>
      <c r="M473" s="655"/>
      <c r="O473" s="296"/>
    </row>
    <row r="474" spans="1:15" s="105" customFormat="1" ht="33" customHeight="1" x14ac:dyDescent="0.2">
      <c r="A474" s="183" t="s">
        <v>189</v>
      </c>
      <c r="B474" s="87" t="s">
        <v>33</v>
      </c>
      <c r="C474" s="87" t="s">
        <v>22</v>
      </c>
      <c r="D474" s="133" t="s">
        <v>40</v>
      </c>
      <c r="E474" s="133" t="s">
        <v>313</v>
      </c>
      <c r="F474" s="133" t="s">
        <v>22</v>
      </c>
      <c r="G474" s="133" t="s">
        <v>389</v>
      </c>
      <c r="H474" s="133" t="s">
        <v>187</v>
      </c>
      <c r="I474" s="141"/>
      <c r="J474" s="141">
        <f>'ведомст 3'!K543</f>
        <v>45.7</v>
      </c>
      <c r="K474" s="141">
        <f>'ведомст 3'!L543</f>
        <v>45.7</v>
      </c>
      <c r="L474" s="141">
        <f>'ведомст 3'!M543</f>
        <v>45.7</v>
      </c>
      <c r="M474" s="655"/>
      <c r="O474" s="296"/>
    </row>
    <row r="475" spans="1:15" s="105" customFormat="1" ht="21.75" customHeight="1" x14ac:dyDescent="0.25">
      <c r="A475" s="174" t="s">
        <v>219</v>
      </c>
      <c r="B475" s="195" t="s">
        <v>99</v>
      </c>
      <c r="C475" s="87" t="s">
        <v>68</v>
      </c>
      <c r="D475" s="133"/>
      <c r="E475" s="133"/>
      <c r="F475" s="133"/>
      <c r="G475" s="133"/>
      <c r="H475" s="133"/>
      <c r="I475" s="141"/>
      <c r="J475" s="141">
        <f t="shared" ref="J475:L477" si="103">J476</f>
        <v>1500</v>
      </c>
      <c r="K475" s="141">
        <f t="shared" si="103"/>
        <v>1500</v>
      </c>
      <c r="L475" s="141">
        <f t="shared" si="103"/>
        <v>1500</v>
      </c>
      <c r="M475" s="655"/>
      <c r="O475" s="296"/>
    </row>
    <row r="476" spans="1:15" s="288" customFormat="1" ht="24.75" customHeight="1" x14ac:dyDescent="0.25">
      <c r="A476" s="174" t="s">
        <v>130</v>
      </c>
      <c r="B476" s="216">
        <v>12</v>
      </c>
      <c r="C476" s="175" t="s">
        <v>23</v>
      </c>
      <c r="D476" s="133"/>
      <c r="E476" s="133"/>
      <c r="F476" s="133"/>
      <c r="G476" s="133"/>
      <c r="H476" s="133"/>
      <c r="I476" s="140"/>
      <c r="J476" s="140">
        <f t="shared" si="103"/>
        <v>1500</v>
      </c>
      <c r="K476" s="140">
        <f t="shared" si="103"/>
        <v>1500</v>
      </c>
      <c r="L476" s="140">
        <f t="shared" si="103"/>
        <v>1500</v>
      </c>
      <c r="M476" s="106"/>
    </row>
    <row r="477" spans="1:15" s="105" customFormat="1" ht="46.5" customHeight="1" x14ac:dyDescent="0.25">
      <c r="A477" s="176" t="s">
        <v>516</v>
      </c>
      <c r="B477" s="217">
        <v>12</v>
      </c>
      <c r="C477" s="194" t="s">
        <v>23</v>
      </c>
      <c r="D477" s="133" t="s">
        <v>254</v>
      </c>
      <c r="E477" s="133"/>
      <c r="F477" s="133"/>
      <c r="G477" s="133"/>
      <c r="H477" s="133"/>
      <c r="I477" s="141"/>
      <c r="J477" s="141">
        <f t="shared" si="103"/>
        <v>1500</v>
      </c>
      <c r="K477" s="141">
        <f t="shared" si="103"/>
        <v>1500</v>
      </c>
      <c r="L477" s="141">
        <f t="shared" si="103"/>
        <v>1500</v>
      </c>
      <c r="M477" s="106"/>
      <c r="N477" s="288"/>
    </row>
    <row r="478" spans="1:15" s="105" customFormat="1" ht="31.5" customHeight="1" x14ac:dyDescent="0.25">
      <c r="A478" s="176" t="s">
        <v>224</v>
      </c>
      <c r="B478" s="217">
        <v>12</v>
      </c>
      <c r="C478" s="194" t="s">
        <v>23</v>
      </c>
      <c r="D478" s="133" t="s">
        <v>36</v>
      </c>
      <c r="E478" s="133" t="s">
        <v>313</v>
      </c>
      <c r="F478" s="133" t="s">
        <v>23</v>
      </c>
      <c r="G478" s="133"/>
      <c r="H478" s="133"/>
      <c r="I478" s="141"/>
      <c r="J478" s="141">
        <f t="shared" ref="J478:L480" si="104">J479</f>
        <v>1500</v>
      </c>
      <c r="K478" s="141">
        <f t="shared" si="104"/>
        <v>1500</v>
      </c>
      <c r="L478" s="141">
        <f t="shared" si="104"/>
        <v>1500</v>
      </c>
      <c r="M478" s="106"/>
    </row>
    <row r="479" spans="1:15" s="105" customFormat="1" ht="32.25" customHeight="1" x14ac:dyDescent="0.25">
      <c r="A479" s="176" t="s">
        <v>131</v>
      </c>
      <c r="B479" s="217">
        <v>12</v>
      </c>
      <c r="C479" s="194" t="s">
        <v>23</v>
      </c>
      <c r="D479" s="133" t="s">
        <v>36</v>
      </c>
      <c r="E479" s="133" t="s">
        <v>313</v>
      </c>
      <c r="F479" s="133" t="s">
        <v>23</v>
      </c>
      <c r="G479" s="133" t="s">
        <v>390</v>
      </c>
      <c r="H479" s="133"/>
      <c r="I479" s="141"/>
      <c r="J479" s="141">
        <f t="shared" si="104"/>
        <v>1500</v>
      </c>
      <c r="K479" s="141">
        <f t="shared" si="104"/>
        <v>1500</v>
      </c>
      <c r="L479" s="141">
        <f t="shared" si="104"/>
        <v>1500</v>
      </c>
      <c r="M479" s="106"/>
    </row>
    <row r="480" spans="1:15" s="105" customFormat="1" ht="32.25" customHeight="1" x14ac:dyDescent="0.25">
      <c r="A480" s="176" t="s">
        <v>222</v>
      </c>
      <c r="B480" s="217">
        <v>12</v>
      </c>
      <c r="C480" s="194" t="s">
        <v>23</v>
      </c>
      <c r="D480" s="133" t="s">
        <v>36</v>
      </c>
      <c r="E480" s="133" t="s">
        <v>313</v>
      </c>
      <c r="F480" s="133" t="s">
        <v>23</v>
      </c>
      <c r="G480" s="133" t="s">
        <v>390</v>
      </c>
      <c r="H480" s="133" t="s">
        <v>220</v>
      </c>
      <c r="I480" s="141"/>
      <c r="J480" s="141">
        <f t="shared" si="104"/>
        <v>1500</v>
      </c>
      <c r="K480" s="141">
        <f t="shared" si="104"/>
        <v>1500</v>
      </c>
      <c r="L480" s="141">
        <f t="shared" si="104"/>
        <v>1500</v>
      </c>
      <c r="M480" s="106"/>
    </row>
    <row r="481" spans="1:15" s="105" customFormat="1" ht="66" customHeight="1" x14ac:dyDescent="0.25">
      <c r="A481" s="176" t="s">
        <v>223</v>
      </c>
      <c r="B481" s="217">
        <v>12</v>
      </c>
      <c r="C481" s="194" t="s">
        <v>23</v>
      </c>
      <c r="D481" s="133" t="s">
        <v>36</v>
      </c>
      <c r="E481" s="133" t="s">
        <v>313</v>
      </c>
      <c r="F481" s="133" t="s">
        <v>23</v>
      </c>
      <c r="G481" s="133" t="s">
        <v>390</v>
      </c>
      <c r="H481" s="133" t="s">
        <v>221</v>
      </c>
      <c r="I481" s="141"/>
      <c r="J481" s="141">
        <f>'ведомст 3'!K288</f>
        <v>1500</v>
      </c>
      <c r="K481" s="141">
        <f>'ведомст 3'!L288</f>
        <v>1500</v>
      </c>
      <c r="L481" s="141">
        <f>'ведомст 3'!M288</f>
        <v>1500</v>
      </c>
      <c r="M481" s="104"/>
    </row>
    <row r="482" spans="1:15" s="288" customFormat="1" ht="31.5" x14ac:dyDescent="0.25">
      <c r="A482" s="174" t="s">
        <v>261</v>
      </c>
      <c r="B482" s="175" t="s">
        <v>35</v>
      </c>
      <c r="C482" s="175" t="s">
        <v>68</v>
      </c>
      <c r="D482" s="133"/>
      <c r="E482" s="133"/>
      <c r="F482" s="133"/>
      <c r="G482" s="133"/>
      <c r="H482" s="133"/>
      <c r="I482" s="140"/>
      <c r="J482" s="140">
        <f t="shared" ref="J482:L488" si="105">J483</f>
        <v>50</v>
      </c>
      <c r="K482" s="140">
        <f t="shared" si="105"/>
        <v>50</v>
      </c>
      <c r="L482" s="140">
        <f t="shared" si="105"/>
        <v>50</v>
      </c>
      <c r="M482" s="104"/>
      <c r="N482" s="105"/>
      <c r="O482" s="297"/>
    </row>
    <row r="483" spans="1:15" s="288" customFormat="1" ht="31.5" x14ac:dyDescent="0.25">
      <c r="A483" s="176" t="s">
        <v>262</v>
      </c>
      <c r="B483" s="87" t="s">
        <v>35</v>
      </c>
      <c r="C483" s="87" t="s">
        <v>22</v>
      </c>
      <c r="D483" s="133"/>
      <c r="E483" s="133"/>
      <c r="F483" s="133"/>
      <c r="G483" s="133"/>
      <c r="H483" s="133"/>
      <c r="I483" s="141"/>
      <c r="J483" s="141">
        <f t="shared" si="105"/>
        <v>50</v>
      </c>
      <c r="K483" s="141">
        <f t="shared" si="105"/>
        <v>50</v>
      </c>
      <c r="L483" s="141">
        <f t="shared" si="105"/>
        <v>50</v>
      </c>
      <c r="M483" s="104"/>
      <c r="N483" s="105"/>
      <c r="O483" s="297"/>
    </row>
    <row r="484" spans="1:15" s="105" customFormat="1" ht="63" x14ac:dyDescent="0.25">
      <c r="A484" s="176" t="s">
        <v>413</v>
      </c>
      <c r="B484" s="87" t="s">
        <v>35</v>
      </c>
      <c r="C484" s="87" t="s">
        <v>22</v>
      </c>
      <c r="D484" s="133" t="s">
        <v>47</v>
      </c>
      <c r="E484" s="133"/>
      <c r="F484" s="133"/>
      <c r="G484" s="133"/>
      <c r="H484" s="133"/>
      <c r="I484" s="141"/>
      <c r="J484" s="141">
        <f t="shared" si="105"/>
        <v>50</v>
      </c>
      <c r="K484" s="141">
        <f t="shared" si="105"/>
        <v>50</v>
      </c>
      <c r="L484" s="141">
        <f t="shared" si="105"/>
        <v>50</v>
      </c>
      <c r="M484" s="106"/>
      <c r="N484" s="288"/>
      <c r="O484" s="296"/>
    </row>
    <row r="485" spans="1:15" s="105" customFormat="1" ht="30.75" customHeight="1" x14ac:dyDescent="0.25">
      <c r="A485" s="176" t="s">
        <v>123</v>
      </c>
      <c r="B485" s="87" t="s">
        <v>35</v>
      </c>
      <c r="C485" s="87" t="s">
        <v>22</v>
      </c>
      <c r="D485" s="133" t="s">
        <v>47</v>
      </c>
      <c r="E485" s="133" t="s">
        <v>26</v>
      </c>
      <c r="F485" s="133"/>
      <c r="G485" s="133"/>
      <c r="H485" s="133"/>
      <c r="I485" s="141"/>
      <c r="J485" s="141">
        <f t="shared" si="105"/>
        <v>50</v>
      </c>
      <c r="K485" s="141">
        <f t="shared" si="105"/>
        <v>50</v>
      </c>
      <c r="L485" s="141">
        <f t="shared" si="105"/>
        <v>50</v>
      </c>
      <c r="M485" s="104"/>
      <c r="O485" s="296"/>
    </row>
    <row r="486" spans="1:15" s="105" customFormat="1" ht="55.5" customHeight="1" x14ac:dyDescent="0.25">
      <c r="A486" s="176" t="s">
        <v>124</v>
      </c>
      <c r="B486" s="87" t="s">
        <v>35</v>
      </c>
      <c r="C486" s="87" t="s">
        <v>22</v>
      </c>
      <c r="D486" s="133" t="s">
        <v>47</v>
      </c>
      <c r="E486" s="133" t="s">
        <v>26</v>
      </c>
      <c r="F486" s="133" t="s">
        <v>22</v>
      </c>
      <c r="G486" s="133"/>
      <c r="H486" s="133"/>
      <c r="I486" s="141"/>
      <c r="J486" s="141">
        <f t="shared" si="105"/>
        <v>50</v>
      </c>
      <c r="K486" s="141">
        <f t="shared" si="105"/>
        <v>50</v>
      </c>
      <c r="L486" s="141">
        <f t="shared" si="105"/>
        <v>50</v>
      </c>
      <c r="M486" s="104"/>
      <c r="O486" s="296"/>
    </row>
    <row r="487" spans="1:15" s="105" customFormat="1" ht="27.75" customHeight="1" x14ac:dyDescent="0.2">
      <c r="A487" s="183" t="s">
        <v>74</v>
      </c>
      <c r="B487" s="87" t="s">
        <v>35</v>
      </c>
      <c r="C487" s="87" t="s">
        <v>22</v>
      </c>
      <c r="D487" s="133" t="s">
        <v>47</v>
      </c>
      <c r="E487" s="133" t="s">
        <v>26</v>
      </c>
      <c r="F487" s="133" t="s">
        <v>22</v>
      </c>
      <c r="G487" s="133" t="s">
        <v>391</v>
      </c>
      <c r="H487" s="133"/>
      <c r="I487" s="141"/>
      <c r="J487" s="141">
        <f t="shared" si="105"/>
        <v>50</v>
      </c>
      <c r="K487" s="141">
        <f t="shared" si="105"/>
        <v>50</v>
      </c>
      <c r="L487" s="141">
        <f t="shared" si="105"/>
        <v>50</v>
      </c>
      <c r="M487" s="104"/>
    </row>
    <row r="488" spans="1:15" s="105" customFormat="1" ht="27.75" customHeight="1" x14ac:dyDescent="0.2">
      <c r="A488" s="183" t="s">
        <v>234</v>
      </c>
      <c r="B488" s="87" t="s">
        <v>35</v>
      </c>
      <c r="C488" s="87" t="s">
        <v>22</v>
      </c>
      <c r="D488" s="133" t="s">
        <v>47</v>
      </c>
      <c r="E488" s="133" t="s">
        <v>26</v>
      </c>
      <c r="F488" s="133" t="s">
        <v>22</v>
      </c>
      <c r="G488" s="133" t="s">
        <v>391</v>
      </c>
      <c r="H488" s="133" t="s">
        <v>233</v>
      </c>
      <c r="I488" s="141"/>
      <c r="J488" s="141">
        <f t="shared" si="105"/>
        <v>50</v>
      </c>
      <c r="K488" s="141">
        <f t="shared" si="105"/>
        <v>50</v>
      </c>
      <c r="L488" s="141">
        <f t="shared" si="105"/>
        <v>50</v>
      </c>
      <c r="M488" s="104"/>
    </row>
    <row r="489" spans="1:15" s="105" customFormat="1" ht="22.5" customHeight="1" x14ac:dyDescent="0.2">
      <c r="A489" s="183" t="s">
        <v>75</v>
      </c>
      <c r="B489" s="87" t="s">
        <v>35</v>
      </c>
      <c r="C489" s="87" t="s">
        <v>22</v>
      </c>
      <c r="D489" s="133" t="s">
        <v>47</v>
      </c>
      <c r="E489" s="133" t="s">
        <v>26</v>
      </c>
      <c r="F489" s="133" t="s">
        <v>22</v>
      </c>
      <c r="G489" s="133" t="s">
        <v>391</v>
      </c>
      <c r="H489" s="133" t="s">
        <v>72</v>
      </c>
      <c r="I489" s="141"/>
      <c r="J489" s="141">
        <f>'ведомст 3'!K353</f>
        <v>50</v>
      </c>
      <c r="K489" s="141">
        <f>'ведомст 3'!L353</f>
        <v>50</v>
      </c>
      <c r="L489" s="141">
        <f>'ведомст 3'!M353</f>
        <v>50</v>
      </c>
      <c r="M489" s="104"/>
    </row>
    <row r="490" spans="1:15" s="288" customFormat="1" ht="47.25" x14ac:dyDescent="0.25">
      <c r="A490" s="174" t="s">
        <v>235</v>
      </c>
      <c r="B490" s="175" t="s">
        <v>51</v>
      </c>
      <c r="C490" s="175" t="s">
        <v>68</v>
      </c>
      <c r="D490" s="133"/>
      <c r="E490" s="133"/>
      <c r="F490" s="133"/>
      <c r="G490" s="133"/>
      <c r="H490" s="133"/>
      <c r="I490" s="140"/>
      <c r="J490" s="140">
        <f>J491+J498</f>
        <v>1468</v>
      </c>
      <c r="K490" s="140">
        <f>K491+K498</f>
        <v>3</v>
      </c>
      <c r="L490" s="140">
        <f>L491+L498</f>
        <v>3</v>
      </c>
      <c r="M490" s="104"/>
      <c r="N490" s="105"/>
    </row>
    <row r="491" spans="1:15" s="105" customFormat="1" ht="47.25" x14ac:dyDescent="0.25">
      <c r="A491" s="178" t="s">
        <v>50</v>
      </c>
      <c r="B491" s="87" t="s">
        <v>51</v>
      </c>
      <c r="C491" s="87" t="s">
        <v>22</v>
      </c>
      <c r="D491" s="133"/>
      <c r="E491" s="133"/>
      <c r="F491" s="133"/>
      <c r="G491" s="133"/>
      <c r="H491" s="133"/>
      <c r="I491" s="141"/>
      <c r="J491" s="141">
        <f t="shared" ref="J491:L492" si="106">J492</f>
        <v>3</v>
      </c>
      <c r="K491" s="141">
        <f t="shared" si="106"/>
        <v>3</v>
      </c>
      <c r="L491" s="141">
        <f t="shared" si="106"/>
        <v>3</v>
      </c>
      <c r="M491" s="104"/>
    </row>
    <row r="492" spans="1:15" s="105" customFormat="1" ht="63" x14ac:dyDescent="0.25">
      <c r="A492" s="176" t="s">
        <v>413</v>
      </c>
      <c r="B492" s="87" t="s">
        <v>51</v>
      </c>
      <c r="C492" s="87" t="s">
        <v>22</v>
      </c>
      <c r="D492" s="133" t="s">
        <v>47</v>
      </c>
      <c r="E492" s="133"/>
      <c r="F492" s="133"/>
      <c r="G492" s="133"/>
      <c r="H492" s="133"/>
      <c r="I492" s="141"/>
      <c r="J492" s="141">
        <f t="shared" si="106"/>
        <v>3</v>
      </c>
      <c r="K492" s="141">
        <f t="shared" si="106"/>
        <v>3</v>
      </c>
      <c r="L492" s="141">
        <f t="shared" si="106"/>
        <v>3</v>
      </c>
      <c r="M492" s="104"/>
      <c r="N492" s="288"/>
    </row>
    <row r="493" spans="1:15" s="105" customFormat="1" ht="36" customHeight="1" x14ac:dyDescent="0.25">
      <c r="A493" s="176" t="s">
        <v>175</v>
      </c>
      <c r="B493" s="87" t="s">
        <v>51</v>
      </c>
      <c r="C493" s="87" t="s">
        <v>22</v>
      </c>
      <c r="D493" s="133" t="s">
        <v>47</v>
      </c>
      <c r="E493" s="133" t="s">
        <v>27</v>
      </c>
      <c r="F493" s="133"/>
      <c r="G493" s="133"/>
      <c r="H493" s="133"/>
      <c r="I493" s="141"/>
      <c r="J493" s="141">
        <f t="shared" ref="J493:L495" si="107">J494</f>
        <v>3</v>
      </c>
      <c r="K493" s="141">
        <f t="shared" si="107"/>
        <v>3</v>
      </c>
      <c r="L493" s="141">
        <f t="shared" si="107"/>
        <v>3</v>
      </c>
      <c r="M493" s="104"/>
    </row>
    <row r="494" spans="1:15" s="105" customFormat="1" ht="31.5" x14ac:dyDescent="0.25">
      <c r="A494" s="176" t="s">
        <v>176</v>
      </c>
      <c r="B494" s="87" t="s">
        <v>51</v>
      </c>
      <c r="C494" s="87" t="s">
        <v>22</v>
      </c>
      <c r="D494" s="133" t="s">
        <v>47</v>
      </c>
      <c r="E494" s="133" t="s">
        <v>27</v>
      </c>
      <c r="F494" s="133" t="s">
        <v>22</v>
      </c>
      <c r="G494" s="133"/>
      <c r="H494" s="133"/>
      <c r="I494" s="141"/>
      <c r="J494" s="141">
        <f t="shared" si="107"/>
        <v>3</v>
      </c>
      <c r="K494" s="141">
        <f t="shared" si="107"/>
        <v>3</v>
      </c>
      <c r="L494" s="141">
        <f t="shared" si="107"/>
        <v>3</v>
      </c>
      <c r="M494" s="104"/>
    </row>
    <row r="495" spans="1:15" s="105" customFormat="1" ht="31.5" x14ac:dyDescent="0.25">
      <c r="A495" s="198" t="s">
        <v>52</v>
      </c>
      <c r="B495" s="87" t="s">
        <v>51</v>
      </c>
      <c r="C495" s="87" t="s">
        <v>22</v>
      </c>
      <c r="D495" s="133" t="s">
        <v>47</v>
      </c>
      <c r="E495" s="133" t="s">
        <v>27</v>
      </c>
      <c r="F495" s="133" t="s">
        <v>22</v>
      </c>
      <c r="G495" s="133" t="s">
        <v>392</v>
      </c>
      <c r="H495" s="133"/>
      <c r="I495" s="141"/>
      <c r="J495" s="141">
        <f t="shared" si="107"/>
        <v>3</v>
      </c>
      <c r="K495" s="141">
        <f t="shared" si="107"/>
        <v>3</v>
      </c>
      <c r="L495" s="141">
        <f t="shared" si="107"/>
        <v>3</v>
      </c>
      <c r="M495" s="104"/>
    </row>
    <row r="496" spans="1:15" s="105" customFormat="1" x14ac:dyDescent="0.25">
      <c r="A496" s="199" t="s">
        <v>238</v>
      </c>
      <c r="B496" s="87" t="s">
        <v>51</v>
      </c>
      <c r="C496" s="87" t="s">
        <v>22</v>
      </c>
      <c r="D496" s="133" t="s">
        <v>47</v>
      </c>
      <c r="E496" s="133" t="s">
        <v>27</v>
      </c>
      <c r="F496" s="133" t="s">
        <v>22</v>
      </c>
      <c r="G496" s="133" t="s">
        <v>392</v>
      </c>
      <c r="H496" s="133" t="s">
        <v>230</v>
      </c>
      <c r="I496" s="150"/>
      <c r="J496" s="150">
        <f>J497</f>
        <v>3</v>
      </c>
      <c r="K496" s="150">
        <f>K497</f>
        <v>3</v>
      </c>
      <c r="L496" s="150">
        <f>L497</f>
        <v>3</v>
      </c>
      <c r="M496" s="104"/>
    </row>
    <row r="497" spans="1:14" s="105" customFormat="1" x14ac:dyDescent="0.25">
      <c r="A497" s="176" t="s">
        <v>237</v>
      </c>
      <c r="B497" s="218" t="s">
        <v>51</v>
      </c>
      <c r="C497" s="218" t="s">
        <v>22</v>
      </c>
      <c r="D497" s="133" t="s">
        <v>47</v>
      </c>
      <c r="E497" s="133" t="s">
        <v>27</v>
      </c>
      <c r="F497" s="133" t="s">
        <v>22</v>
      </c>
      <c r="G497" s="133" t="s">
        <v>392</v>
      </c>
      <c r="H497" s="133" t="s">
        <v>236</v>
      </c>
      <c r="I497" s="150"/>
      <c r="J497" s="150">
        <f>'ведомст 3'!K361</f>
        <v>3</v>
      </c>
      <c r="K497" s="150">
        <f>'ведомст 3'!L361</f>
        <v>3</v>
      </c>
      <c r="L497" s="150">
        <f>'ведомст 3'!M361</f>
        <v>3</v>
      </c>
      <c r="M497" s="104"/>
    </row>
    <row r="498" spans="1:14" s="105" customFormat="1" ht="31.5" x14ac:dyDescent="0.25">
      <c r="A498" s="386" t="s">
        <v>416</v>
      </c>
      <c r="B498" s="87" t="s">
        <v>51</v>
      </c>
      <c r="C498" s="87" t="s">
        <v>36</v>
      </c>
      <c r="D498" s="133"/>
      <c r="E498" s="133"/>
      <c r="F498" s="133"/>
      <c r="G498" s="133"/>
      <c r="H498" s="133"/>
      <c r="I498" s="150"/>
      <c r="J498" s="603">
        <f t="shared" ref="J498:J503" si="108">J499</f>
        <v>1465</v>
      </c>
      <c r="K498" s="603">
        <f t="shared" ref="K498:L503" si="109">K499</f>
        <v>0</v>
      </c>
      <c r="L498" s="603">
        <f t="shared" si="109"/>
        <v>0</v>
      </c>
      <c r="M498" s="104"/>
    </row>
    <row r="499" spans="1:14" s="105" customFormat="1" ht="63" x14ac:dyDescent="0.25">
      <c r="A499" s="378" t="s">
        <v>152</v>
      </c>
      <c r="B499" s="217">
        <v>14</v>
      </c>
      <c r="C499" s="87" t="s">
        <v>36</v>
      </c>
      <c r="D499" s="87" t="s">
        <v>47</v>
      </c>
      <c r="E499" s="133" t="s">
        <v>313</v>
      </c>
      <c r="F499" s="133"/>
      <c r="G499" s="133"/>
      <c r="H499" s="133"/>
      <c r="I499" s="150"/>
      <c r="J499" s="603">
        <f t="shared" si="108"/>
        <v>1465</v>
      </c>
      <c r="K499" s="603">
        <f t="shared" si="109"/>
        <v>0</v>
      </c>
      <c r="L499" s="603">
        <f t="shared" si="109"/>
        <v>0</v>
      </c>
      <c r="M499" s="104"/>
    </row>
    <row r="500" spans="1:14" s="105" customFormat="1" ht="31.5" x14ac:dyDescent="0.25">
      <c r="A500" s="378" t="s">
        <v>175</v>
      </c>
      <c r="B500" s="87" t="s">
        <v>51</v>
      </c>
      <c r="C500" s="87" t="s">
        <v>36</v>
      </c>
      <c r="D500" s="133" t="s">
        <v>47</v>
      </c>
      <c r="E500" s="133" t="s">
        <v>27</v>
      </c>
      <c r="F500" s="133"/>
      <c r="G500" s="133"/>
      <c r="H500" s="133"/>
      <c r="I500" s="150"/>
      <c r="J500" s="603">
        <f t="shared" si="108"/>
        <v>1465</v>
      </c>
      <c r="K500" s="603">
        <f t="shared" si="109"/>
        <v>0</v>
      </c>
      <c r="L500" s="603">
        <f t="shared" si="109"/>
        <v>0</v>
      </c>
      <c r="M500" s="104"/>
    </row>
    <row r="501" spans="1:14" s="105" customFormat="1" ht="47.25" x14ac:dyDescent="0.25">
      <c r="A501" s="378" t="s">
        <v>417</v>
      </c>
      <c r="B501" s="87" t="s">
        <v>51</v>
      </c>
      <c r="C501" s="87" t="s">
        <v>36</v>
      </c>
      <c r="D501" s="133" t="s">
        <v>47</v>
      </c>
      <c r="E501" s="133" t="s">
        <v>27</v>
      </c>
      <c r="F501" s="133" t="s">
        <v>23</v>
      </c>
      <c r="G501" s="133"/>
      <c r="H501" s="133"/>
      <c r="I501" s="150"/>
      <c r="J501" s="603">
        <f t="shared" si="108"/>
        <v>1465</v>
      </c>
      <c r="K501" s="603">
        <f t="shared" si="109"/>
        <v>0</v>
      </c>
      <c r="L501" s="603">
        <f t="shared" si="109"/>
        <v>0</v>
      </c>
      <c r="M501" s="104"/>
    </row>
    <row r="502" spans="1:14" s="105" customFormat="1" ht="63" x14ac:dyDescent="0.25">
      <c r="A502" s="378" t="s">
        <v>418</v>
      </c>
      <c r="B502" s="87" t="s">
        <v>51</v>
      </c>
      <c r="C502" s="87" t="s">
        <v>36</v>
      </c>
      <c r="D502" s="133" t="s">
        <v>47</v>
      </c>
      <c r="E502" s="133" t="s">
        <v>27</v>
      </c>
      <c r="F502" s="133" t="s">
        <v>23</v>
      </c>
      <c r="G502" s="133" t="s">
        <v>419</v>
      </c>
      <c r="H502" s="133"/>
      <c r="I502" s="150"/>
      <c r="J502" s="603">
        <f t="shared" si="108"/>
        <v>1465</v>
      </c>
      <c r="K502" s="603">
        <f t="shared" si="109"/>
        <v>0</v>
      </c>
      <c r="L502" s="603">
        <f t="shared" si="109"/>
        <v>0</v>
      </c>
      <c r="M502" s="104"/>
    </row>
    <row r="503" spans="1:14" s="105" customFormat="1" x14ac:dyDescent="0.25">
      <c r="A503" s="199" t="s">
        <v>238</v>
      </c>
      <c r="B503" s="87" t="s">
        <v>51</v>
      </c>
      <c r="C503" s="87" t="s">
        <v>36</v>
      </c>
      <c r="D503" s="133" t="s">
        <v>47</v>
      </c>
      <c r="E503" s="133" t="s">
        <v>27</v>
      </c>
      <c r="F503" s="133" t="s">
        <v>23</v>
      </c>
      <c r="G503" s="133" t="s">
        <v>419</v>
      </c>
      <c r="H503" s="133" t="s">
        <v>230</v>
      </c>
      <c r="I503" s="150"/>
      <c r="J503" s="603">
        <f t="shared" si="108"/>
        <v>1465</v>
      </c>
      <c r="K503" s="603">
        <f t="shared" si="109"/>
        <v>0</v>
      </c>
      <c r="L503" s="603">
        <f t="shared" si="109"/>
        <v>0</v>
      </c>
      <c r="M503" s="104"/>
    </row>
    <row r="504" spans="1:14" s="105" customFormat="1" x14ac:dyDescent="0.25">
      <c r="A504" s="378" t="s">
        <v>420</v>
      </c>
      <c r="B504" s="87" t="s">
        <v>51</v>
      </c>
      <c r="C504" s="87" t="s">
        <v>36</v>
      </c>
      <c r="D504" s="133" t="s">
        <v>47</v>
      </c>
      <c r="E504" s="133" t="s">
        <v>27</v>
      </c>
      <c r="F504" s="133" t="s">
        <v>23</v>
      </c>
      <c r="G504" s="133" t="s">
        <v>419</v>
      </c>
      <c r="H504" s="133" t="s">
        <v>421</v>
      </c>
      <c r="I504" s="150"/>
      <c r="J504" s="603">
        <f>'ведомст 3'!K368</f>
        <v>1465</v>
      </c>
      <c r="K504" s="603">
        <f>'ведомст 3'!L368</f>
        <v>0</v>
      </c>
      <c r="L504" s="603">
        <f>'ведомст 3'!M368</f>
        <v>0</v>
      </c>
      <c r="M504" s="104"/>
    </row>
    <row r="505" spans="1:14" s="288" customFormat="1" ht="19.5" customHeight="1" x14ac:dyDescent="0.25">
      <c r="A505" s="219" t="s">
        <v>148</v>
      </c>
      <c r="B505" s="175" t="s">
        <v>150</v>
      </c>
      <c r="C505" s="175"/>
      <c r="D505" s="133"/>
      <c r="E505" s="133"/>
      <c r="F505" s="133"/>
      <c r="G505" s="133"/>
      <c r="H505" s="133"/>
      <c r="I505" s="140"/>
      <c r="J505" s="140">
        <f t="shared" ref="J505:L511" si="110">J506</f>
        <v>0</v>
      </c>
      <c r="K505" s="140">
        <f t="shared" si="110"/>
        <v>1260</v>
      </c>
      <c r="L505" s="140">
        <f t="shared" si="110"/>
        <v>2613</v>
      </c>
      <c r="M505" s="104"/>
      <c r="N505" s="105"/>
    </row>
    <row r="506" spans="1:14" s="105" customFormat="1" ht="20.25" customHeight="1" x14ac:dyDescent="0.2">
      <c r="A506" s="220" t="s">
        <v>151</v>
      </c>
      <c r="B506" s="87" t="s">
        <v>150</v>
      </c>
      <c r="C506" s="87" t="s">
        <v>150</v>
      </c>
      <c r="D506" s="133"/>
      <c r="E506" s="133"/>
      <c r="F506" s="133"/>
      <c r="G506" s="133"/>
      <c r="H506" s="133"/>
      <c r="I506" s="141"/>
      <c r="J506" s="141">
        <f t="shared" si="110"/>
        <v>0</v>
      </c>
      <c r="K506" s="141">
        <f t="shared" si="110"/>
        <v>1260</v>
      </c>
      <c r="L506" s="141">
        <f t="shared" si="110"/>
        <v>2613</v>
      </c>
      <c r="M506" s="104"/>
    </row>
    <row r="507" spans="1:14" s="105" customFormat="1" ht="63" x14ac:dyDescent="0.25">
      <c r="A507" s="176" t="s">
        <v>514</v>
      </c>
      <c r="B507" s="87" t="s">
        <v>150</v>
      </c>
      <c r="C507" s="87" t="s">
        <v>150</v>
      </c>
      <c r="D507" s="133" t="s">
        <v>23</v>
      </c>
      <c r="E507" s="133"/>
      <c r="F507" s="133"/>
      <c r="G507" s="133"/>
      <c r="H507" s="133"/>
      <c r="I507" s="141"/>
      <c r="J507" s="141">
        <f t="shared" si="110"/>
        <v>0</v>
      </c>
      <c r="K507" s="141">
        <f t="shared" si="110"/>
        <v>1260</v>
      </c>
      <c r="L507" s="141">
        <f t="shared" si="110"/>
        <v>2613</v>
      </c>
      <c r="M507" s="104"/>
    </row>
    <row r="508" spans="1:14" s="105" customFormat="1" ht="63" x14ac:dyDescent="0.25">
      <c r="A508" s="176" t="s">
        <v>515</v>
      </c>
      <c r="B508" s="87" t="s">
        <v>150</v>
      </c>
      <c r="C508" s="87" t="s">
        <v>150</v>
      </c>
      <c r="D508" s="133" t="s">
        <v>23</v>
      </c>
      <c r="E508" s="133" t="s">
        <v>24</v>
      </c>
      <c r="F508" s="133"/>
      <c r="G508" s="133"/>
      <c r="H508" s="133"/>
      <c r="I508" s="141"/>
      <c r="J508" s="141">
        <f t="shared" si="110"/>
        <v>0</v>
      </c>
      <c r="K508" s="141">
        <f t="shared" si="110"/>
        <v>1260</v>
      </c>
      <c r="L508" s="141">
        <f t="shared" si="110"/>
        <v>2613</v>
      </c>
      <c r="M508" s="104"/>
      <c r="N508" s="164"/>
    </row>
    <row r="509" spans="1:14" s="105" customFormat="1" ht="46.5" customHeight="1" x14ac:dyDescent="0.25">
      <c r="A509" s="178" t="s">
        <v>122</v>
      </c>
      <c r="B509" s="87" t="s">
        <v>150</v>
      </c>
      <c r="C509" s="87" t="s">
        <v>150</v>
      </c>
      <c r="D509" s="133" t="s">
        <v>23</v>
      </c>
      <c r="E509" s="133" t="s">
        <v>24</v>
      </c>
      <c r="F509" s="133" t="s">
        <v>36</v>
      </c>
      <c r="G509" s="133"/>
      <c r="H509" s="133"/>
      <c r="I509" s="141"/>
      <c r="J509" s="141">
        <f t="shared" si="110"/>
        <v>0</v>
      </c>
      <c r="K509" s="141">
        <f t="shared" si="110"/>
        <v>1260</v>
      </c>
      <c r="L509" s="141">
        <f t="shared" si="110"/>
        <v>2613</v>
      </c>
      <c r="M509" s="104"/>
    </row>
    <row r="510" spans="1:14" s="105" customFormat="1" x14ac:dyDescent="0.2">
      <c r="A510" s="221" t="s">
        <v>151</v>
      </c>
      <c r="B510" s="87" t="s">
        <v>150</v>
      </c>
      <c r="C510" s="87" t="s">
        <v>150</v>
      </c>
      <c r="D510" s="133" t="s">
        <v>23</v>
      </c>
      <c r="E510" s="133" t="s">
        <v>24</v>
      </c>
      <c r="F510" s="133" t="s">
        <v>36</v>
      </c>
      <c r="G510" s="133" t="s">
        <v>393</v>
      </c>
      <c r="H510" s="133"/>
      <c r="I510" s="141"/>
      <c r="J510" s="141">
        <f t="shared" si="110"/>
        <v>0</v>
      </c>
      <c r="K510" s="141">
        <f t="shared" si="110"/>
        <v>1260</v>
      </c>
      <c r="L510" s="141">
        <f t="shared" si="110"/>
        <v>2613</v>
      </c>
      <c r="M510" s="104"/>
    </row>
    <row r="511" spans="1:14" s="105" customFormat="1" x14ac:dyDescent="0.2">
      <c r="A511" s="221" t="s">
        <v>149</v>
      </c>
      <c r="B511" s="87" t="s">
        <v>150</v>
      </c>
      <c r="C511" s="87" t="s">
        <v>150</v>
      </c>
      <c r="D511" s="133" t="s">
        <v>23</v>
      </c>
      <c r="E511" s="133" t="s">
        <v>24</v>
      </c>
      <c r="F511" s="133" t="s">
        <v>36</v>
      </c>
      <c r="G511" s="133" t="s">
        <v>393</v>
      </c>
      <c r="H511" s="133" t="s">
        <v>193</v>
      </c>
      <c r="I511" s="141"/>
      <c r="J511" s="141">
        <f t="shared" si="110"/>
        <v>0</v>
      </c>
      <c r="K511" s="141">
        <f t="shared" si="110"/>
        <v>1260</v>
      </c>
      <c r="L511" s="141">
        <f t="shared" si="110"/>
        <v>2613</v>
      </c>
      <c r="M511" s="104"/>
    </row>
    <row r="512" spans="1:14" s="105" customFormat="1" x14ac:dyDescent="0.25">
      <c r="A512" s="221" t="s">
        <v>101</v>
      </c>
      <c r="B512" s="87" t="s">
        <v>150</v>
      </c>
      <c r="C512" s="87" t="s">
        <v>150</v>
      </c>
      <c r="D512" s="133" t="s">
        <v>23</v>
      </c>
      <c r="E512" s="133" t="s">
        <v>24</v>
      </c>
      <c r="F512" s="133" t="s">
        <v>36</v>
      </c>
      <c r="G512" s="133" t="s">
        <v>393</v>
      </c>
      <c r="H512" s="133" t="s">
        <v>100</v>
      </c>
      <c r="I512" s="141"/>
      <c r="J512" s="141">
        <v>0</v>
      </c>
      <c r="K512" s="156">
        <f>'ведомст 3'!L551</f>
        <v>1260</v>
      </c>
      <c r="L512" s="156">
        <f>'ведомст 3'!M551</f>
        <v>2613</v>
      </c>
      <c r="M512" s="104"/>
    </row>
    <row r="513" spans="1:13" s="105" customFormat="1" x14ac:dyDescent="0.25">
      <c r="A513" s="222"/>
      <c r="B513" s="223"/>
      <c r="C513" s="223"/>
      <c r="D513" s="224"/>
      <c r="E513" s="224"/>
      <c r="F513" s="224"/>
      <c r="G513" s="224"/>
      <c r="H513" s="223"/>
      <c r="I513" s="157"/>
      <c r="J513" s="157"/>
      <c r="K513" s="158"/>
      <c r="L513" s="158"/>
      <c r="M513" s="104"/>
    </row>
    <row r="514" spans="1:13" s="164" customFormat="1" x14ac:dyDescent="0.25">
      <c r="A514" s="166"/>
      <c r="B514" s="159"/>
      <c r="C514" s="159"/>
      <c r="D514" s="159"/>
      <c r="E514" s="159"/>
      <c r="F514" s="159"/>
      <c r="G514" s="159"/>
      <c r="H514" s="159"/>
      <c r="I514" s="159"/>
      <c r="J514" s="159"/>
      <c r="K514" s="165"/>
      <c r="M514" s="104"/>
    </row>
    <row r="515" spans="1:13" s="105" customFormat="1" x14ac:dyDescent="0.25">
      <c r="A515" s="166"/>
      <c r="B515" s="159"/>
      <c r="C515" s="159"/>
      <c r="D515" s="159"/>
      <c r="E515" s="159"/>
      <c r="F515" s="159"/>
      <c r="G515" s="159"/>
      <c r="H515" s="159"/>
      <c r="I515" s="159"/>
      <c r="J515" s="159"/>
      <c r="K515" s="160"/>
      <c r="L515" s="160"/>
      <c r="M515" s="104"/>
    </row>
    <row r="516" spans="1:13" s="105" customFormat="1" ht="36" customHeight="1" x14ac:dyDescent="0.25">
      <c r="A516" s="166"/>
      <c r="B516" s="159"/>
      <c r="C516" s="159"/>
      <c r="D516" s="159"/>
      <c r="E516" s="159"/>
      <c r="F516" s="159"/>
      <c r="G516" s="159"/>
      <c r="H516" s="159"/>
      <c r="I516" s="159"/>
      <c r="J516" s="159"/>
      <c r="K516" s="160"/>
      <c r="L516" s="160"/>
      <c r="M516" s="104"/>
    </row>
    <row r="517" spans="1:13" s="105" customFormat="1" ht="21.75" customHeight="1" x14ac:dyDescent="0.25">
      <c r="A517" s="166"/>
      <c r="B517" s="159"/>
      <c r="C517" s="159"/>
      <c r="D517" s="159"/>
      <c r="E517" s="159"/>
      <c r="F517" s="159"/>
      <c r="G517" s="159"/>
      <c r="H517" s="159"/>
      <c r="I517" s="159"/>
      <c r="J517" s="159"/>
      <c r="K517" s="160"/>
      <c r="L517" s="160"/>
      <c r="M517" s="104"/>
    </row>
    <row r="518" spans="1:13" s="105" customFormat="1" ht="28.5" customHeight="1" x14ac:dyDescent="0.25">
      <c r="A518" s="166"/>
      <c r="B518" s="159"/>
      <c r="C518" s="159"/>
      <c r="D518" s="159"/>
      <c r="E518" s="159"/>
      <c r="F518" s="159"/>
      <c r="G518" s="159"/>
      <c r="H518" s="159"/>
      <c r="I518" s="159"/>
      <c r="J518" s="159"/>
      <c r="K518" s="160"/>
      <c r="L518" s="160"/>
      <c r="M518" s="104"/>
    </row>
    <row r="519" spans="1:13" s="105" customFormat="1" x14ac:dyDescent="0.25">
      <c r="A519" s="166"/>
      <c r="B519" s="159"/>
      <c r="C519" s="159"/>
      <c r="D519" s="159"/>
      <c r="E519" s="159"/>
      <c r="F519" s="159"/>
      <c r="G519" s="159"/>
      <c r="H519" s="159"/>
      <c r="I519" s="159"/>
      <c r="J519" s="159"/>
      <c r="K519" s="160"/>
      <c r="L519" s="160"/>
      <c r="M519" s="104"/>
    </row>
    <row r="520" spans="1:13" s="105" customFormat="1" x14ac:dyDescent="0.25">
      <c r="A520" s="166"/>
      <c r="B520" s="159"/>
      <c r="C520" s="159"/>
      <c r="D520" s="159"/>
      <c r="E520" s="159"/>
      <c r="F520" s="159"/>
      <c r="G520" s="159"/>
      <c r="H520" s="159"/>
      <c r="I520" s="159"/>
      <c r="J520" s="159"/>
      <c r="K520" s="160"/>
      <c r="L520" s="160"/>
      <c r="M520" s="104"/>
    </row>
    <row r="521" spans="1:13" s="105" customFormat="1" x14ac:dyDescent="0.25">
      <c r="A521" s="166"/>
      <c r="B521" s="159"/>
      <c r="C521" s="159"/>
      <c r="D521" s="159"/>
      <c r="E521" s="159"/>
      <c r="F521" s="159"/>
      <c r="G521" s="159"/>
      <c r="H521" s="159"/>
      <c r="I521" s="159"/>
      <c r="J521" s="159"/>
      <c r="K521" s="161"/>
      <c r="L521" s="161"/>
      <c r="M521" s="104"/>
    </row>
    <row r="522" spans="1:13" s="105" customFormat="1" x14ac:dyDescent="0.25">
      <c r="A522" s="166"/>
      <c r="B522" s="159"/>
      <c r="C522" s="159"/>
      <c r="D522" s="159"/>
      <c r="E522" s="159"/>
      <c r="F522" s="159"/>
      <c r="G522" s="159"/>
      <c r="H522" s="159"/>
      <c r="I522" s="159"/>
      <c r="J522" s="159"/>
      <c r="K522" s="161"/>
      <c r="L522" s="161"/>
      <c r="M522" s="104"/>
    </row>
    <row r="523" spans="1:13" s="105" customFormat="1" x14ac:dyDescent="0.25">
      <c r="A523" s="166"/>
      <c r="B523" s="159"/>
      <c r="C523" s="159"/>
      <c r="D523" s="159"/>
      <c r="E523" s="159"/>
      <c r="F523" s="159"/>
      <c r="G523" s="159"/>
      <c r="H523" s="159"/>
      <c r="I523" s="159"/>
      <c r="J523" s="159"/>
      <c r="K523" s="161"/>
      <c r="L523" s="161"/>
      <c r="M523" s="104"/>
    </row>
    <row r="524" spans="1:13" s="105" customFormat="1" x14ac:dyDescent="0.25">
      <c r="A524" s="166"/>
      <c r="B524" s="159"/>
      <c r="C524" s="159"/>
      <c r="D524" s="159"/>
      <c r="E524" s="159"/>
      <c r="F524" s="159"/>
      <c r="G524" s="159"/>
      <c r="H524" s="159"/>
      <c r="I524" s="159"/>
      <c r="J524" s="159"/>
      <c r="K524" s="160"/>
      <c r="L524" s="160"/>
      <c r="M524" s="104"/>
    </row>
    <row r="525" spans="1:13" s="105" customFormat="1" x14ac:dyDescent="0.25">
      <c r="A525" s="166"/>
      <c r="B525" s="159"/>
      <c r="C525" s="159"/>
      <c r="D525" s="159"/>
      <c r="E525" s="159"/>
      <c r="F525" s="159"/>
      <c r="G525" s="159"/>
      <c r="H525" s="159"/>
      <c r="I525" s="159"/>
      <c r="J525" s="159"/>
      <c r="K525" s="160"/>
      <c r="L525" s="160"/>
      <c r="M525" s="104"/>
    </row>
    <row r="526" spans="1:13" s="105" customFormat="1" x14ac:dyDescent="0.25">
      <c r="A526" s="166"/>
      <c r="B526" s="159"/>
      <c r="C526" s="159"/>
      <c r="D526" s="159"/>
      <c r="E526" s="159"/>
      <c r="F526" s="159"/>
      <c r="G526" s="159"/>
      <c r="H526" s="159"/>
      <c r="I526" s="159"/>
      <c r="J526" s="159"/>
      <c r="K526" s="161"/>
      <c r="L526" s="161"/>
      <c r="M526" s="104"/>
    </row>
    <row r="527" spans="1:13" s="105" customFormat="1" x14ac:dyDescent="0.25">
      <c r="A527" s="166"/>
      <c r="B527" s="159"/>
      <c r="C527" s="159"/>
      <c r="D527" s="159"/>
      <c r="E527" s="159"/>
      <c r="F527" s="159"/>
      <c r="G527" s="159"/>
      <c r="H527" s="159"/>
      <c r="I527" s="159"/>
      <c r="J527" s="159"/>
      <c r="K527" s="161"/>
      <c r="L527" s="161"/>
      <c r="M527" s="104"/>
    </row>
    <row r="528" spans="1:13" s="105" customFormat="1" x14ac:dyDescent="0.25">
      <c r="A528" s="166"/>
      <c r="B528" s="159"/>
      <c r="C528" s="159"/>
      <c r="D528" s="159"/>
      <c r="E528" s="159"/>
      <c r="F528" s="159"/>
      <c r="G528" s="159"/>
      <c r="H528" s="159"/>
      <c r="I528" s="159"/>
      <c r="J528" s="159"/>
      <c r="K528" s="161"/>
      <c r="L528" s="161"/>
      <c r="M528" s="104"/>
    </row>
    <row r="529" spans="1:13" s="105" customFormat="1" ht="57.75" customHeight="1" x14ac:dyDescent="0.25">
      <c r="A529" s="166"/>
      <c r="B529" s="159"/>
      <c r="C529" s="159"/>
      <c r="D529" s="159"/>
      <c r="E529" s="159"/>
      <c r="F529" s="159"/>
      <c r="G529" s="159"/>
      <c r="H529" s="159"/>
      <c r="I529" s="159"/>
      <c r="J529" s="159"/>
      <c r="K529" s="162"/>
      <c r="L529" s="162"/>
      <c r="M529" s="104"/>
    </row>
    <row r="530" spans="1:13" s="105" customFormat="1" x14ac:dyDescent="0.25">
      <c r="A530" s="166"/>
      <c r="B530" s="159"/>
      <c r="C530" s="159"/>
      <c r="D530" s="159"/>
      <c r="E530" s="159"/>
      <c r="F530" s="159"/>
      <c r="G530" s="159"/>
      <c r="H530" s="159"/>
      <c r="I530" s="159"/>
      <c r="J530" s="159"/>
      <c r="K530" s="162"/>
      <c r="L530" s="162"/>
      <c r="M530" s="104"/>
    </row>
    <row r="531" spans="1:13" s="105" customFormat="1" x14ac:dyDescent="0.25">
      <c r="A531" s="166"/>
      <c r="B531" s="159"/>
      <c r="C531" s="159"/>
      <c r="D531" s="159"/>
      <c r="E531" s="159"/>
      <c r="F531" s="159"/>
      <c r="G531" s="159"/>
      <c r="H531" s="159"/>
      <c r="I531" s="159"/>
      <c r="J531" s="159"/>
      <c r="K531" s="162"/>
      <c r="L531" s="162"/>
      <c r="M531" s="104"/>
    </row>
    <row r="532" spans="1:13" s="105" customFormat="1" ht="18.75" customHeight="1" x14ac:dyDescent="0.25">
      <c r="A532" s="166"/>
      <c r="B532" s="159"/>
      <c r="C532" s="159"/>
      <c r="D532" s="159"/>
      <c r="E532" s="159"/>
      <c r="F532" s="159"/>
      <c r="G532" s="159"/>
      <c r="H532" s="159"/>
      <c r="I532" s="159"/>
      <c r="J532" s="159"/>
      <c r="K532" s="160"/>
      <c r="L532" s="163"/>
      <c r="M532" s="104"/>
    </row>
    <row r="533" spans="1:13" s="164" customFormat="1" x14ac:dyDescent="0.25">
      <c r="A533" s="225"/>
      <c r="M533" s="104"/>
    </row>
    <row r="534" spans="1:13" s="164" customFormat="1" x14ac:dyDescent="0.25">
      <c r="A534" s="225"/>
      <c r="M534" s="104"/>
    </row>
    <row r="535" spans="1:13" s="164" customFormat="1" x14ac:dyDescent="0.25">
      <c r="A535" s="225"/>
      <c r="M535" s="104"/>
    </row>
    <row r="536" spans="1:13" s="164" customFormat="1" x14ac:dyDescent="0.25">
      <c r="A536" s="225"/>
      <c r="M536" s="104"/>
    </row>
    <row r="537" spans="1:13" s="164" customFormat="1" x14ac:dyDescent="0.25">
      <c r="A537" s="225"/>
      <c r="M537" s="104"/>
    </row>
    <row r="538" spans="1:13" s="164" customFormat="1" x14ac:dyDescent="0.25">
      <c r="A538" s="225"/>
      <c r="M538" s="104"/>
    </row>
    <row r="539" spans="1:13" s="164" customFormat="1" x14ac:dyDescent="0.25">
      <c r="A539" s="225"/>
      <c r="M539" s="104"/>
    </row>
    <row r="540" spans="1:13" s="164" customFormat="1" x14ac:dyDescent="0.25">
      <c r="A540" s="225"/>
      <c r="M540" s="104"/>
    </row>
    <row r="541" spans="1:13" s="164" customFormat="1" x14ac:dyDescent="0.25">
      <c r="A541" s="225"/>
      <c r="M541" s="104"/>
    </row>
    <row r="542" spans="1:13" s="164" customFormat="1" x14ac:dyDescent="0.25">
      <c r="A542" s="225"/>
      <c r="M542" s="104"/>
    </row>
    <row r="543" spans="1:13" s="164" customFormat="1" x14ac:dyDescent="0.25">
      <c r="A543" s="225"/>
      <c r="M543" s="104"/>
    </row>
    <row r="544" spans="1:13" s="164" customFormat="1" x14ac:dyDescent="0.25">
      <c r="A544" s="225"/>
      <c r="M544" s="104"/>
    </row>
    <row r="545" spans="1:13" s="164" customFormat="1" x14ac:dyDescent="0.25">
      <c r="A545" s="225"/>
      <c r="M545" s="104"/>
    </row>
    <row r="546" spans="1:13" s="164" customFormat="1" x14ac:dyDescent="0.25">
      <c r="A546" s="225"/>
      <c r="M546" s="104"/>
    </row>
    <row r="547" spans="1:13" s="164" customFormat="1" x14ac:dyDescent="0.25">
      <c r="A547" s="225"/>
      <c r="M547" s="104"/>
    </row>
    <row r="548" spans="1:13" s="164" customFormat="1" x14ac:dyDescent="0.25">
      <c r="A548" s="225"/>
      <c r="M548" s="104"/>
    </row>
    <row r="549" spans="1:13" s="164" customFormat="1" x14ac:dyDescent="0.25">
      <c r="A549" s="225"/>
      <c r="M549" s="104"/>
    </row>
    <row r="550" spans="1:13" s="164" customFormat="1" x14ac:dyDescent="0.25">
      <c r="A550" s="225"/>
      <c r="M550" s="104"/>
    </row>
    <row r="551" spans="1:13" s="164" customFormat="1" x14ac:dyDescent="0.25">
      <c r="A551" s="225"/>
      <c r="M551" s="104"/>
    </row>
    <row r="552" spans="1:13" s="164" customFormat="1" x14ac:dyDescent="0.25">
      <c r="A552" s="225"/>
      <c r="M552" s="104"/>
    </row>
    <row r="553" spans="1:13" s="164" customFormat="1" x14ac:dyDescent="0.25">
      <c r="A553" s="225"/>
      <c r="M553" s="104"/>
    </row>
    <row r="554" spans="1:13" s="164" customFormat="1" x14ac:dyDescent="0.25">
      <c r="A554" s="225"/>
      <c r="M554" s="104"/>
    </row>
    <row r="555" spans="1:13" s="164" customFormat="1" x14ac:dyDescent="0.25">
      <c r="A555" s="225"/>
      <c r="M555" s="104"/>
    </row>
    <row r="556" spans="1:13" s="164" customFormat="1" x14ac:dyDescent="0.25">
      <c r="A556" s="225"/>
      <c r="M556" s="104"/>
    </row>
    <row r="557" spans="1:13" x14ac:dyDescent="0.25">
      <c r="A557" s="225"/>
      <c r="B557" s="164"/>
      <c r="C557" s="164"/>
      <c r="D557" s="164"/>
      <c r="E557" s="164"/>
      <c r="F557" s="164"/>
      <c r="G557" s="164"/>
      <c r="H557" s="164"/>
      <c r="I557" s="164"/>
      <c r="J557" s="164"/>
      <c r="K557" s="164"/>
    </row>
    <row r="558" spans="1:13" x14ac:dyDescent="0.25">
      <c r="A558" s="225"/>
      <c r="B558" s="164"/>
      <c r="C558" s="164"/>
      <c r="D558" s="164"/>
      <c r="E558" s="164"/>
      <c r="F558" s="164"/>
      <c r="G558" s="164"/>
      <c r="H558" s="164"/>
      <c r="I558" s="164"/>
      <c r="J558" s="164"/>
      <c r="K558" s="164"/>
    </row>
    <row r="559" spans="1:13" x14ac:dyDescent="0.25">
      <c r="A559" s="225"/>
      <c r="B559" s="164"/>
      <c r="C559" s="164"/>
      <c r="D559" s="164"/>
      <c r="E559" s="164"/>
      <c r="F559" s="164"/>
      <c r="G559" s="164"/>
      <c r="H559" s="164"/>
      <c r="I559" s="164"/>
      <c r="J559" s="164"/>
      <c r="K559" s="164"/>
    </row>
    <row r="560" spans="1:13" x14ac:dyDescent="0.25">
      <c r="A560" s="225"/>
      <c r="B560" s="164"/>
      <c r="C560" s="164"/>
      <c r="D560" s="164"/>
      <c r="E560" s="164"/>
      <c r="F560" s="164"/>
      <c r="G560" s="164"/>
      <c r="H560" s="164"/>
      <c r="I560" s="164"/>
      <c r="J560" s="164"/>
      <c r="K560" s="164"/>
    </row>
    <row r="561" spans="1:11" x14ac:dyDescent="0.25">
      <c r="A561" s="225"/>
      <c r="B561" s="164"/>
      <c r="C561" s="164"/>
      <c r="D561" s="164"/>
      <c r="E561" s="164"/>
      <c r="F561" s="164"/>
      <c r="G561" s="164"/>
      <c r="H561" s="164"/>
      <c r="I561" s="164"/>
      <c r="J561" s="164"/>
      <c r="K561" s="164"/>
    </row>
    <row r="562" spans="1:11" x14ac:dyDescent="0.25">
      <c r="A562" s="225"/>
      <c r="B562" s="164"/>
      <c r="C562" s="164"/>
      <c r="D562" s="164"/>
      <c r="E562" s="164"/>
      <c r="F562" s="164"/>
      <c r="G562" s="164"/>
      <c r="H562" s="164"/>
      <c r="I562" s="164"/>
      <c r="J562" s="164"/>
      <c r="K562" s="164"/>
    </row>
  </sheetData>
  <autoFilter ref="A13:XFD512"/>
  <mergeCells count="24">
    <mergeCell ref="K2:L2"/>
    <mergeCell ref="G3:L3"/>
    <mergeCell ref="J7:L7"/>
    <mergeCell ref="M431:M433"/>
    <mergeCell ref="M473:M475"/>
    <mergeCell ref="M4:M6"/>
    <mergeCell ref="M145:M147"/>
    <mergeCell ref="H10:L10"/>
    <mergeCell ref="H11:H12"/>
    <mergeCell ref="A7:I7"/>
    <mergeCell ref="A9:L9"/>
    <mergeCell ref="G8:L8"/>
    <mergeCell ref="B5:L5"/>
    <mergeCell ref="D4:L4"/>
    <mergeCell ref="A6:L6"/>
    <mergeCell ref="O312:R312"/>
    <mergeCell ref="O310:R310"/>
    <mergeCell ref="P80:S80"/>
    <mergeCell ref="M54:M56"/>
    <mergeCell ref="A11:A12"/>
    <mergeCell ref="I11:L12"/>
    <mergeCell ref="D11:G12"/>
    <mergeCell ref="C11:C12"/>
    <mergeCell ref="B11:B12"/>
  </mergeCells>
  <phoneticPr fontId="0" type="noConversion"/>
  <conditionalFormatting sqref="H246:H248 D246">
    <cfRule type="expression" dxfId="4279" priority="4648" stopIfTrue="1">
      <formula>$F194=""</formula>
    </cfRule>
    <cfRule type="expression" dxfId="4278" priority="4649" stopIfTrue="1">
      <formula>#REF!&lt;&gt;""</formula>
    </cfRule>
    <cfRule type="expression" dxfId="4277" priority="4650" stopIfTrue="1">
      <formula>AND($G194="",$F194&lt;&gt;"")</formula>
    </cfRule>
  </conditionalFormatting>
  <conditionalFormatting sqref="A249">
    <cfRule type="expression" dxfId="4276" priority="4651" stopIfTrue="1">
      <formula>$F194=""</formula>
    </cfRule>
    <cfRule type="expression" dxfId="4275" priority="4652" stopIfTrue="1">
      <formula>#REF!&lt;&gt;""</formula>
    </cfRule>
    <cfRule type="expression" dxfId="4274" priority="4653" stopIfTrue="1">
      <formula>AND($G194="",$F194&lt;&gt;"")</formula>
    </cfRule>
  </conditionalFormatting>
  <conditionalFormatting sqref="H249">
    <cfRule type="expression" dxfId="4273" priority="4699" stopIfTrue="1">
      <formula>$F195=""</formula>
    </cfRule>
    <cfRule type="expression" dxfId="4272" priority="4700" stopIfTrue="1">
      <formula>#REF!&lt;&gt;""</formula>
    </cfRule>
    <cfRule type="expression" dxfId="4271" priority="4701" stopIfTrue="1">
      <formula>AND($G195="",$F195&lt;&gt;"")</formula>
    </cfRule>
  </conditionalFormatting>
  <conditionalFormatting sqref="D361:F361">
    <cfRule type="expression" dxfId="4270" priority="4714" stopIfTrue="1">
      <formula>$F6=""</formula>
    </cfRule>
    <cfRule type="expression" dxfId="4269" priority="4715" stopIfTrue="1">
      <formula>#REF!&lt;&gt;""</formula>
    </cfRule>
    <cfRule type="expression" dxfId="4268" priority="4716" stopIfTrue="1">
      <formula>AND($G6="",$F6&lt;&gt;"")</formula>
    </cfRule>
  </conditionalFormatting>
  <conditionalFormatting sqref="G361:H361">
    <cfRule type="expression" dxfId="4267" priority="4717" stopIfTrue="1">
      <formula>$F5=""</formula>
    </cfRule>
    <cfRule type="expression" dxfId="4266" priority="4718" stopIfTrue="1">
      <formula>#REF!&lt;&gt;""</formula>
    </cfRule>
    <cfRule type="expression" dxfId="4265" priority="4719" stopIfTrue="1">
      <formula>AND($G5="",$F5&lt;&gt;"")</formula>
    </cfRule>
  </conditionalFormatting>
  <conditionalFormatting sqref="I254:L254">
    <cfRule type="expression" dxfId="4264" priority="4877" stopIfTrue="1">
      <formula>$F203=""</formula>
    </cfRule>
    <cfRule type="expression" dxfId="4263" priority="4878" stopIfTrue="1">
      <formula>#REF!&lt;&gt;""</formula>
    </cfRule>
    <cfRule type="expression" dxfId="4262" priority="4879" stopIfTrue="1">
      <formula>AND($G203="",$F203&lt;&gt;"")</formula>
    </cfRule>
  </conditionalFormatting>
  <conditionalFormatting sqref="D294:D299 E295:E299 G297:G299">
    <cfRule type="expression" dxfId="4261" priority="4889" stopIfTrue="1">
      <formula>$F234=""</formula>
    </cfRule>
    <cfRule type="expression" dxfId="4260" priority="4890" stopIfTrue="1">
      <formula>#REF!&lt;&gt;""</formula>
    </cfRule>
    <cfRule type="expression" dxfId="4259" priority="4891" stopIfTrue="1">
      <formula>AND($G234="",$F234&lt;&gt;"")</formula>
    </cfRule>
  </conditionalFormatting>
  <conditionalFormatting sqref="D294:D299 E295:E299">
    <cfRule type="expression" dxfId="4258" priority="4934" stopIfTrue="1">
      <formula>$F236=""</formula>
    </cfRule>
    <cfRule type="expression" dxfId="4257" priority="4935" stopIfTrue="1">
      <formula>#REF!&lt;&gt;""</formula>
    </cfRule>
    <cfRule type="expression" dxfId="4256" priority="4936" stopIfTrue="1">
      <formula>AND($G236="",$F236&lt;&gt;"")</formula>
    </cfRule>
  </conditionalFormatting>
  <conditionalFormatting sqref="C471 C473:C475">
    <cfRule type="expression" dxfId="4255" priority="4961" stopIfTrue="1">
      <formula>#REF!=""</formula>
    </cfRule>
    <cfRule type="expression" dxfId="4254" priority="4962" stopIfTrue="1">
      <formula>#REF!&lt;&gt;""</formula>
    </cfRule>
    <cfRule type="expression" dxfId="4253" priority="4963" stopIfTrue="1">
      <formula>AND(#REF!="",#REF!&lt;&gt;"")</formula>
    </cfRule>
  </conditionalFormatting>
  <conditionalFormatting sqref="D311:G315 D316:H320 H321:H323 D322:G323 D323:F328">
    <cfRule type="expression" dxfId="4252" priority="5282" stopIfTrue="1">
      <formula>$F246=""</formula>
    </cfRule>
    <cfRule type="expression" dxfId="4251" priority="5283" stopIfTrue="1">
      <formula>#REF!&lt;&gt;""</formula>
    </cfRule>
    <cfRule type="expression" dxfId="4250" priority="5284" stopIfTrue="1">
      <formula>AND($G246="",$F246&lt;&gt;"")</formula>
    </cfRule>
  </conditionalFormatting>
  <conditionalFormatting sqref="A487">
    <cfRule type="expression" dxfId="4249" priority="5473" stopIfTrue="1">
      <formula>$F425=""</formula>
    </cfRule>
    <cfRule type="expression" dxfId="4248" priority="5474" stopIfTrue="1">
      <formula>#REF!&lt;&gt;""</formula>
    </cfRule>
    <cfRule type="expression" dxfId="4247" priority="5475" stopIfTrue="1">
      <formula>AND($G425="",$F425&lt;&gt;"")</formula>
    </cfRule>
  </conditionalFormatting>
  <conditionalFormatting sqref="I249:L250 I246:L247">
    <cfRule type="expression" dxfId="4246" priority="4702" stopIfTrue="1">
      <formula>#REF!=""</formula>
    </cfRule>
    <cfRule type="expression" dxfId="4245" priority="4703" stopIfTrue="1">
      <formula>#REF!&lt;&gt;""</formula>
    </cfRule>
    <cfRule type="expression" dxfId="4244" priority="4704" stopIfTrue="1">
      <formula>AND(#REF!="",#REF!&lt;&gt;"")</formula>
    </cfRule>
  </conditionalFormatting>
  <conditionalFormatting sqref="D418:H418 D401:H403 D406:H413 K291:L301 D309:G315 D315:D320 G284:G286 K260:L266 H235 D337:H340 D277:D279 D288:D301 D316:H320 D329:H330 H321:H328 D344:H356 D341:F343 H341:H343 D367:H398 D238:D245">
    <cfRule type="expression" dxfId="4243" priority="4904" stopIfTrue="1">
      <formula>#REF!=""</formula>
    </cfRule>
    <cfRule type="expression" dxfId="4242" priority="4905" stopIfTrue="1">
      <formula>#REF!&lt;&gt;""</formula>
    </cfRule>
    <cfRule type="expression" dxfId="4241" priority="4906" stopIfTrue="1">
      <formula>AND(#REF!="",#REF!&lt;&gt;"")</formula>
    </cfRule>
  </conditionalFormatting>
  <conditionalFormatting sqref="I255:L256">
    <cfRule type="expression" dxfId="4240" priority="5291" stopIfTrue="1">
      <formula>$F203=""</formula>
    </cfRule>
    <cfRule type="expression" dxfId="4239" priority="5292" stopIfTrue="1">
      <formula>#REF!&lt;&gt;""</formula>
    </cfRule>
    <cfRule type="expression" dxfId="4238" priority="5293" stopIfTrue="1">
      <formula>AND($G203="",$F203&lt;&gt;"")</formula>
    </cfRule>
  </conditionalFormatting>
  <conditionalFormatting sqref="I248:L248">
    <cfRule type="expression" dxfId="4237" priority="5506" stopIfTrue="1">
      <formula>$F203=""</formula>
    </cfRule>
    <cfRule type="expression" dxfId="4236" priority="5507" stopIfTrue="1">
      <formula>#REF!&lt;&gt;""</formula>
    </cfRule>
    <cfRule type="expression" dxfId="4235" priority="5508" stopIfTrue="1">
      <formula>AND($G203="",$F203&lt;&gt;"")</formula>
    </cfRule>
  </conditionalFormatting>
  <conditionalFormatting sqref="H252:H253 I260:L261 D287:G292 D294:D299">
    <cfRule type="expression" dxfId="4234" priority="5959" stopIfTrue="1">
      <formula>$F195=""</formula>
    </cfRule>
    <cfRule type="expression" dxfId="4233" priority="5960" stopIfTrue="1">
      <formula>#REF!&lt;&gt;""</formula>
    </cfRule>
    <cfRule type="expression" dxfId="4232" priority="5961" stopIfTrue="1">
      <formula>AND($G195="",$F195&lt;&gt;"")</formula>
    </cfRule>
  </conditionalFormatting>
  <conditionalFormatting sqref="H287">
    <cfRule type="expression" dxfId="4231" priority="7954" stopIfTrue="1">
      <formula>$F197=""</formula>
    </cfRule>
    <cfRule type="expression" dxfId="4230" priority="7955" stopIfTrue="1">
      <formula>#REF!&lt;&gt;""</formula>
    </cfRule>
    <cfRule type="expression" dxfId="4229" priority="7956" stopIfTrue="1">
      <formula>AND($G197="",$F197&lt;&gt;"")</formula>
    </cfRule>
  </conditionalFormatting>
  <conditionalFormatting sqref="D277:D278">
    <cfRule type="expression" dxfId="4228" priority="7963" stopIfTrue="1">
      <formula>$F178=""</formula>
    </cfRule>
    <cfRule type="expression" dxfId="4227" priority="7964" stopIfTrue="1">
      <formula>#REF!&lt;&gt;""</formula>
    </cfRule>
    <cfRule type="expression" dxfId="4226" priority="7965" stopIfTrue="1">
      <formula>AND($G178="",$F178&lt;&gt;"")</formula>
    </cfRule>
  </conditionalFormatting>
  <conditionalFormatting sqref="D294:D299 G297:G299">
    <cfRule type="expression" dxfId="4225" priority="7966" stopIfTrue="1">
      <formula>$F211=""</formula>
    </cfRule>
    <cfRule type="expression" dxfId="4224" priority="7967" stopIfTrue="1">
      <formula>#REF!&lt;&gt;""</formula>
    </cfRule>
    <cfRule type="expression" dxfId="4223" priority="7968" stopIfTrue="1">
      <formula>AND($G211="",$F211&lt;&gt;"")</formula>
    </cfRule>
  </conditionalFormatting>
  <conditionalFormatting sqref="H288">
    <cfRule type="expression" dxfId="4222" priority="7969" stopIfTrue="1">
      <formula>$F197=""</formula>
    </cfRule>
    <cfRule type="expression" dxfId="4221" priority="7970" stopIfTrue="1">
      <formula>#REF!&lt;&gt;""</formula>
    </cfRule>
    <cfRule type="expression" dxfId="4220" priority="7971" stopIfTrue="1">
      <formula>AND($G197="",$F197&lt;&gt;"")</formula>
    </cfRule>
  </conditionalFormatting>
  <conditionalFormatting sqref="H289:H290">
    <cfRule type="expression" dxfId="4219" priority="7972" stopIfTrue="1">
      <formula>$F198=""</formula>
    </cfRule>
    <cfRule type="expression" dxfId="4218" priority="7973" stopIfTrue="1">
      <formula>#REF!&lt;&gt;""</formula>
    </cfRule>
    <cfRule type="expression" dxfId="4217" priority="7974" stopIfTrue="1">
      <formula>AND($G198="",$F198&lt;&gt;"")</formula>
    </cfRule>
  </conditionalFormatting>
  <conditionalFormatting sqref="G297:G299">
    <cfRule type="expression" dxfId="4216" priority="7975" stopIfTrue="1">
      <formula>$F211=""</formula>
    </cfRule>
    <cfRule type="expression" dxfId="4215" priority="7976" stopIfTrue="1">
      <formula>#REF!&lt;&gt;""</formula>
    </cfRule>
    <cfRule type="expression" dxfId="4214" priority="7977" stopIfTrue="1">
      <formula>AND($G211="",$F211&lt;&gt;"")</formula>
    </cfRule>
  </conditionalFormatting>
  <conditionalFormatting sqref="D392:H393 D390:F396 H394:H396 D399:H405">
    <cfRule type="expression" dxfId="4213" priority="7978" stopIfTrue="1">
      <formula>$F303=""</formula>
    </cfRule>
    <cfRule type="expression" dxfId="4212" priority="7979" stopIfTrue="1">
      <formula>#REF!&lt;&gt;""</formula>
    </cfRule>
    <cfRule type="expression" dxfId="4211" priority="7980" stopIfTrue="1">
      <formula>AND($G303="",$F303&lt;&gt;"")</formula>
    </cfRule>
  </conditionalFormatting>
  <conditionalFormatting sqref="I334:L334">
    <cfRule type="expression" dxfId="4210" priority="4546" stopIfTrue="1">
      <formula>#REF!&lt;&gt;""</formula>
    </cfRule>
    <cfRule type="expression" dxfId="4209" priority="4547" stopIfTrue="1">
      <formula>AND($G5="",$F5&lt;&gt;"")</formula>
    </cfRule>
  </conditionalFormatting>
  <conditionalFormatting sqref="K254:L254">
    <cfRule type="expression" dxfId="4208" priority="9357" stopIfTrue="1">
      <formula>#REF!=""</formula>
    </cfRule>
    <cfRule type="expression" dxfId="4207" priority="9358" stopIfTrue="1">
      <formula>#REF!&lt;&gt;""</formula>
    </cfRule>
    <cfRule type="expression" dxfId="4206" priority="9359" stopIfTrue="1">
      <formula>AND(#REF!="",#REF!&lt;&gt;"")</formula>
    </cfRule>
  </conditionalFormatting>
  <conditionalFormatting sqref="A356">
    <cfRule type="expression" dxfId="4205" priority="9360" stopIfTrue="1">
      <formula>$E198=""</formula>
    </cfRule>
    <cfRule type="expression" dxfId="4204" priority="9361" stopIfTrue="1">
      <formula>#REF!&lt;&gt;""</formula>
    </cfRule>
    <cfRule type="expression" dxfId="4203" priority="9362" stopIfTrue="1">
      <formula>AND($F198="",$E198&lt;&gt;"")</formula>
    </cfRule>
  </conditionalFormatting>
  <conditionalFormatting sqref="D294:D299 E295:E299">
    <cfRule type="expression" dxfId="4202" priority="10169" stopIfTrue="1">
      <formula>$F235=""</formula>
    </cfRule>
    <cfRule type="expression" dxfId="4201" priority="10170" stopIfTrue="1">
      <formula>#REF!&lt;&gt;""</formula>
    </cfRule>
    <cfRule type="expression" dxfId="4200" priority="10171" stopIfTrue="1">
      <formula>AND($G235="",$F235&lt;&gt;"")</formula>
    </cfRule>
  </conditionalFormatting>
  <conditionalFormatting sqref="K523:L523 C484:C485">
    <cfRule type="expression" dxfId="4199" priority="4729" stopIfTrue="1">
      <formula>#REF!=""</formula>
    </cfRule>
    <cfRule type="expression" dxfId="4198" priority="4730" stopIfTrue="1">
      <formula>#REF!&lt;&gt;""</formula>
    </cfRule>
    <cfRule type="expression" dxfId="4197" priority="4731" stopIfTrue="1">
      <formula>AND(#REF!="",#REF!&lt;&gt;"")</formula>
    </cfRule>
  </conditionalFormatting>
  <conditionalFormatting sqref="K522:L522 B483 M455:M457 D63:D71">
    <cfRule type="expression" dxfId="4196" priority="4732" stopIfTrue="1">
      <formula>#REF!=""</formula>
    </cfRule>
    <cfRule type="expression" dxfId="4195" priority="4733" stopIfTrue="1">
      <formula>#REF!&lt;&gt;""</formula>
    </cfRule>
    <cfRule type="expression" dxfId="4194" priority="4734" stopIfTrue="1">
      <formula>AND(#REF!="",#REF!&lt;&gt;"")</formula>
    </cfRule>
  </conditionalFormatting>
  <conditionalFormatting sqref="K526:L527 I237:L237 I235:L235 D72 K33:K39">
    <cfRule type="expression" dxfId="4193" priority="4735" stopIfTrue="1">
      <formula>#REF!=""</formula>
    </cfRule>
    <cfRule type="expression" dxfId="4192" priority="4736" stopIfTrue="1">
      <formula>#REF!&lt;&gt;""</formula>
    </cfRule>
    <cfRule type="expression" dxfId="4191" priority="4737" stopIfTrue="1">
      <formula>AND(#REF!="",#REF!&lt;&gt;"")</formula>
    </cfRule>
  </conditionalFormatting>
  <conditionalFormatting sqref="K512:L513 K529:L531 D73:E74 I33:L39">
    <cfRule type="expression" dxfId="4190" priority="4738" stopIfTrue="1">
      <formula>#REF!=""</formula>
    </cfRule>
    <cfRule type="expression" dxfId="4189" priority="4739" stopIfTrue="1">
      <formula>#REF!&lt;&gt;""</formula>
    </cfRule>
    <cfRule type="expression" dxfId="4188" priority="4740" stopIfTrue="1">
      <formula>AND(#REF!="",#REF!&lt;&gt;"")</formula>
    </cfRule>
  </conditionalFormatting>
  <conditionalFormatting sqref="D73:E74">
    <cfRule type="expression" dxfId="4187" priority="4741" stopIfTrue="1">
      <formula>#REF!=""</formula>
    </cfRule>
    <cfRule type="expression" dxfId="4186" priority="4742" stopIfTrue="1">
      <formula>#REF!&lt;&gt;""</formula>
    </cfRule>
    <cfRule type="expression" dxfId="4185" priority="4743" stopIfTrue="1">
      <formula>AND(#REF!="",#REF!&lt;&gt;"")</formula>
    </cfRule>
  </conditionalFormatting>
  <conditionalFormatting sqref="K521:L521 K528:L528 B484:B486 B481 B471 B473:B479 M467:M469 B442:B445 M421:M422 B414:C420 B361 D364:D367 K246:L250 A206:A207 A198 I51:L59 I139:L139 H72:L76 D95:D96 N80:Q82 T80:T82 D77:D83 B86:D87 B72:E72 D75:E76 B61:C61 B60:E60 H68:H69 H54:J56 B51:D59 C48:C50 C40:C45 H40:H45 H48:H61 A23 H18 H77:H93 B73:C93 B246:B266 I154:L173 A101">
    <cfRule type="expression" dxfId="4184" priority="4747" stopIfTrue="1">
      <formula>#REF!=""</formula>
    </cfRule>
    <cfRule type="expression" dxfId="4183" priority="4748" stopIfTrue="1">
      <formula>#REF!&lt;&gt;""</formula>
    </cfRule>
    <cfRule type="expression" dxfId="4182" priority="4749" stopIfTrue="1">
      <formula>AND(#REF!="",#REF!&lt;&gt;"")</formula>
    </cfRule>
  </conditionalFormatting>
  <conditionalFormatting sqref="A434 A423:A425 D414:G420 A402 A406 A408:A413 A384 A386 H362:H366 A247:A248 A185:A186 A178:A179 A389 A391:A392 D223:G245">
    <cfRule type="expression" dxfId="4181" priority="4809" stopIfTrue="1">
      <formula>#REF!&lt;&gt;""</formula>
    </cfRule>
  </conditionalFormatting>
  <conditionalFormatting sqref="C486 A348 D101:D105 D95:D99 D84:D93">
    <cfRule type="expression" dxfId="4180" priority="4810" stopIfTrue="1">
      <formula>#REF!=""</formula>
    </cfRule>
    <cfRule type="expression" dxfId="4179" priority="4811" stopIfTrue="1">
      <formula>#REF!&lt;&gt;""</formula>
    </cfRule>
    <cfRule type="expression" dxfId="4178" priority="4812" stopIfTrue="1">
      <formula>AND(#REF!="",#REF!&lt;&gt;"")</formula>
    </cfRule>
  </conditionalFormatting>
  <conditionalFormatting sqref="A508 A479 A476 A414:A418 A381 A358 A348 A346 A332 K334:L334 A315 A305 A307">
    <cfRule type="expression" dxfId="4177" priority="4813" stopIfTrue="1">
      <formula>#REF!=""</formula>
    </cfRule>
    <cfRule type="expression" dxfId="4176" priority="4814" stopIfTrue="1">
      <formula>#REF!&lt;&gt;""</formula>
    </cfRule>
    <cfRule type="expression" dxfId="4175" priority="4815" stopIfTrue="1">
      <formula>AND(#REF!="",#REF!&lt;&gt;"")</formula>
    </cfRule>
  </conditionalFormatting>
  <conditionalFormatting sqref="A400">
    <cfRule type="expression" dxfId="4174" priority="5216" stopIfTrue="1">
      <formula>#REF!=""</formula>
    </cfRule>
  </conditionalFormatting>
  <conditionalFormatting sqref="C246:C248 D371:H379 C250:C266 D247:D266 D352:H357">
    <cfRule type="expression" dxfId="4173" priority="5159" stopIfTrue="1">
      <formula>#REF!=""</formula>
    </cfRule>
    <cfRule type="expression" dxfId="4172" priority="5160" stopIfTrue="1">
      <formula>#REF!&lt;&gt;""</formula>
    </cfRule>
    <cfRule type="expression" dxfId="4171" priority="5161" stopIfTrue="1">
      <formula>AND(#REF!="",#REF!&lt;&gt;"")</formula>
    </cfRule>
  </conditionalFormatting>
  <conditionalFormatting sqref="A246">
    <cfRule type="expression" dxfId="4170" priority="5126" stopIfTrue="1">
      <formula>#REF!=""</formula>
    </cfRule>
    <cfRule type="expression" dxfId="4169" priority="5127" stopIfTrue="1">
      <formula>#REF!&lt;&gt;""</formula>
    </cfRule>
    <cfRule type="expression" dxfId="4168" priority="5128" stopIfTrue="1">
      <formula>AND(#REF!="",#REF!&lt;&gt;"")</formula>
    </cfRule>
  </conditionalFormatting>
  <conditionalFormatting sqref="A62">
    <cfRule type="expression" dxfId="4167" priority="4626" stopIfTrue="1">
      <formula>#REF!=""</formula>
    </cfRule>
    <cfRule type="expression" dxfId="4166" priority="4627" stopIfTrue="1">
      <formula>#REF!&lt;&gt;""</formula>
    </cfRule>
  </conditionalFormatting>
  <conditionalFormatting sqref="C361">
    <cfRule type="expression" dxfId="4165" priority="12012" stopIfTrue="1">
      <formula>$F99=""</formula>
    </cfRule>
    <cfRule type="expression" dxfId="4164" priority="12013" stopIfTrue="1">
      <formula>#REF!&lt;&gt;""</formula>
    </cfRule>
    <cfRule type="expression" dxfId="4163" priority="12014" stopIfTrue="1">
      <formula>AND($G99="",$F99&lt;&gt;"")</formula>
    </cfRule>
  </conditionalFormatting>
  <conditionalFormatting sqref="C481">
    <cfRule type="expression" dxfId="4162" priority="12426" stopIfTrue="1">
      <formula>$F402=""</formula>
    </cfRule>
    <cfRule type="expression" dxfId="4161" priority="12427" stopIfTrue="1">
      <formula>#REF!&lt;&gt;""</formula>
    </cfRule>
    <cfRule type="expression" dxfId="4160" priority="12428" stopIfTrue="1">
      <formula>AND($G402="",$F402&lt;&gt;"")</formula>
    </cfRule>
  </conditionalFormatting>
  <conditionalFormatting sqref="C478:C479">
    <cfRule type="expression" dxfId="4159" priority="12441" stopIfTrue="1">
      <formula>$F401=""</formula>
    </cfRule>
    <cfRule type="expression" dxfId="4158" priority="12442" stopIfTrue="1">
      <formula>#REF!&lt;&gt;""</formula>
    </cfRule>
    <cfRule type="expression" dxfId="4157" priority="12443" stopIfTrue="1">
      <formula>AND($G401="",$F401&lt;&gt;"")</formula>
    </cfRule>
  </conditionalFormatting>
  <conditionalFormatting sqref="C477">
    <cfRule type="expression" dxfId="4156" priority="12471" stopIfTrue="1">
      <formula>$F402=""</formula>
    </cfRule>
    <cfRule type="expression" dxfId="4155" priority="12472" stopIfTrue="1">
      <formula>#REF!&lt;&gt;""</formula>
    </cfRule>
    <cfRule type="expression" dxfId="4154" priority="12473" stopIfTrue="1">
      <formula>AND($G402="",$F402&lt;&gt;"")</formula>
    </cfRule>
  </conditionalFormatting>
  <conditionalFormatting sqref="H260:H261 E243 D298:G299 G297:G299">
    <cfRule type="expression" dxfId="4153" priority="12483" stopIfTrue="1">
      <formula>$F179=""</formula>
    </cfRule>
    <cfRule type="expression" dxfId="4152" priority="12484" stopIfTrue="1">
      <formula>#REF!&lt;&gt;""</formula>
    </cfRule>
    <cfRule type="expression" dxfId="4151" priority="12485" stopIfTrue="1">
      <formula>AND($G179="",$F179&lt;&gt;"")</formula>
    </cfRule>
  </conditionalFormatting>
  <conditionalFormatting sqref="D419:H420 D399:H400 D403:H413 D381:H387 D287 D302:G303 D289:G290 D316:H318 D307:G315 D315:D317 D336:H340 I252:L253 D235:D237 D369:H378 D275:D279 D344:H352 D341:F343 H341:H343 H235:H245 E243:E245 D354:H367">
    <cfRule type="expression" dxfId="4150" priority="12492" stopIfTrue="1">
      <formula>#REF!=""</formula>
    </cfRule>
    <cfRule type="expression" dxfId="4149" priority="12493" stopIfTrue="1">
      <formula>#REF!&lt;&gt;""</formula>
    </cfRule>
    <cfRule type="expression" dxfId="4148" priority="12494" stopIfTrue="1">
      <formula>AND(#REF!="",#REF!&lt;&gt;"")</formula>
    </cfRule>
  </conditionalFormatting>
  <conditionalFormatting sqref="K334:L334">
    <cfRule type="expression" dxfId="4147" priority="4343" stopIfTrue="1">
      <formula>#REF!&lt;&gt;""</formula>
    </cfRule>
    <cfRule type="expression" dxfId="4146" priority="4344" stopIfTrue="1">
      <formula>AND($G5="",$F5&lt;&gt;"")</formula>
    </cfRule>
  </conditionalFormatting>
  <conditionalFormatting sqref="I481:L481">
    <cfRule type="expression" dxfId="4145" priority="4329" stopIfTrue="1">
      <formula>#REF!=""</formula>
    </cfRule>
    <cfRule type="expression" dxfId="4144" priority="4330" stopIfTrue="1">
      <formula>#REF!&lt;&gt;""</formula>
    </cfRule>
    <cfRule type="expression" dxfId="4143" priority="4331" stopIfTrue="1">
      <formula>AND(#REF!="",#REF!&lt;&gt;"")</formula>
    </cfRule>
  </conditionalFormatting>
  <conditionalFormatting sqref="H394 G394:G396">
    <cfRule type="expression" dxfId="4142" priority="12538" stopIfTrue="1">
      <formula>$F316=""</formula>
    </cfRule>
    <cfRule type="expression" dxfId="4141" priority="12539" stopIfTrue="1">
      <formula>#REF!&lt;&gt;""</formula>
    </cfRule>
    <cfRule type="expression" dxfId="4140" priority="12540" stopIfTrue="1">
      <formula>AND($G316="",$F316&lt;&gt;"")</formula>
    </cfRule>
  </conditionalFormatting>
  <conditionalFormatting sqref="D392:H393 H391:H393 D390:F396 G394:H396 D414:H418">
    <cfRule type="expression" dxfId="4139" priority="12550" stopIfTrue="1">
      <formula>$F311=""</formula>
    </cfRule>
    <cfRule type="expression" dxfId="4138" priority="12551" stopIfTrue="1">
      <formula>#REF!&lt;&gt;""</formula>
    </cfRule>
    <cfRule type="expression" dxfId="4137" priority="12552" stopIfTrue="1">
      <formula>AND($G311="",$F311&lt;&gt;"")</formula>
    </cfRule>
  </conditionalFormatting>
  <conditionalFormatting sqref="C257 C252 D287:G292">
    <cfRule type="expression" dxfId="4136" priority="12567" stopIfTrue="1">
      <formula>$F194=""</formula>
    </cfRule>
    <cfRule type="expression" dxfId="4135" priority="12568" stopIfTrue="1">
      <formula>#REF!&lt;&gt;""</formula>
    </cfRule>
    <cfRule type="expression" dxfId="4134" priority="12569" stopIfTrue="1">
      <formula>AND($G194="",$F194&lt;&gt;"")</formula>
    </cfRule>
  </conditionalFormatting>
  <conditionalFormatting sqref="D410:H413 D310:G315 D315:D320 D338:H340 D277:D278 D240:D241 D368:H381 D316:H320 D329:H329 H321:H328 D344:H353 D341:F343 H341:H343 D383:H398">
    <cfRule type="expression" dxfId="4133" priority="12573" stopIfTrue="1">
      <formula>#REF!=""</formula>
    </cfRule>
    <cfRule type="expression" dxfId="4132" priority="12574" stopIfTrue="1">
      <formula>#REF!&lt;&gt;""</formula>
    </cfRule>
    <cfRule type="expression" dxfId="4131" priority="12575" stopIfTrue="1">
      <formula>AND(#REF!="",#REF!&lt;&gt;"")</formula>
    </cfRule>
  </conditionalFormatting>
  <conditionalFormatting sqref="D274 I278:L278">
    <cfRule type="expression" dxfId="4130" priority="12596" stopIfTrue="1">
      <formula>$F202=""</formula>
    </cfRule>
    <cfRule type="expression" dxfId="4129" priority="12597" stopIfTrue="1">
      <formula>#REF!&lt;&gt;""</formula>
    </cfRule>
    <cfRule type="expression" dxfId="4128" priority="12598" stopIfTrue="1">
      <formula>AND($G202="",$F202&lt;&gt;"")</formula>
    </cfRule>
  </conditionalFormatting>
  <conditionalFormatting sqref="D237:D240">
    <cfRule type="expression" dxfId="4127" priority="4298" stopIfTrue="1">
      <formula>$F127=""</formula>
    </cfRule>
    <cfRule type="expression" dxfId="4126" priority="4299" stopIfTrue="1">
      <formula>#REF!&lt;&gt;""</formula>
    </cfRule>
    <cfRule type="expression" dxfId="4125" priority="4300" stopIfTrue="1">
      <formula>AND($G127="",$F127&lt;&gt;"")</formula>
    </cfRule>
  </conditionalFormatting>
  <conditionalFormatting sqref="D235:D236">
    <cfRule type="expression" dxfId="4124" priority="4242" stopIfTrue="1">
      <formula>$F127=""</formula>
    </cfRule>
    <cfRule type="expression" dxfId="4123" priority="4243" stopIfTrue="1">
      <formula>#REF!&lt;&gt;""</formula>
    </cfRule>
    <cfRule type="expression" dxfId="4122" priority="4244" stopIfTrue="1">
      <formula>AND($G127="",$F127&lt;&gt;"")</formula>
    </cfRule>
  </conditionalFormatting>
  <conditionalFormatting sqref="D392:H393 D390:F396 G394:G396 D395:H396 D410:H410">
    <cfRule type="expression" dxfId="4121" priority="4208" stopIfTrue="1">
      <formula>$F309=""</formula>
    </cfRule>
    <cfRule type="expression" dxfId="4120" priority="4209" stopIfTrue="1">
      <formula>#REF!&lt;&gt;""</formula>
    </cfRule>
    <cfRule type="expression" dxfId="4119" priority="4210" stopIfTrue="1">
      <formula>AND($G309="",$F309&lt;&gt;"")</formula>
    </cfRule>
  </conditionalFormatting>
  <conditionalFormatting sqref="D388:H390 D395:H396 H391:H396 D390:F396 D403:H404">
    <cfRule type="expression" dxfId="4118" priority="4196" stopIfTrue="1">
      <formula>$F302=""</formula>
    </cfRule>
    <cfRule type="expression" dxfId="4117" priority="4197" stopIfTrue="1">
      <formula>#REF!&lt;&gt;""</formula>
    </cfRule>
    <cfRule type="expression" dxfId="4116" priority="4198" stopIfTrue="1">
      <formula>AND($G302="",$F302&lt;&gt;"")</formula>
    </cfRule>
  </conditionalFormatting>
  <conditionalFormatting sqref="C476">
    <cfRule type="expression" dxfId="4115" priority="13719" stopIfTrue="1">
      <formula>$F402=""</formula>
    </cfRule>
    <cfRule type="expression" dxfId="4114" priority="13720" stopIfTrue="1">
      <formula>#REF!&lt;&gt;""</formula>
    </cfRule>
    <cfRule type="expression" dxfId="4113" priority="13721" stopIfTrue="1">
      <formula>AND($G402="",$F402&lt;&gt;"")</formula>
    </cfRule>
  </conditionalFormatting>
  <conditionalFormatting sqref="D236">
    <cfRule type="expression" dxfId="4112" priority="14226" stopIfTrue="1">
      <formula>$F127=""</formula>
    </cfRule>
    <cfRule type="expression" dxfId="4111" priority="14227" stopIfTrue="1">
      <formula>#REF!&lt;&gt;""</formula>
    </cfRule>
    <cfRule type="expression" dxfId="4110" priority="14228" stopIfTrue="1">
      <formula>AND($G127="",$F127&lt;&gt;"")</formula>
    </cfRule>
  </conditionalFormatting>
  <conditionalFormatting sqref="I236:L236">
    <cfRule type="expression" dxfId="4109" priority="14270" stopIfTrue="1">
      <formula>#REF!=""</formula>
    </cfRule>
    <cfRule type="expression" dxfId="4108" priority="14271" stopIfTrue="1">
      <formula>#REF!&lt;&gt;""</formula>
    </cfRule>
    <cfRule type="expression" dxfId="4107" priority="14272" stopIfTrue="1">
      <formula>AND(#REF!="",#REF!&lt;&gt;"")</formula>
    </cfRule>
  </conditionalFormatting>
  <conditionalFormatting sqref="C252 D287:G292">
    <cfRule type="expression" dxfId="4106" priority="4134" stopIfTrue="1">
      <formula>$F196=""</formula>
    </cfRule>
    <cfRule type="expression" dxfId="4105" priority="4135" stopIfTrue="1">
      <formula>#REF!&lt;&gt;""</formula>
    </cfRule>
    <cfRule type="expression" dxfId="4104" priority="4136" stopIfTrue="1">
      <formula>AND($G196="",$F196&lt;&gt;"")</formula>
    </cfRule>
  </conditionalFormatting>
  <conditionalFormatting sqref="C254:C255">
    <cfRule type="expression" dxfId="4103" priority="4122" stopIfTrue="1">
      <formula>$F197=""</formula>
    </cfRule>
    <cfRule type="expression" dxfId="4102" priority="4123" stopIfTrue="1">
      <formula>#REF!&lt;&gt;""</formula>
    </cfRule>
    <cfRule type="expression" dxfId="4101" priority="4124" stopIfTrue="1">
      <formula>AND($G197="",$F197&lt;&gt;"")</formula>
    </cfRule>
  </conditionalFormatting>
  <conditionalFormatting sqref="H238">
    <cfRule type="expression" dxfId="4100" priority="4044" stopIfTrue="1">
      <formula>$F78=""</formula>
    </cfRule>
    <cfRule type="expression" dxfId="4099" priority="4045" stopIfTrue="1">
      <formula>#REF!&lt;&gt;""</formula>
    </cfRule>
    <cfRule type="expression" dxfId="4098" priority="4046" stopIfTrue="1">
      <formula>AND($G78="",$F78&lt;&gt;"")</formula>
    </cfRule>
  </conditionalFormatting>
  <conditionalFormatting sqref="H259 D298:G299 E295:E299 G297:G299">
    <cfRule type="expression" dxfId="4097" priority="20269" stopIfTrue="1">
      <formula>$F196=""</formula>
    </cfRule>
    <cfRule type="expression" dxfId="4096" priority="20270" stopIfTrue="1">
      <formula>#REF!&lt;&gt;""</formula>
    </cfRule>
    <cfRule type="expression" dxfId="4095" priority="20271" stopIfTrue="1">
      <formula>AND($G196="",$F196&lt;&gt;"")</formula>
    </cfRule>
  </conditionalFormatting>
  <conditionalFormatting sqref="H254">
    <cfRule type="expression" dxfId="4094" priority="20316" stopIfTrue="1">
      <formula>$F196=""</formula>
    </cfRule>
    <cfRule type="expression" dxfId="4093" priority="20317" stopIfTrue="1">
      <formula>#REF!&lt;&gt;""</formula>
    </cfRule>
    <cfRule type="expression" dxfId="4092" priority="20318" stopIfTrue="1">
      <formula>AND($G196="",$F196&lt;&gt;"")</formula>
    </cfRule>
  </conditionalFormatting>
  <conditionalFormatting sqref="D358:H362">
    <cfRule type="expression" dxfId="4091" priority="20322" stopIfTrue="1">
      <formula>$F287=""</formula>
    </cfRule>
    <cfRule type="expression" dxfId="4090" priority="20323" stopIfTrue="1">
      <formula>#REF!&lt;&gt;""</formula>
    </cfRule>
    <cfRule type="expression" dxfId="4089" priority="20324" stopIfTrue="1">
      <formula>AND($G287="",$F287&lt;&gt;"")</formula>
    </cfRule>
  </conditionalFormatting>
  <conditionalFormatting sqref="D254:D257 D259:D266">
    <cfRule type="expression" dxfId="4088" priority="20348" stopIfTrue="1">
      <formula>$F140=""</formula>
    </cfRule>
    <cfRule type="expression" dxfId="4087" priority="20349" stopIfTrue="1">
      <formula>#REF!&lt;&gt;""</formula>
    </cfRule>
    <cfRule type="expression" dxfId="4086" priority="20350" stopIfTrue="1">
      <formula>AND($G140="",$F140&lt;&gt;"")</formula>
    </cfRule>
  </conditionalFormatting>
  <conditionalFormatting sqref="C253">
    <cfRule type="expression" dxfId="4085" priority="4026" stopIfTrue="1">
      <formula>$F195=""</formula>
    </cfRule>
    <cfRule type="expression" dxfId="4084" priority="4027" stopIfTrue="1">
      <formula>#REF!&lt;&gt;""</formula>
    </cfRule>
    <cfRule type="expression" dxfId="4083" priority="4028" stopIfTrue="1">
      <formula>AND($G195="",$F195&lt;&gt;"")</formula>
    </cfRule>
  </conditionalFormatting>
  <conditionalFormatting sqref="D252:D254 D259:D266">
    <cfRule type="expression" dxfId="4082" priority="4017" stopIfTrue="1">
      <formula>$F139=""</formula>
    </cfRule>
    <cfRule type="expression" dxfId="4081" priority="4018" stopIfTrue="1">
      <formula>#REF!&lt;&gt;""</formula>
    </cfRule>
    <cfRule type="expression" dxfId="4080" priority="4019" stopIfTrue="1">
      <formula>AND($G139="",$F139&lt;&gt;"")</formula>
    </cfRule>
  </conditionalFormatting>
  <conditionalFormatting sqref="C253">
    <cfRule type="expression" dxfId="4079" priority="4014" stopIfTrue="1">
      <formula>$F197=""</formula>
    </cfRule>
    <cfRule type="expression" dxfId="4078" priority="4015" stopIfTrue="1">
      <formula>#REF!&lt;&gt;""</formula>
    </cfRule>
    <cfRule type="expression" dxfId="4077" priority="4016" stopIfTrue="1">
      <formula>AND($G197="",$F197&lt;&gt;"")</formula>
    </cfRule>
  </conditionalFormatting>
  <conditionalFormatting sqref="C257 H257:H258 D287:G292 D294:D299 G297:G299">
    <cfRule type="expression" dxfId="4076" priority="20354" stopIfTrue="1">
      <formula>$F196=""</formula>
    </cfRule>
    <cfRule type="expression" dxfId="4075" priority="20355" stopIfTrue="1">
      <formula>#REF!&lt;&gt;""</formula>
    </cfRule>
    <cfRule type="expression" dxfId="4074" priority="20356" stopIfTrue="1">
      <formula>AND($G196="",$F196&lt;&gt;"")</formula>
    </cfRule>
  </conditionalFormatting>
  <conditionalFormatting sqref="I259:L259">
    <cfRule type="expression" dxfId="4073" priority="20359" stopIfTrue="1">
      <formula>$F203=""</formula>
    </cfRule>
    <cfRule type="expression" dxfId="4072" priority="20360" stopIfTrue="1">
      <formula>#REF!&lt;&gt;""</formula>
    </cfRule>
    <cfRule type="expression" dxfId="4071" priority="20361" stopIfTrue="1">
      <formula>AND($G203="",$F203&lt;&gt;"")</formula>
    </cfRule>
  </conditionalFormatting>
  <conditionalFormatting sqref="C255:C257 D287:G292">
    <cfRule type="expression" dxfId="4070" priority="3996" stopIfTrue="1">
      <formula>$F195=""</formula>
    </cfRule>
    <cfRule type="expression" dxfId="4069" priority="3997" stopIfTrue="1">
      <formula>#REF!&lt;&gt;""</formula>
    </cfRule>
    <cfRule type="expression" dxfId="4068" priority="3998" stopIfTrue="1">
      <formula>AND($G195="",$F195&lt;&gt;"")</formula>
    </cfRule>
  </conditionalFormatting>
  <conditionalFormatting sqref="C256">
    <cfRule type="expression" dxfId="4067" priority="3990" stopIfTrue="1">
      <formula>$F199=""</formula>
    </cfRule>
    <cfRule type="expression" dxfId="4066" priority="3991" stopIfTrue="1">
      <formula>#REF!&lt;&gt;""</formula>
    </cfRule>
    <cfRule type="expression" dxfId="4065" priority="3992" stopIfTrue="1">
      <formula>AND($G199="",$F199&lt;&gt;"")</formula>
    </cfRule>
  </conditionalFormatting>
  <conditionalFormatting sqref="H255:H256 C254:C256 I263:L264 D287:G292">
    <cfRule type="expression" dxfId="4064" priority="4002" stopIfTrue="1">
      <formula>$F195=""</formula>
    </cfRule>
    <cfRule type="expression" dxfId="4063" priority="4003" stopIfTrue="1">
      <formula>#REF!&lt;&gt;""</formula>
    </cfRule>
    <cfRule type="expression" dxfId="4062" priority="4004" stopIfTrue="1">
      <formula>AND($G195="",$F195&lt;&gt;"")</formula>
    </cfRule>
  </conditionalFormatting>
  <conditionalFormatting sqref="D256">
    <cfRule type="expression" dxfId="4061" priority="4005" stopIfTrue="1">
      <formula>$F142=""</formula>
    </cfRule>
    <cfRule type="expression" dxfId="4060" priority="4006" stopIfTrue="1">
      <formula>#REF!&lt;&gt;""</formula>
    </cfRule>
    <cfRule type="expression" dxfId="4059" priority="4007" stopIfTrue="1">
      <formula>AND($G142="",$F142&lt;&gt;"")</formula>
    </cfRule>
  </conditionalFormatting>
  <conditionalFormatting sqref="D416:H418 D404:H413 D380:H386 D315:D316 D307:G315 D316:H317 D335:H340 D274:D276 D344:H351 D341:F343 H341:H343">
    <cfRule type="expression" dxfId="4058" priority="20385" stopIfTrue="1">
      <formula>#REF!=""</formula>
    </cfRule>
    <cfRule type="expression" dxfId="4057" priority="20386" stopIfTrue="1">
      <formula>#REF!&lt;&gt;""</formula>
    </cfRule>
    <cfRule type="expression" dxfId="4056" priority="20387" stopIfTrue="1">
      <formula>AND(#REF!="",#REF!&lt;&gt;"")</formula>
    </cfRule>
  </conditionalFormatting>
  <conditionalFormatting sqref="D390:F396 G394:G396 H395:H396 H392:H393 D399:H400 D411:H411">
    <cfRule type="expression" dxfId="4055" priority="3948" stopIfTrue="1">
      <formula>$F308=""</formula>
    </cfRule>
    <cfRule type="expression" dxfId="4054" priority="3949" stopIfTrue="1">
      <formula>#REF!&lt;&gt;""</formula>
    </cfRule>
    <cfRule type="expression" dxfId="4053" priority="3950" stopIfTrue="1">
      <formula>AND($G308="",$F308&lt;&gt;"")</formula>
    </cfRule>
  </conditionalFormatting>
  <conditionalFormatting sqref="D395:F396 G394:G396 H395:H396">
    <cfRule type="expression" dxfId="4052" priority="3945" stopIfTrue="1">
      <formula>$F310=""</formula>
    </cfRule>
    <cfRule type="expression" dxfId="4051" priority="3946" stopIfTrue="1">
      <formula>#REF!&lt;&gt;""</formula>
    </cfRule>
    <cfRule type="expression" dxfId="4050" priority="3947" stopIfTrue="1">
      <formula>AND($G310="",$F310&lt;&gt;"")</formula>
    </cfRule>
  </conditionalFormatting>
  <conditionalFormatting sqref="D419:H423">
    <cfRule type="expression" dxfId="4049" priority="3951" stopIfTrue="1">
      <formula>$F315=""</formula>
    </cfRule>
    <cfRule type="expression" dxfId="4048" priority="3952" stopIfTrue="1">
      <formula>#REF!&lt;&gt;""</formula>
    </cfRule>
    <cfRule type="expression" dxfId="4047" priority="3953" stopIfTrue="1">
      <formula>AND($G315="",$F315&lt;&gt;"")</formula>
    </cfRule>
  </conditionalFormatting>
  <conditionalFormatting sqref="D277:D278">
    <cfRule type="expression" dxfId="4046" priority="3954" stopIfTrue="1">
      <formula>$F202=""</formula>
    </cfRule>
    <cfRule type="expression" dxfId="4045" priority="3955" stopIfTrue="1">
      <formula>#REF!&lt;&gt;""</formula>
    </cfRule>
    <cfRule type="expression" dxfId="4044" priority="3956" stopIfTrue="1">
      <formula>AND($G202="",$F202&lt;&gt;"")</formula>
    </cfRule>
  </conditionalFormatting>
  <conditionalFormatting sqref="D278 D298:D299">
    <cfRule type="expression" dxfId="4043" priority="3942" stopIfTrue="1">
      <formula>$F184=""</formula>
    </cfRule>
    <cfRule type="expression" dxfId="4042" priority="3943" stopIfTrue="1">
      <formula>#REF!&lt;&gt;""</formula>
    </cfRule>
    <cfRule type="expression" dxfId="4041" priority="3944" stopIfTrue="1">
      <formula>AND($G184="",$F184&lt;&gt;"")</formula>
    </cfRule>
  </conditionalFormatting>
  <conditionalFormatting sqref="A348">
    <cfRule type="expression" dxfId="4040" priority="20418" stopIfTrue="1">
      <formula>$F197=""</formula>
    </cfRule>
    <cfRule type="expression" dxfId="4039" priority="20419" stopIfTrue="1">
      <formula>#REF!&lt;&gt;""</formula>
    </cfRule>
    <cfRule type="expression" dxfId="4038" priority="20420" stopIfTrue="1">
      <formula>AND($G197="",$F197&lt;&gt;"")</formula>
    </cfRule>
  </conditionalFormatting>
  <conditionalFormatting sqref="B480">
    <cfRule type="expression" dxfId="4037" priority="3885" stopIfTrue="1">
      <formula>#REF!=""</formula>
    </cfRule>
    <cfRule type="expression" dxfId="4036" priority="3886" stopIfTrue="1">
      <formula>#REF!&lt;&gt;""</formula>
    </cfRule>
    <cfRule type="expression" dxfId="4035" priority="3887" stopIfTrue="1">
      <formula>AND(#REF!="",#REF!&lt;&gt;"")</formula>
    </cfRule>
  </conditionalFormatting>
  <conditionalFormatting sqref="C480">
    <cfRule type="expression" dxfId="4034" priority="3891" stopIfTrue="1">
      <formula>$F401=""</formula>
    </cfRule>
    <cfRule type="expression" dxfId="4033" priority="3892" stopIfTrue="1">
      <formula>#REF!&lt;&gt;""</formula>
    </cfRule>
    <cfRule type="expression" dxfId="4032" priority="3893" stopIfTrue="1">
      <formula>AND($G401="",$F401&lt;&gt;"")</formula>
    </cfRule>
  </conditionalFormatting>
  <conditionalFormatting sqref="C483 A215">
    <cfRule type="expression" dxfId="4031" priority="3879" stopIfTrue="1">
      <formula>#REF!=""</formula>
    </cfRule>
    <cfRule type="expression" dxfId="4030" priority="3880" stopIfTrue="1">
      <formula>#REF!&lt;&gt;""</formula>
    </cfRule>
    <cfRule type="expression" dxfId="4029" priority="3881" stopIfTrue="1">
      <formula>AND(#REF!="",#REF!&lt;&gt;"")</formula>
    </cfRule>
  </conditionalFormatting>
  <conditionalFormatting sqref="D291:D292 D298:G299">
    <cfRule type="expression" dxfId="4028" priority="20741" stopIfTrue="1">
      <formula>$F203=""</formula>
    </cfRule>
    <cfRule type="expression" dxfId="4027" priority="20742" stopIfTrue="1">
      <formula>#REF!&lt;&gt;""</formula>
    </cfRule>
    <cfRule type="expression" dxfId="4026" priority="20743" stopIfTrue="1">
      <formula>AND($G203="",$F203&lt;&gt;"")</formula>
    </cfRule>
  </conditionalFormatting>
  <conditionalFormatting sqref="A174">
    <cfRule type="expression" dxfId="4025" priority="3835" stopIfTrue="1">
      <formula>#REF!&lt;&gt;""</formula>
    </cfRule>
  </conditionalFormatting>
  <conditionalFormatting sqref="H239:H240">
    <cfRule type="expression" dxfId="4024" priority="21396" stopIfTrue="1">
      <formula>$F78=""</formula>
    </cfRule>
    <cfRule type="expression" dxfId="4023" priority="21397" stopIfTrue="1">
      <formula>#REF!&lt;&gt;""</formula>
    </cfRule>
    <cfRule type="expression" dxfId="4022" priority="21398" stopIfTrue="1">
      <formula>AND($G78="",$F78&lt;&gt;"")</formula>
    </cfRule>
  </conditionalFormatting>
  <conditionalFormatting sqref="M97">
    <cfRule type="expression" dxfId="4021" priority="3822" stopIfTrue="1">
      <formula>#REF!&lt;&gt;""</formula>
    </cfRule>
  </conditionalFormatting>
  <conditionalFormatting sqref="M97">
    <cfRule type="expression" dxfId="4020" priority="3821" stopIfTrue="1">
      <formula>$I97&lt;&gt;""</formula>
    </cfRule>
  </conditionalFormatting>
  <conditionalFormatting sqref="M97">
    <cfRule type="expression" dxfId="4019" priority="3818" stopIfTrue="1">
      <formula>$H97=""</formula>
    </cfRule>
    <cfRule type="expression" dxfId="4018" priority="3819" stopIfTrue="1">
      <formula>#REF!&lt;&gt;""</formula>
    </cfRule>
    <cfRule type="expression" dxfId="4017" priority="3820" stopIfTrue="1">
      <formula>AND($I97="",$H97&lt;&gt;"")</formula>
    </cfRule>
  </conditionalFormatting>
  <conditionalFormatting sqref="A23">
    <cfRule type="expression" dxfId="4016" priority="3815" stopIfTrue="1">
      <formula>#REF!=""</formula>
    </cfRule>
    <cfRule type="expression" dxfId="4015" priority="3816" stopIfTrue="1">
      <formula>#REF!&lt;&gt;""</formula>
    </cfRule>
    <cfRule type="expression" dxfId="4014" priority="3817" stopIfTrue="1">
      <formula>AND(#REF!="",#REF!&lt;&gt;"")</formula>
    </cfRule>
  </conditionalFormatting>
  <conditionalFormatting sqref="A364">
    <cfRule type="expression" dxfId="4013" priority="3814" stopIfTrue="1">
      <formula>#REF!&lt;&gt;""</formula>
    </cfRule>
  </conditionalFormatting>
  <conditionalFormatting sqref="C46:C47">
    <cfRule type="expression" dxfId="4012" priority="3811" stopIfTrue="1">
      <formula>#REF!=""</formula>
    </cfRule>
    <cfRule type="expression" dxfId="4011" priority="3812" stopIfTrue="1">
      <formula>#REF!&lt;&gt;""</formula>
    </cfRule>
    <cfRule type="expression" dxfId="4010" priority="3813" stopIfTrue="1">
      <formula>AND(#REF!="",#REF!&lt;&gt;"")</formula>
    </cfRule>
  </conditionalFormatting>
  <conditionalFormatting sqref="H250">
    <cfRule type="expression" dxfId="4009" priority="22116" stopIfTrue="1">
      <formula>$F190=""</formula>
    </cfRule>
    <cfRule type="expression" dxfId="4008" priority="22117" stopIfTrue="1">
      <formula>#REF!&lt;&gt;""</formula>
    </cfRule>
    <cfRule type="expression" dxfId="4007" priority="22118" stopIfTrue="1">
      <formula>AND($G190="",$F190&lt;&gt;"")</formula>
    </cfRule>
  </conditionalFormatting>
  <conditionalFormatting sqref="D417:H418">
    <cfRule type="expression" dxfId="4006" priority="22692" stopIfTrue="1">
      <formula>#REF!=""</formula>
    </cfRule>
    <cfRule type="expression" dxfId="4005" priority="22693" stopIfTrue="1">
      <formula>#REF!&lt;&gt;""</formula>
    </cfRule>
    <cfRule type="expression" dxfId="4004" priority="22694" stopIfTrue="1">
      <formula>AND(#REF!="",#REF!&lt;&gt;"")</formula>
    </cfRule>
  </conditionalFormatting>
  <conditionalFormatting sqref="D275:D276">
    <cfRule type="expression" dxfId="4003" priority="22695" stopIfTrue="1">
      <formula>$F202=""</formula>
    </cfRule>
    <cfRule type="expression" dxfId="4002" priority="22696" stopIfTrue="1">
      <formula>#REF!&lt;&gt;""</formula>
    </cfRule>
    <cfRule type="expression" dxfId="4001" priority="22697" stopIfTrue="1">
      <formula>AND($G202="",$F202&lt;&gt;"")</formula>
    </cfRule>
  </conditionalFormatting>
  <conditionalFormatting sqref="N77:N79">
    <cfRule type="expression" dxfId="4000" priority="3772" stopIfTrue="1">
      <formula>#REF!=""</formula>
    </cfRule>
    <cfRule type="expression" dxfId="3999" priority="3773" stopIfTrue="1">
      <formula>#REF!&lt;&gt;""</formula>
    </cfRule>
    <cfRule type="expression" dxfId="3998" priority="3774" stopIfTrue="1">
      <formula>AND(#REF!="",#REF!&lt;&gt;"")</formula>
    </cfRule>
  </conditionalFormatting>
  <conditionalFormatting sqref="D61:D62">
    <cfRule type="expression" dxfId="3997" priority="3662" stopIfTrue="1">
      <formula>#REF!=""</formula>
    </cfRule>
    <cfRule type="expression" dxfId="3996" priority="3663" stopIfTrue="1">
      <formula>#REF!&lt;&gt;""</formula>
    </cfRule>
    <cfRule type="expression" dxfId="3995" priority="3664" stopIfTrue="1">
      <formula>AND(#REF!="",#REF!&lt;&gt;"")</formula>
    </cfRule>
  </conditionalFormatting>
  <conditionalFormatting sqref="D255">
    <cfRule type="expression" dxfId="3994" priority="3587" stopIfTrue="1">
      <formula>$F142=""</formula>
    </cfRule>
    <cfRule type="expression" dxfId="3993" priority="3588" stopIfTrue="1">
      <formula>#REF!&lt;&gt;""</formula>
    </cfRule>
    <cfRule type="expression" dxfId="3992" priority="3589" stopIfTrue="1">
      <formula>AND($G142="",$F142&lt;&gt;"")</formula>
    </cfRule>
  </conditionalFormatting>
  <conditionalFormatting sqref="D256:D257">
    <cfRule type="expression" dxfId="3991" priority="3584" stopIfTrue="1">
      <formula>$F143=""</formula>
    </cfRule>
    <cfRule type="expression" dxfId="3990" priority="3585" stopIfTrue="1">
      <formula>#REF!&lt;&gt;""</formula>
    </cfRule>
    <cfRule type="expression" dxfId="3989" priority="3586" stopIfTrue="1">
      <formula>AND($G143="",$F143&lt;&gt;"")</formula>
    </cfRule>
  </conditionalFormatting>
  <conditionalFormatting sqref="D258">
    <cfRule type="expression" dxfId="3988" priority="3581" stopIfTrue="1">
      <formula>$F144=""</formula>
    </cfRule>
    <cfRule type="expression" dxfId="3987" priority="3582" stopIfTrue="1">
      <formula>#REF!&lt;&gt;""</formula>
    </cfRule>
    <cfRule type="expression" dxfId="3986" priority="3583" stopIfTrue="1">
      <formula>AND($G144="",$F144&lt;&gt;"")</formula>
    </cfRule>
  </conditionalFormatting>
  <conditionalFormatting sqref="D258">
    <cfRule type="expression" dxfId="3985" priority="3578" stopIfTrue="1">
      <formula>$F145=""</formula>
    </cfRule>
    <cfRule type="expression" dxfId="3984" priority="3579" stopIfTrue="1">
      <formula>#REF!&lt;&gt;""</formula>
    </cfRule>
    <cfRule type="expression" dxfId="3983" priority="3580" stopIfTrue="1">
      <formula>AND($G145="",$F145&lt;&gt;"")</formula>
    </cfRule>
  </conditionalFormatting>
  <conditionalFormatting sqref="D276 I298:L299">
    <cfRule type="expression" dxfId="3982" priority="3314" stopIfTrue="1">
      <formula>$F184=""</formula>
    </cfRule>
    <cfRule type="expression" dxfId="3981" priority="3315" stopIfTrue="1">
      <formula>#REF!&lt;&gt;""</formula>
    </cfRule>
    <cfRule type="expression" dxfId="3980" priority="3316" stopIfTrue="1">
      <formula>AND($G184="",$F184&lt;&gt;"")</formula>
    </cfRule>
  </conditionalFormatting>
  <conditionalFormatting sqref="D276:D278">
    <cfRule type="expression" dxfId="3979" priority="3305" stopIfTrue="1">
      <formula>$F178=""</formula>
    </cfRule>
    <cfRule type="expression" dxfId="3978" priority="3306" stopIfTrue="1">
      <formula>#REF!&lt;&gt;""</formula>
    </cfRule>
    <cfRule type="expression" dxfId="3977" priority="3307" stopIfTrue="1">
      <formula>AND($G178="",$F178&lt;&gt;"")</formula>
    </cfRule>
  </conditionalFormatting>
  <conditionalFormatting sqref="D414:H415 D410:H410 G407:G410">
    <cfRule type="expression" dxfId="3976" priority="3290" stopIfTrue="1">
      <formula>$F332=""</formula>
    </cfRule>
    <cfRule type="expression" dxfId="3975" priority="3291" stopIfTrue="1">
      <formula>#REF!&lt;&gt;""</formula>
    </cfRule>
    <cfRule type="expression" dxfId="3974" priority="3292" stopIfTrue="1">
      <formula>AND($G332="",$F332&lt;&gt;"")</formula>
    </cfRule>
  </conditionalFormatting>
  <conditionalFormatting sqref="D294:D299">
    <cfRule type="expression" dxfId="3973" priority="3263" stopIfTrue="1">
      <formula>$F214=""</formula>
    </cfRule>
    <cfRule type="expression" dxfId="3972" priority="3264" stopIfTrue="1">
      <formula>#REF!&lt;&gt;""</formula>
    </cfRule>
    <cfRule type="expression" dxfId="3971" priority="3265" stopIfTrue="1">
      <formula>AND($G214="",$F214&lt;&gt;"")</formula>
    </cfRule>
  </conditionalFormatting>
  <conditionalFormatting sqref="D313:G315">
    <cfRule type="expression" dxfId="3970" priority="3215" stopIfTrue="1">
      <formula>$F274=""</formula>
    </cfRule>
    <cfRule type="expression" dxfId="3969" priority="3216" stopIfTrue="1">
      <formula>#REF!&lt;&gt;""</formula>
    </cfRule>
    <cfRule type="expression" dxfId="3968" priority="3217" stopIfTrue="1">
      <formula>AND($G274="",$F274&lt;&gt;"")</formula>
    </cfRule>
  </conditionalFormatting>
  <conditionalFormatting sqref="D315:G315">
    <cfRule type="expression" dxfId="3967" priority="3212" stopIfTrue="1">
      <formula>$F267=""</formula>
    </cfRule>
    <cfRule type="expression" dxfId="3966" priority="3213" stopIfTrue="1">
      <formula>#REF!&lt;&gt;""</formula>
    </cfRule>
    <cfRule type="expression" dxfId="3965" priority="3214" stopIfTrue="1">
      <formula>AND($G267="",$F267&lt;&gt;"")</formula>
    </cfRule>
  </conditionalFormatting>
  <conditionalFormatting sqref="D315:D316 D313:G315 D316:H316 D319:H320 D318:D320 D322:H323 D323:F328">
    <cfRule type="expression" dxfId="3964" priority="3209" stopIfTrue="1">
      <formula>$F246=""</formula>
    </cfRule>
    <cfRule type="expression" dxfId="3963" priority="3210" stopIfTrue="1">
      <formula>#REF!&lt;&gt;""</formula>
    </cfRule>
    <cfRule type="expression" dxfId="3962" priority="3211" stopIfTrue="1">
      <formula>AND($G246="",$F246&lt;&gt;"")</formula>
    </cfRule>
  </conditionalFormatting>
  <conditionalFormatting sqref="D420:H423 D405:H413 D340:H340 D309:G315 D335 D318:H320 D329:H330 H321:H328 D344:H353 D341:F343 H341:H343 D291:G306 D357:H369">
    <cfRule type="expression" dxfId="3961" priority="3206" stopIfTrue="1">
      <formula>#REF!=""</formula>
    </cfRule>
    <cfRule type="expression" dxfId="3960" priority="3207" stopIfTrue="1">
      <formula>#REF!&lt;&gt;""</formula>
    </cfRule>
    <cfRule type="expression" dxfId="3959" priority="3208" stopIfTrue="1">
      <formula>AND(#REF!="",#REF!&lt;&gt;"")</formula>
    </cfRule>
  </conditionalFormatting>
  <conditionalFormatting sqref="D315:D316">
    <cfRule type="expression" dxfId="3958" priority="3202" stopIfTrue="1">
      <formula>$F248=""</formula>
    </cfRule>
    <cfRule type="expression" dxfId="3957" priority="3203" stopIfTrue="1">
      <formula>#REF!&lt;&gt;""</formula>
    </cfRule>
    <cfRule type="expression" dxfId="3956" priority="3204" stopIfTrue="1">
      <formula>AND($G248="",$F248&lt;&gt;"")</formula>
    </cfRule>
  </conditionalFormatting>
  <conditionalFormatting sqref="D315:D316 D316:H316 D315:G315 D306:G308 H322:H323">
    <cfRule type="expression" dxfId="3955" priority="3196" stopIfTrue="1">
      <formula>$F237=""</formula>
    </cfRule>
    <cfRule type="expression" dxfId="3954" priority="3197" stopIfTrue="1">
      <formula>#REF!&lt;&gt;""</formula>
    </cfRule>
    <cfRule type="expression" dxfId="3953" priority="3198" stopIfTrue="1">
      <formula>AND($G237="",$F237&lt;&gt;"")</formula>
    </cfRule>
  </conditionalFormatting>
  <conditionalFormatting sqref="D315:D316">
    <cfRule type="expression" dxfId="3952" priority="3187" stopIfTrue="1">
      <formula>$F248=""</formula>
    </cfRule>
    <cfRule type="expression" dxfId="3951" priority="3188" stopIfTrue="1">
      <formula>#REF!&lt;&gt;""</formula>
    </cfRule>
    <cfRule type="expression" dxfId="3950" priority="3189" stopIfTrue="1">
      <formula>AND($G248="",$F248&lt;&gt;"")</formula>
    </cfRule>
  </conditionalFormatting>
  <conditionalFormatting sqref="D315:D316">
    <cfRule type="expression" dxfId="3949" priority="3184" stopIfTrue="1">
      <formula>$F250=""</formula>
    </cfRule>
    <cfRule type="expression" dxfId="3948" priority="3185" stopIfTrue="1">
      <formula>#REF!&lt;&gt;""</formula>
    </cfRule>
    <cfRule type="expression" dxfId="3947" priority="3186" stopIfTrue="1">
      <formula>AND($G250="",$F250&lt;&gt;"")</formula>
    </cfRule>
  </conditionalFormatting>
  <conditionalFormatting sqref="D401:H413 D287:G288 D336:H340 D277 D305:G314 D344:H349 D341:F343 H341:H343 D354:H366">
    <cfRule type="expression" dxfId="3946" priority="3148" stopIfTrue="1">
      <formula>#REF!=""</formula>
    </cfRule>
    <cfRule type="expression" dxfId="3945" priority="3149" stopIfTrue="1">
      <formula>#REF!&lt;&gt;""</formula>
    </cfRule>
    <cfRule type="expression" dxfId="3944" priority="3150" stopIfTrue="1">
      <formula>AND(#REF!="",#REF!&lt;&gt;"")</formula>
    </cfRule>
  </conditionalFormatting>
  <conditionalFormatting sqref="D383:H390">
    <cfRule type="expression" dxfId="3943" priority="2839" stopIfTrue="1">
      <formula>$F302=""</formula>
    </cfRule>
    <cfRule type="expression" dxfId="3942" priority="2840" stopIfTrue="1">
      <formula>#REF!&lt;&gt;""</formula>
    </cfRule>
    <cfRule type="expression" dxfId="3941" priority="2841" stopIfTrue="1">
      <formula>AND($G302="",$F302&lt;&gt;"")</formula>
    </cfRule>
  </conditionalFormatting>
  <conditionalFormatting sqref="D424:H427">
    <cfRule type="expression" dxfId="3940" priority="2833" stopIfTrue="1">
      <formula>$F329=""</formula>
    </cfRule>
    <cfRule type="expression" dxfId="3939" priority="2834" stopIfTrue="1">
      <formula>#REF!&lt;&gt;""</formula>
    </cfRule>
    <cfRule type="expression" dxfId="3938" priority="2835" stopIfTrue="1">
      <formula>AND($G329="",$F329&lt;&gt;"")</formula>
    </cfRule>
  </conditionalFormatting>
  <conditionalFormatting sqref="D427:H427">
    <cfRule type="expression" dxfId="3937" priority="2830" stopIfTrue="1">
      <formula>$F329=""</formula>
    </cfRule>
    <cfRule type="expression" dxfId="3936" priority="2831" stopIfTrue="1">
      <formula>#REF!&lt;&gt;""</formula>
    </cfRule>
    <cfRule type="expression" dxfId="3935" priority="2832" stopIfTrue="1">
      <formula>AND($G329="",$F329&lt;&gt;"")</formula>
    </cfRule>
  </conditionalFormatting>
  <conditionalFormatting sqref="D383:H386">
    <cfRule type="expression" dxfId="3934" priority="2809" stopIfTrue="1">
      <formula>$F287=""</formula>
    </cfRule>
    <cfRule type="expression" dxfId="3933" priority="2810" stopIfTrue="1">
      <formula>#REF!&lt;&gt;""</formula>
    </cfRule>
    <cfRule type="expression" dxfId="3932" priority="2811" stopIfTrue="1">
      <formula>AND($G287="",$F287&lt;&gt;"")</formula>
    </cfRule>
  </conditionalFormatting>
  <conditionalFormatting sqref="D410:H413 D340:H340 D315:D316 D316:H320 D329:H331 H321:H328 D344:H353 D341:F343 H341:H343 D385:H398">
    <cfRule type="expression" dxfId="3931" priority="2803" stopIfTrue="1">
      <formula>#REF!=""</formula>
    </cfRule>
    <cfRule type="expression" dxfId="3930" priority="2804" stopIfTrue="1">
      <formula>#REF!&lt;&gt;""</formula>
    </cfRule>
    <cfRule type="expression" dxfId="3929" priority="2805" stopIfTrue="1">
      <formula>AND(#REF!="",#REF!&lt;&gt;"")</formula>
    </cfRule>
  </conditionalFormatting>
  <conditionalFormatting sqref="D316:H316 D307:G309">
    <cfRule type="expression" dxfId="3928" priority="2794" stopIfTrue="1">
      <formula>$F237=""</formula>
    </cfRule>
    <cfRule type="expression" dxfId="3927" priority="2795" stopIfTrue="1">
      <formula>#REF!&lt;&gt;""</formula>
    </cfRule>
    <cfRule type="expression" dxfId="3926" priority="2796" stopIfTrue="1">
      <formula>AND($G237="",$F237&lt;&gt;"")</formula>
    </cfRule>
  </conditionalFormatting>
  <conditionalFormatting sqref="D317:H318">
    <cfRule type="expression" dxfId="3925" priority="2758" stopIfTrue="1">
      <formula>$F250=""</formula>
    </cfRule>
    <cfRule type="expression" dxfId="3924" priority="2759" stopIfTrue="1">
      <formula>#REF!&lt;&gt;""</formula>
    </cfRule>
    <cfRule type="expression" dxfId="3923" priority="2760" stopIfTrue="1">
      <formula>AND($G250="",$F250&lt;&gt;"")</formula>
    </cfRule>
  </conditionalFormatting>
  <conditionalFormatting sqref="D317:H317">
    <cfRule type="expression" dxfId="3922" priority="2749" stopIfTrue="1">
      <formula>$F251=""</formula>
    </cfRule>
    <cfRule type="expression" dxfId="3921" priority="2750" stopIfTrue="1">
      <formula>#REF!&lt;&gt;""</formula>
    </cfRule>
    <cfRule type="expression" dxfId="3920" priority="2751" stopIfTrue="1">
      <formula>AND($G251="",$F251&lt;&gt;"")</formula>
    </cfRule>
  </conditionalFormatting>
  <conditionalFormatting sqref="D335:H335">
    <cfRule type="expression" dxfId="3919" priority="2737" stopIfTrue="1">
      <formula>$F267=""</formula>
    </cfRule>
    <cfRule type="expression" dxfId="3918" priority="2738" stopIfTrue="1">
      <formula>#REF!&lt;&gt;""</formula>
    </cfRule>
    <cfRule type="expression" dxfId="3917" priority="2739" stopIfTrue="1">
      <formula>AND($G267="",$F267&lt;&gt;"")</formula>
    </cfRule>
  </conditionalFormatting>
  <conditionalFormatting sqref="D312:G312 H322:H323">
    <cfRule type="expression" dxfId="3916" priority="2698" stopIfTrue="1">
      <formula>$F267=""</formula>
    </cfRule>
    <cfRule type="expression" dxfId="3915" priority="2699" stopIfTrue="1">
      <formula>#REF!&lt;&gt;""</formula>
    </cfRule>
    <cfRule type="expression" dxfId="3914" priority="2700" stopIfTrue="1">
      <formula>AND($G267="",$F267&lt;&gt;"")</formula>
    </cfRule>
  </conditionalFormatting>
  <conditionalFormatting sqref="D337:H337">
    <cfRule type="expression" dxfId="3913" priority="2689" stopIfTrue="1">
      <formula>$F267=""</formula>
    </cfRule>
    <cfRule type="expression" dxfId="3912" priority="2690" stopIfTrue="1">
      <formula>#REF!&lt;&gt;""</formula>
    </cfRule>
    <cfRule type="expression" dxfId="3911" priority="2691" stopIfTrue="1">
      <formula>AND($G267="",$F267&lt;&gt;"")</formula>
    </cfRule>
  </conditionalFormatting>
  <conditionalFormatting sqref="D329:H336">
    <cfRule type="expression" dxfId="3910" priority="2683" stopIfTrue="1">
      <formula>$F253=""</formula>
    </cfRule>
    <cfRule type="expression" dxfId="3909" priority="2684" stopIfTrue="1">
      <formula>#REF!&lt;&gt;""</formula>
    </cfRule>
    <cfRule type="expression" dxfId="3908" priority="2685" stopIfTrue="1">
      <formula>AND($G253="",$F253&lt;&gt;"")</formula>
    </cfRule>
  </conditionalFormatting>
  <conditionalFormatting sqref="D334:H335">
    <cfRule type="expression" dxfId="3907" priority="2674" stopIfTrue="1">
      <formula>$F279=""</formula>
    </cfRule>
    <cfRule type="expression" dxfId="3906" priority="2675" stopIfTrue="1">
      <formula>#REF!&lt;&gt;""</formula>
    </cfRule>
    <cfRule type="expression" dxfId="3905" priority="2676" stopIfTrue="1">
      <formula>AND($G279="",$F279&lt;&gt;"")</formula>
    </cfRule>
  </conditionalFormatting>
  <conditionalFormatting sqref="D335:H336">
    <cfRule type="expression" dxfId="3904" priority="2671" stopIfTrue="1">
      <formula>$F279=""</formula>
    </cfRule>
    <cfRule type="expression" dxfId="3903" priority="2672" stopIfTrue="1">
      <formula>#REF!&lt;&gt;""</formula>
    </cfRule>
    <cfRule type="expression" dxfId="3902" priority="2673" stopIfTrue="1">
      <formula>AND($G279="",$F279&lt;&gt;"")</formula>
    </cfRule>
  </conditionalFormatting>
  <conditionalFormatting sqref="D329">
    <cfRule type="expression" dxfId="3901" priority="2668" stopIfTrue="1">
      <formula>$F253=""</formula>
    </cfRule>
    <cfRule type="expression" dxfId="3900" priority="2669" stopIfTrue="1">
      <formula>#REF!&lt;&gt;""</formula>
    </cfRule>
    <cfRule type="expression" dxfId="3899" priority="2670" stopIfTrue="1">
      <formula>AND($G253="",$F253&lt;&gt;"")</formula>
    </cfRule>
  </conditionalFormatting>
  <conditionalFormatting sqref="D329:H334 H342">
    <cfRule type="expression" dxfId="3898" priority="2665" stopIfTrue="1">
      <formula>$F255=""</formula>
    </cfRule>
    <cfRule type="expression" dxfId="3897" priority="2666" stopIfTrue="1">
      <formula>#REF!&lt;&gt;""</formula>
    </cfRule>
    <cfRule type="expression" dxfId="3896" priority="2667" stopIfTrue="1">
      <formula>AND($G255="",$F255&lt;&gt;"")</formula>
    </cfRule>
  </conditionalFormatting>
  <conditionalFormatting sqref="D319:H320">
    <cfRule type="expression" dxfId="3895" priority="2662" stopIfTrue="1">
      <formula>$F274=""</formula>
    </cfRule>
    <cfRule type="expression" dxfId="3894" priority="2663" stopIfTrue="1">
      <formula>#REF!&lt;&gt;""</formula>
    </cfRule>
    <cfRule type="expression" dxfId="3893" priority="2664" stopIfTrue="1">
      <formula>AND($G274="",$F274&lt;&gt;"")</formula>
    </cfRule>
  </conditionalFormatting>
  <conditionalFormatting sqref="D330:D331">
    <cfRule type="expression" dxfId="3892" priority="2653" stopIfTrue="1">
      <formula>$F254=""</formula>
    </cfRule>
    <cfRule type="expression" dxfId="3891" priority="2654" stopIfTrue="1">
      <formula>#REF!&lt;&gt;""</formula>
    </cfRule>
    <cfRule type="expression" dxfId="3890" priority="2655" stopIfTrue="1">
      <formula>AND($G254="",$F254&lt;&gt;"")</formula>
    </cfRule>
  </conditionalFormatting>
  <conditionalFormatting sqref="D330:D331">
    <cfRule type="expression" dxfId="3889" priority="2647" stopIfTrue="1">
      <formula>$F254=""</formula>
    </cfRule>
    <cfRule type="expression" dxfId="3888" priority="2648" stopIfTrue="1">
      <formula>#REF!&lt;&gt;""</formula>
    </cfRule>
    <cfRule type="expression" dxfId="3887" priority="2649" stopIfTrue="1">
      <formula>AND($G254="",$F254&lt;&gt;"")</formula>
    </cfRule>
  </conditionalFormatting>
  <conditionalFormatting sqref="D336:H337">
    <cfRule type="expression" dxfId="3886" priority="2644" stopIfTrue="1">
      <formula>$F279=""</formula>
    </cfRule>
    <cfRule type="expression" dxfId="3885" priority="2645" stopIfTrue="1">
      <formula>#REF!&lt;&gt;""</formula>
    </cfRule>
    <cfRule type="expression" dxfId="3884" priority="2646" stopIfTrue="1">
      <formula>AND($G279="",$F279&lt;&gt;"")</formula>
    </cfRule>
  </conditionalFormatting>
  <conditionalFormatting sqref="D339:H339">
    <cfRule type="expression" dxfId="3883" priority="2641" stopIfTrue="1">
      <formula>$F267=""</formula>
    </cfRule>
    <cfRule type="expression" dxfId="3882" priority="2642" stopIfTrue="1">
      <formula>#REF!&lt;&gt;""</formula>
    </cfRule>
    <cfRule type="expression" dxfId="3881" priority="2643" stopIfTrue="1">
      <formula>AND($G267="",$F267&lt;&gt;"")</formula>
    </cfRule>
  </conditionalFormatting>
  <conditionalFormatting sqref="D329:H333">
    <cfRule type="expression" dxfId="3880" priority="2638" stopIfTrue="1">
      <formula>$F274=""</formula>
    </cfRule>
    <cfRule type="expression" dxfId="3879" priority="2639" stopIfTrue="1">
      <formula>#REF!&lt;&gt;""</formula>
    </cfRule>
    <cfRule type="expression" dxfId="3878" priority="2640" stopIfTrue="1">
      <formula>AND($G274="",$F274&lt;&gt;"")</formula>
    </cfRule>
  </conditionalFormatting>
  <conditionalFormatting sqref="D330:H334">
    <cfRule type="expression" dxfId="3877" priority="2635" stopIfTrue="1">
      <formula>$F274=""</formula>
    </cfRule>
    <cfRule type="expression" dxfId="3876" priority="2636" stopIfTrue="1">
      <formula>#REF!&lt;&gt;""</formula>
    </cfRule>
    <cfRule type="expression" dxfId="3875" priority="2637" stopIfTrue="1">
      <formula>AND($G274="",$F274&lt;&gt;"")</formula>
    </cfRule>
  </conditionalFormatting>
  <conditionalFormatting sqref="D330:D331">
    <cfRule type="expression" dxfId="3874" priority="2632" stopIfTrue="1">
      <formula>$F254=""</formula>
    </cfRule>
    <cfRule type="expression" dxfId="3873" priority="2633" stopIfTrue="1">
      <formula>#REF!&lt;&gt;""</formula>
    </cfRule>
    <cfRule type="expression" dxfId="3872" priority="2634" stopIfTrue="1">
      <formula>AND($G254="",$F254&lt;&gt;"")</formula>
    </cfRule>
  </conditionalFormatting>
  <conditionalFormatting sqref="D330:D331">
    <cfRule type="expression" dxfId="3871" priority="2629" stopIfTrue="1">
      <formula>$F256=""</formula>
    </cfRule>
    <cfRule type="expression" dxfId="3870" priority="2630" stopIfTrue="1">
      <formula>#REF!&lt;&gt;""</formula>
    </cfRule>
    <cfRule type="expression" dxfId="3869" priority="2631" stopIfTrue="1">
      <formula>AND($G256="",$F256&lt;&gt;"")</formula>
    </cfRule>
  </conditionalFormatting>
  <conditionalFormatting sqref="D329:H332">
    <cfRule type="expression" dxfId="3868" priority="2626" stopIfTrue="1">
      <formula>$F275=""</formula>
    </cfRule>
    <cfRule type="expression" dxfId="3867" priority="2627" stopIfTrue="1">
      <formula>#REF!&lt;&gt;""</formula>
    </cfRule>
    <cfRule type="expression" dxfId="3866" priority="2628" stopIfTrue="1">
      <formula>AND($G275="",$F275&lt;&gt;"")</formula>
    </cfRule>
  </conditionalFormatting>
  <conditionalFormatting sqref="D338:H339">
    <cfRule type="expression" dxfId="3865" priority="2623" stopIfTrue="1">
      <formula>$F279=""</formula>
    </cfRule>
    <cfRule type="expression" dxfId="3864" priority="2624" stopIfTrue="1">
      <formula>#REF!&lt;&gt;""</formula>
    </cfRule>
    <cfRule type="expression" dxfId="3863" priority="2625" stopIfTrue="1">
      <formula>AND($G279="",$F279&lt;&gt;"")</formula>
    </cfRule>
  </conditionalFormatting>
  <conditionalFormatting sqref="D337:H338">
    <cfRule type="expression" dxfId="3862" priority="2620" stopIfTrue="1">
      <formula>$F279=""</formula>
    </cfRule>
    <cfRule type="expression" dxfId="3861" priority="2621" stopIfTrue="1">
      <formula>#REF!&lt;&gt;""</formula>
    </cfRule>
    <cfRule type="expression" dxfId="3860" priority="2622" stopIfTrue="1">
      <formula>AND($G279="",$F279&lt;&gt;"")</formula>
    </cfRule>
  </conditionalFormatting>
  <conditionalFormatting sqref="D332">
    <cfRule type="expression" dxfId="3859" priority="2617" stopIfTrue="1">
      <formula>$F256=""</formula>
    </cfRule>
    <cfRule type="expression" dxfId="3858" priority="2618" stopIfTrue="1">
      <formula>#REF!&lt;&gt;""</formula>
    </cfRule>
    <cfRule type="expression" dxfId="3857" priority="2619" stopIfTrue="1">
      <formula>AND($G256="",$F256&lt;&gt;"")</formula>
    </cfRule>
  </conditionalFormatting>
  <conditionalFormatting sqref="D332">
    <cfRule type="expression" dxfId="3856" priority="2611" stopIfTrue="1">
      <formula>$F256=""</formula>
    </cfRule>
    <cfRule type="expression" dxfId="3855" priority="2612" stopIfTrue="1">
      <formula>#REF!&lt;&gt;""</formula>
    </cfRule>
    <cfRule type="expression" dxfId="3854" priority="2613" stopIfTrue="1">
      <formula>AND($G256="",$F256&lt;&gt;"")</formula>
    </cfRule>
  </conditionalFormatting>
  <conditionalFormatting sqref="D331:H335">
    <cfRule type="expression" dxfId="3853" priority="2608" stopIfTrue="1">
      <formula>$F274=""</formula>
    </cfRule>
    <cfRule type="expression" dxfId="3852" priority="2609" stopIfTrue="1">
      <formula>#REF!&lt;&gt;""</formula>
    </cfRule>
    <cfRule type="expression" dxfId="3851" priority="2610" stopIfTrue="1">
      <formula>AND($G274="",$F274&lt;&gt;"")</formula>
    </cfRule>
  </conditionalFormatting>
  <conditionalFormatting sqref="D330:H338">
    <cfRule type="expression" dxfId="3850" priority="2605" stopIfTrue="1">
      <formula>$F252=""</formula>
    </cfRule>
    <cfRule type="expression" dxfId="3849" priority="2606" stopIfTrue="1">
      <formula>#REF!&lt;&gt;""</formula>
    </cfRule>
    <cfRule type="expression" dxfId="3848" priority="2607" stopIfTrue="1">
      <formula>AND($G252="",$F252&lt;&gt;"")</formula>
    </cfRule>
  </conditionalFormatting>
  <conditionalFormatting sqref="D332">
    <cfRule type="expression" dxfId="3847" priority="2602" stopIfTrue="1">
      <formula>$F277=""</formula>
    </cfRule>
    <cfRule type="expression" dxfId="3846" priority="2603" stopIfTrue="1">
      <formula>#REF!&lt;&gt;""</formula>
    </cfRule>
    <cfRule type="expression" dxfId="3845" priority="2604" stopIfTrue="1">
      <formula>AND($G277="",$F277&lt;&gt;"")</formula>
    </cfRule>
  </conditionalFormatting>
  <conditionalFormatting sqref="D332">
    <cfRule type="expression" dxfId="3844" priority="2599" stopIfTrue="1">
      <formula>$F276=""</formula>
    </cfRule>
    <cfRule type="expression" dxfId="3843" priority="2600" stopIfTrue="1">
      <formula>#REF!&lt;&gt;""</formula>
    </cfRule>
    <cfRule type="expression" dxfId="3842" priority="2601" stopIfTrue="1">
      <formula>AND($G276="",$F276&lt;&gt;"")</formula>
    </cfRule>
  </conditionalFormatting>
  <conditionalFormatting sqref="D332">
    <cfRule type="expression" dxfId="3841" priority="2596" stopIfTrue="1">
      <formula>$F256=""</formula>
    </cfRule>
    <cfRule type="expression" dxfId="3840" priority="2597" stopIfTrue="1">
      <formula>#REF!&lt;&gt;""</formula>
    </cfRule>
    <cfRule type="expression" dxfId="3839" priority="2598" stopIfTrue="1">
      <formula>AND($G256="",$F256&lt;&gt;"")</formula>
    </cfRule>
  </conditionalFormatting>
  <conditionalFormatting sqref="D332">
    <cfRule type="expression" dxfId="3838" priority="2593" stopIfTrue="1">
      <formula>$F258=""</formula>
    </cfRule>
    <cfRule type="expression" dxfId="3837" priority="2594" stopIfTrue="1">
      <formula>#REF!&lt;&gt;""</formula>
    </cfRule>
    <cfRule type="expression" dxfId="3836" priority="2595" stopIfTrue="1">
      <formula>AND($G258="",$F258&lt;&gt;"")</formula>
    </cfRule>
  </conditionalFormatting>
  <conditionalFormatting sqref="D332">
    <cfRule type="expression" dxfId="3835" priority="2590" stopIfTrue="1">
      <formula>$F278=""</formula>
    </cfRule>
    <cfRule type="expression" dxfId="3834" priority="2591" stopIfTrue="1">
      <formula>#REF!&lt;&gt;""</formula>
    </cfRule>
    <cfRule type="expression" dxfId="3833" priority="2592" stopIfTrue="1">
      <formula>AND($G278="",$F278&lt;&gt;"")</formula>
    </cfRule>
  </conditionalFormatting>
  <conditionalFormatting sqref="D333:H337">
    <cfRule type="expression" dxfId="3832" priority="2587" stopIfTrue="1">
      <formula>$F274=""</formula>
    </cfRule>
    <cfRule type="expression" dxfId="3831" priority="2588" stopIfTrue="1">
      <formula>#REF!&lt;&gt;""</formula>
    </cfRule>
    <cfRule type="expression" dxfId="3830" priority="2589" stopIfTrue="1">
      <formula>AND($G274="",$F274&lt;&gt;"")</formula>
    </cfRule>
  </conditionalFormatting>
  <conditionalFormatting sqref="D332:H336">
    <cfRule type="expression" dxfId="3829" priority="2584" stopIfTrue="1">
      <formula>$F274=""</formula>
    </cfRule>
    <cfRule type="expression" dxfId="3828" priority="2585" stopIfTrue="1">
      <formula>#REF!&lt;&gt;""</formula>
    </cfRule>
    <cfRule type="expression" dxfId="3827" priority="2586" stopIfTrue="1">
      <formula>AND($G274="",$F274&lt;&gt;"")</formula>
    </cfRule>
  </conditionalFormatting>
  <conditionalFormatting sqref="D333:D334">
    <cfRule type="expression" dxfId="3826" priority="2581" stopIfTrue="1">
      <formula>$F257=""</formula>
    </cfRule>
    <cfRule type="expression" dxfId="3825" priority="2582" stopIfTrue="1">
      <formula>#REF!&lt;&gt;""</formula>
    </cfRule>
    <cfRule type="expression" dxfId="3824" priority="2583" stopIfTrue="1">
      <formula>AND($G257="",$F257&lt;&gt;"")</formula>
    </cfRule>
  </conditionalFormatting>
  <conditionalFormatting sqref="D331:H339">
    <cfRule type="expression" dxfId="3823" priority="2578" stopIfTrue="1">
      <formula>$F252=""</formula>
    </cfRule>
    <cfRule type="expression" dxfId="3822" priority="2579" stopIfTrue="1">
      <formula>#REF!&lt;&gt;""</formula>
    </cfRule>
    <cfRule type="expression" dxfId="3821" priority="2580" stopIfTrue="1">
      <formula>AND($G252="",$F252&lt;&gt;"")</formula>
    </cfRule>
  </conditionalFormatting>
  <conditionalFormatting sqref="D333:D334">
    <cfRule type="expression" dxfId="3820" priority="2575" stopIfTrue="1">
      <formula>$F257=""</formula>
    </cfRule>
    <cfRule type="expression" dxfId="3819" priority="2576" stopIfTrue="1">
      <formula>#REF!&lt;&gt;""</formula>
    </cfRule>
    <cfRule type="expression" dxfId="3818" priority="2577" stopIfTrue="1">
      <formula>AND($G257="",$F257&lt;&gt;"")</formula>
    </cfRule>
  </conditionalFormatting>
  <conditionalFormatting sqref="D333:D334">
    <cfRule type="expression" dxfId="3817" priority="2572" stopIfTrue="1">
      <formula>$F276=""</formula>
    </cfRule>
    <cfRule type="expression" dxfId="3816" priority="2573" stopIfTrue="1">
      <formula>#REF!&lt;&gt;""</formula>
    </cfRule>
    <cfRule type="expression" dxfId="3815" priority="2574" stopIfTrue="1">
      <formula>AND($G276="",$F276&lt;&gt;"")</formula>
    </cfRule>
  </conditionalFormatting>
  <conditionalFormatting sqref="D333:D334">
    <cfRule type="expression" dxfId="3814" priority="2569" stopIfTrue="1">
      <formula>$F255=""</formula>
    </cfRule>
    <cfRule type="expression" dxfId="3813" priority="2570" stopIfTrue="1">
      <formula>#REF!&lt;&gt;""</formula>
    </cfRule>
    <cfRule type="expression" dxfId="3812" priority="2571" stopIfTrue="1">
      <formula>AND($G255="",$F255&lt;&gt;"")</formula>
    </cfRule>
  </conditionalFormatting>
  <conditionalFormatting sqref="D333:D334">
    <cfRule type="expression" dxfId="3811" priority="2563" stopIfTrue="1">
      <formula>$F277=""</formula>
    </cfRule>
    <cfRule type="expression" dxfId="3810" priority="2564" stopIfTrue="1">
      <formula>#REF!&lt;&gt;""</formula>
    </cfRule>
    <cfRule type="expression" dxfId="3809" priority="2565" stopIfTrue="1">
      <formula>AND($G277="",$F277&lt;&gt;"")</formula>
    </cfRule>
  </conditionalFormatting>
  <conditionalFormatting sqref="D333:D334">
    <cfRule type="expression" dxfId="3808" priority="2560" stopIfTrue="1">
      <formula>$F257=""</formula>
    </cfRule>
    <cfRule type="expression" dxfId="3807" priority="2561" stopIfTrue="1">
      <formula>#REF!&lt;&gt;""</formula>
    </cfRule>
    <cfRule type="expression" dxfId="3806" priority="2562" stopIfTrue="1">
      <formula>AND($G257="",$F257&lt;&gt;"")</formula>
    </cfRule>
  </conditionalFormatting>
  <conditionalFormatting sqref="D333:D334">
    <cfRule type="expression" dxfId="3805" priority="2556" stopIfTrue="1">
      <formula>$F259=""</formula>
    </cfRule>
    <cfRule type="expression" dxfId="3804" priority="2557" stopIfTrue="1">
      <formula>#REF!&lt;&gt;""</formula>
    </cfRule>
    <cfRule type="expression" dxfId="3803" priority="2558" stopIfTrue="1">
      <formula>AND($G259="",$F259&lt;&gt;"")</formula>
    </cfRule>
  </conditionalFormatting>
  <conditionalFormatting sqref="D333:H334">
    <cfRule type="expression" dxfId="3802" priority="2553" stopIfTrue="1">
      <formula>$F279=""</formula>
    </cfRule>
    <cfRule type="expression" dxfId="3801" priority="2554" stopIfTrue="1">
      <formula>#REF!&lt;&gt;""</formula>
    </cfRule>
    <cfRule type="expression" dxfId="3800" priority="2555" stopIfTrue="1">
      <formula>AND($G279="",$F279&lt;&gt;"")</formula>
    </cfRule>
  </conditionalFormatting>
  <conditionalFormatting sqref="D335">
    <cfRule type="expression" dxfId="3799" priority="2550" stopIfTrue="1">
      <formula>$F276=""</formula>
    </cfRule>
    <cfRule type="expression" dxfId="3798" priority="2551" stopIfTrue="1">
      <formula>#REF!&lt;&gt;""</formula>
    </cfRule>
    <cfRule type="expression" dxfId="3797" priority="2552" stopIfTrue="1">
      <formula>AND($G276="",$F276&lt;&gt;"")</formula>
    </cfRule>
  </conditionalFormatting>
  <conditionalFormatting sqref="D335">
    <cfRule type="expression" dxfId="3796" priority="2547" stopIfTrue="1">
      <formula>$F277=""</formula>
    </cfRule>
    <cfRule type="expression" dxfId="3795" priority="2548" stopIfTrue="1">
      <formula>#REF!&lt;&gt;""</formula>
    </cfRule>
    <cfRule type="expression" dxfId="3794" priority="2549" stopIfTrue="1">
      <formula>AND($G277="",$F277&lt;&gt;"")</formula>
    </cfRule>
  </conditionalFormatting>
  <conditionalFormatting sqref="D335">
    <cfRule type="expression" dxfId="3793" priority="2544" stopIfTrue="1">
      <formula>$F259=""</formula>
    </cfRule>
    <cfRule type="expression" dxfId="3792" priority="2545" stopIfTrue="1">
      <formula>#REF!&lt;&gt;""</formula>
    </cfRule>
    <cfRule type="expression" dxfId="3791" priority="2546" stopIfTrue="1">
      <formula>AND($G259="",$F259&lt;&gt;"")</formula>
    </cfRule>
  </conditionalFormatting>
  <conditionalFormatting sqref="D335">
    <cfRule type="expression" dxfId="3790" priority="2541" stopIfTrue="1">
      <formula>$F256=""</formula>
    </cfRule>
    <cfRule type="expression" dxfId="3789" priority="2542" stopIfTrue="1">
      <formula>#REF!&lt;&gt;""</formula>
    </cfRule>
    <cfRule type="expression" dxfId="3788" priority="2543" stopIfTrue="1">
      <formula>AND($G256="",$F256&lt;&gt;"")</formula>
    </cfRule>
  </conditionalFormatting>
  <conditionalFormatting sqref="D335">
    <cfRule type="expression" dxfId="3787" priority="2538" stopIfTrue="1">
      <formula>$F259=""</formula>
    </cfRule>
    <cfRule type="expression" dxfId="3786" priority="2539" stopIfTrue="1">
      <formula>#REF!&lt;&gt;""</formula>
    </cfRule>
    <cfRule type="expression" dxfId="3785" priority="2540" stopIfTrue="1">
      <formula>AND($G259="",$F259&lt;&gt;"")</formula>
    </cfRule>
  </conditionalFormatting>
  <conditionalFormatting sqref="D335">
    <cfRule type="expression" dxfId="3784" priority="2535" stopIfTrue="1">
      <formula>$F278=""</formula>
    </cfRule>
    <cfRule type="expression" dxfId="3783" priority="2536" stopIfTrue="1">
      <formula>#REF!&lt;&gt;""</formula>
    </cfRule>
    <cfRule type="expression" dxfId="3782" priority="2537" stopIfTrue="1">
      <formula>AND($G278="",$F278&lt;&gt;"")</formula>
    </cfRule>
  </conditionalFormatting>
  <conditionalFormatting sqref="D335">
    <cfRule type="expression" dxfId="3781" priority="2532" stopIfTrue="1">
      <formula>$F257=""</formula>
    </cfRule>
    <cfRule type="expression" dxfId="3780" priority="2533" stopIfTrue="1">
      <formula>#REF!&lt;&gt;""</formula>
    </cfRule>
    <cfRule type="expression" dxfId="3779" priority="2534" stopIfTrue="1">
      <formula>AND($G257="",$F257&lt;&gt;"")</formula>
    </cfRule>
  </conditionalFormatting>
  <conditionalFormatting sqref="D335">
    <cfRule type="expression" dxfId="3778" priority="2529" stopIfTrue="1">
      <formula>$F280=""</formula>
    </cfRule>
    <cfRule type="expression" dxfId="3777" priority="2530" stopIfTrue="1">
      <formula>#REF!&lt;&gt;""</formula>
    </cfRule>
    <cfRule type="expression" dxfId="3776" priority="2531" stopIfTrue="1">
      <formula>AND($G280="",$F280&lt;&gt;"")</formula>
    </cfRule>
  </conditionalFormatting>
  <conditionalFormatting sqref="D335">
    <cfRule type="expression" dxfId="3775" priority="2526" stopIfTrue="1">
      <formula>$F279=""</formula>
    </cfRule>
    <cfRule type="expression" dxfId="3774" priority="2527" stopIfTrue="1">
      <formula>#REF!&lt;&gt;""</formula>
    </cfRule>
    <cfRule type="expression" dxfId="3773" priority="2528" stopIfTrue="1">
      <formula>AND($G279="",$F279&lt;&gt;"")</formula>
    </cfRule>
  </conditionalFormatting>
  <conditionalFormatting sqref="D335">
    <cfRule type="expression" dxfId="3772" priority="2523" stopIfTrue="1">
      <formula>$F259=""</formula>
    </cfRule>
    <cfRule type="expression" dxfId="3771" priority="2524" stopIfTrue="1">
      <formula>#REF!&lt;&gt;""</formula>
    </cfRule>
    <cfRule type="expression" dxfId="3770" priority="2525" stopIfTrue="1">
      <formula>AND($G259="",$F259&lt;&gt;"")</formula>
    </cfRule>
  </conditionalFormatting>
  <conditionalFormatting sqref="D336:D337">
    <cfRule type="expression" dxfId="3769" priority="2514" stopIfTrue="1">
      <formula>$F277=""</formula>
    </cfRule>
    <cfRule type="expression" dxfId="3768" priority="2515" stopIfTrue="1">
      <formula>#REF!&lt;&gt;""</formula>
    </cfRule>
    <cfRule type="expression" dxfId="3767" priority="2516" stopIfTrue="1">
      <formula>AND($G277="",$F277&lt;&gt;"")</formula>
    </cfRule>
  </conditionalFormatting>
  <conditionalFormatting sqref="D336:D337">
    <cfRule type="expression" dxfId="3766" priority="2505" stopIfTrue="1">
      <formula>$F257=""</formula>
    </cfRule>
    <cfRule type="expression" dxfId="3765" priority="2506" stopIfTrue="1">
      <formula>#REF!&lt;&gt;""</formula>
    </cfRule>
    <cfRule type="expression" dxfId="3764" priority="2507" stopIfTrue="1">
      <formula>AND($G257="",$F257&lt;&gt;"")</formula>
    </cfRule>
  </conditionalFormatting>
  <conditionalFormatting sqref="D336:D337">
    <cfRule type="expression" dxfId="3763" priority="2499" stopIfTrue="1">
      <formula>$F279=""</formula>
    </cfRule>
    <cfRule type="expression" dxfId="3762" priority="2500" stopIfTrue="1">
      <formula>#REF!&lt;&gt;""</formula>
    </cfRule>
    <cfRule type="expression" dxfId="3761" priority="2501" stopIfTrue="1">
      <formula>AND($G279="",$F279&lt;&gt;"")</formula>
    </cfRule>
  </conditionalFormatting>
  <conditionalFormatting sqref="D336:D337">
    <cfRule type="expression" dxfId="3760" priority="2496" stopIfTrue="1">
      <formula>$F258=""</formula>
    </cfRule>
    <cfRule type="expression" dxfId="3759" priority="2497" stopIfTrue="1">
      <formula>#REF!&lt;&gt;""</formula>
    </cfRule>
    <cfRule type="expression" dxfId="3758" priority="2498" stopIfTrue="1">
      <formula>AND($G258="",$F258&lt;&gt;"")</formula>
    </cfRule>
  </conditionalFormatting>
  <conditionalFormatting sqref="D337">
    <cfRule type="expression" dxfId="3757" priority="2490" stopIfTrue="1">
      <formula>$F287=""</formula>
    </cfRule>
    <cfRule type="expression" dxfId="3756" priority="2491" stopIfTrue="1">
      <formula>#REF!&lt;&gt;""</formula>
    </cfRule>
    <cfRule type="expression" dxfId="3755" priority="2492" stopIfTrue="1">
      <formula>AND($G287="",$F287&lt;&gt;"")</formula>
    </cfRule>
  </conditionalFormatting>
  <conditionalFormatting sqref="D338">
    <cfRule type="expression" dxfId="3754" priority="2478" stopIfTrue="1">
      <formula>$F279=""</formula>
    </cfRule>
    <cfRule type="expression" dxfId="3753" priority="2479" stopIfTrue="1">
      <formula>#REF!&lt;&gt;""</formula>
    </cfRule>
    <cfRule type="expression" dxfId="3752" priority="2480" stopIfTrue="1">
      <formula>AND($G279="",$F279&lt;&gt;"")</formula>
    </cfRule>
  </conditionalFormatting>
  <conditionalFormatting sqref="D338">
    <cfRule type="expression" dxfId="3751" priority="2475" stopIfTrue="1">
      <formula>$F280=""</formula>
    </cfRule>
    <cfRule type="expression" dxfId="3750" priority="2476" stopIfTrue="1">
      <formula>#REF!&lt;&gt;""</formula>
    </cfRule>
    <cfRule type="expression" dxfId="3749" priority="2477" stopIfTrue="1">
      <formula>AND($G280="",$F280&lt;&gt;"")</formula>
    </cfRule>
  </conditionalFormatting>
  <conditionalFormatting sqref="D338">
    <cfRule type="expression" dxfId="3748" priority="2469" stopIfTrue="1">
      <formula>$F259=""</formula>
    </cfRule>
    <cfRule type="expression" dxfId="3747" priority="2470" stopIfTrue="1">
      <formula>#REF!&lt;&gt;""</formula>
    </cfRule>
    <cfRule type="expression" dxfId="3746" priority="2471" stopIfTrue="1">
      <formula>AND($G259="",$F259&lt;&gt;"")</formula>
    </cfRule>
  </conditionalFormatting>
  <conditionalFormatting sqref="D338">
    <cfRule type="expression" dxfId="3745" priority="2460" stopIfTrue="1">
      <formula>$F260=""</formula>
    </cfRule>
    <cfRule type="expression" dxfId="3744" priority="2461" stopIfTrue="1">
      <formula>#REF!&lt;&gt;""</formula>
    </cfRule>
    <cfRule type="expression" dxfId="3743" priority="2462" stopIfTrue="1">
      <formula>AND($G260="",$F260&lt;&gt;"")</formula>
    </cfRule>
  </conditionalFormatting>
  <conditionalFormatting sqref="D340:D341">
    <cfRule type="expression" dxfId="3742" priority="2442" stopIfTrue="1">
      <formula>$F287=""</formula>
    </cfRule>
    <cfRule type="expression" dxfId="3741" priority="2443" stopIfTrue="1">
      <formula>#REF!&lt;&gt;""</formula>
    </cfRule>
    <cfRule type="expression" dxfId="3740" priority="2444" stopIfTrue="1">
      <formula>AND($G287="",$F287&lt;&gt;"")</formula>
    </cfRule>
  </conditionalFormatting>
  <conditionalFormatting sqref="D340:H340 H341 D341:F341">
    <cfRule type="expression" dxfId="3739" priority="2424" stopIfTrue="1">
      <formula>$F267=""</formula>
    </cfRule>
    <cfRule type="expression" dxfId="3738" priority="2425" stopIfTrue="1">
      <formula>#REF!&lt;&gt;""</formula>
    </cfRule>
    <cfRule type="expression" dxfId="3737" priority="2426" stopIfTrue="1">
      <formula>AND($G267="",$F267&lt;&gt;"")</formula>
    </cfRule>
  </conditionalFormatting>
  <conditionalFormatting sqref="D275">
    <cfRule type="expression" dxfId="3736" priority="23942" stopIfTrue="1">
      <formula>$F180=""</formula>
    </cfRule>
    <cfRule type="expression" dxfId="3735" priority="23943" stopIfTrue="1">
      <formula>#REF!&lt;&gt;""</formula>
    </cfRule>
    <cfRule type="expression" dxfId="3734" priority="23944" stopIfTrue="1">
      <formula>AND($G180="",$F180&lt;&gt;"")</formula>
    </cfRule>
  </conditionalFormatting>
  <conditionalFormatting sqref="D275">
    <cfRule type="expression" dxfId="3733" priority="23957" stopIfTrue="1">
      <formula>$F178=""</formula>
    </cfRule>
    <cfRule type="expression" dxfId="3732" priority="23958" stopIfTrue="1">
      <formula>#REF!&lt;&gt;""</formula>
    </cfRule>
    <cfRule type="expression" dxfId="3731" priority="23959" stopIfTrue="1">
      <formula>AND($G178="",$F178&lt;&gt;"")</formula>
    </cfRule>
  </conditionalFormatting>
  <conditionalFormatting sqref="H251">
    <cfRule type="expression" dxfId="3730" priority="24160" stopIfTrue="1">
      <formula>$F194=""</formula>
    </cfRule>
    <cfRule type="expression" dxfId="3729" priority="24161" stopIfTrue="1">
      <formula>#REF!&lt;&gt;""</formula>
    </cfRule>
    <cfRule type="expression" dxfId="3728" priority="24162" stopIfTrue="1">
      <formula>AND($G194="",$F194&lt;&gt;"")</formula>
    </cfRule>
  </conditionalFormatting>
  <conditionalFormatting sqref="H392:H393 G407:G410 D414:H417 D390:F396 G394:G396 H395:H396">
    <cfRule type="expression" dxfId="3727" priority="24314" stopIfTrue="1">
      <formula>$F313=""</formula>
    </cfRule>
    <cfRule type="expression" dxfId="3726" priority="24315" stopIfTrue="1">
      <formula>#REF!&lt;&gt;""</formula>
    </cfRule>
    <cfRule type="expression" dxfId="3725" priority="24316" stopIfTrue="1">
      <formula>AND($G313="",$F313&lt;&gt;"")</formula>
    </cfRule>
  </conditionalFormatting>
  <conditionalFormatting sqref="D290 E243:E245">
    <cfRule type="expression" dxfId="3724" priority="24617" stopIfTrue="1">
      <formula>#REF!=""</formula>
    </cfRule>
    <cfRule type="expression" dxfId="3723" priority="24618" stopIfTrue="1">
      <formula>#REF!&lt;&gt;""</formula>
    </cfRule>
    <cfRule type="expression" dxfId="3722" priority="24619" stopIfTrue="1">
      <formula>AND(#REF!="",#REF!&lt;&gt;"")</formula>
    </cfRule>
  </conditionalFormatting>
  <conditionalFormatting sqref="D387:H390">
    <cfRule type="expression" dxfId="3721" priority="25326" stopIfTrue="1">
      <formula>$F308=""</formula>
    </cfRule>
    <cfRule type="expression" dxfId="3720" priority="25327" stopIfTrue="1">
      <formula>#REF!&lt;&gt;""</formula>
    </cfRule>
    <cfRule type="expression" dxfId="3719" priority="25328" stopIfTrue="1">
      <formula>AND($G308="",$F308&lt;&gt;"")</formula>
    </cfRule>
  </conditionalFormatting>
  <conditionalFormatting sqref="D237:D240">
    <cfRule type="expression" dxfId="3718" priority="25909" stopIfTrue="1">
      <formula>$F136=""</formula>
    </cfRule>
    <cfRule type="expression" dxfId="3717" priority="25910" stopIfTrue="1">
      <formula>#REF!&lt;&gt;""</formula>
    </cfRule>
    <cfRule type="expression" dxfId="3716" priority="25911" stopIfTrue="1">
      <formula>AND($G136="",$F136&lt;&gt;"")</formula>
    </cfRule>
  </conditionalFormatting>
  <conditionalFormatting sqref="D304:G306">
    <cfRule type="expression" dxfId="3715" priority="26215" stopIfTrue="1">
      <formula>$F237=""</formula>
    </cfRule>
    <cfRule type="expression" dxfId="3714" priority="26216" stopIfTrue="1">
      <formula>#REF!&lt;&gt;""</formula>
    </cfRule>
    <cfRule type="expression" dxfId="3713" priority="26217" stopIfTrue="1">
      <formula>AND($G237="",$F237&lt;&gt;"")</formula>
    </cfRule>
  </conditionalFormatting>
  <conditionalFormatting sqref="D353:H353">
    <cfRule type="expression" dxfId="3712" priority="26224" stopIfTrue="1">
      <formula>$F274=""</formula>
    </cfRule>
    <cfRule type="expression" dxfId="3711" priority="26225" stopIfTrue="1">
      <formula>#REF!&lt;&gt;""</formula>
    </cfRule>
    <cfRule type="expression" dxfId="3710" priority="26226" stopIfTrue="1">
      <formula>AND($G274="",$F274&lt;&gt;"")</formula>
    </cfRule>
  </conditionalFormatting>
  <conditionalFormatting sqref="D293:G293">
    <cfRule type="expression" dxfId="3709" priority="26242" stopIfTrue="1">
      <formula>$F233=""</formula>
    </cfRule>
    <cfRule type="expression" dxfId="3708" priority="26243" stopIfTrue="1">
      <formula>#REF!&lt;&gt;""</formula>
    </cfRule>
    <cfRule type="expression" dxfId="3707" priority="26244" stopIfTrue="1">
      <formula>AND($G233="",$F233&lt;&gt;"")</formula>
    </cfRule>
  </conditionalFormatting>
  <conditionalFormatting sqref="D302:G304">
    <cfRule type="expression" dxfId="3706" priority="26260" stopIfTrue="1">
      <formula>$F237=""</formula>
    </cfRule>
    <cfRule type="expression" dxfId="3705" priority="26261" stopIfTrue="1">
      <formula>#REF!&lt;&gt;""</formula>
    </cfRule>
    <cfRule type="expression" dxfId="3704" priority="26262" stopIfTrue="1">
      <formula>AND($G237="",$F237&lt;&gt;"")</formula>
    </cfRule>
  </conditionalFormatting>
  <conditionalFormatting sqref="D302:G310">
    <cfRule type="expression" dxfId="3703" priority="27809" stopIfTrue="1">
      <formula>$F252=""</formula>
    </cfRule>
    <cfRule type="expression" dxfId="3702" priority="27810" stopIfTrue="1">
      <formula>#REF!&lt;&gt;""</formula>
    </cfRule>
    <cfRule type="expression" dxfId="3701" priority="27811" stopIfTrue="1">
      <formula>AND($G252="",$F252&lt;&gt;"")</formula>
    </cfRule>
  </conditionalFormatting>
  <conditionalFormatting sqref="D311:G311">
    <cfRule type="expression" dxfId="3700" priority="27815" stopIfTrue="1">
      <formula>#REF!=""</formula>
    </cfRule>
    <cfRule type="expression" dxfId="3699" priority="27816" stopIfTrue="1">
      <formula>#REF!&lt;&gt;""</formula>
    </cfRule>
    <cfRule type="expression" dxfId="3698" priority="27817" stopIfTrue="1">
      <formula>AND(#REF!="",#REF!&lt;&gt;"")</formula>
    </cfRule>
  </conditionalFormatting>
  <conditionalFormatting sqref="D383:H384">
    <cfRule type="expression" dxfId="3697" priority="29173" stopIfTrue="1">
      <formula>$F317=""</formula>
    </cfRule>
    <cfRule type="expression" dxfId="3696" priority="29174" stopIfTrue="1">
      <formula>#REF!&lt;&gt;""</formula>
    </cfRule>
    <cfRule type="expression" dxfId="3695" priority="29175" stopIfTrue="1">
      <formula>AND($G317="",$F317&lt;&gt;"")</formula>
    </cfRule>
  </conditionalFormatting>
  <conditionalFormatting sqref="D298:G299 D294:D299 E295:E299 G297:G299">
    <cfRule type="expression" dxfId="3694" priority="29182" stopIfTrue="1">
      <formula>$F232=""</formula>
    </cfRule>
    <cfRule type="expression" dxfId="3693" priority="29183" stopIfTrue="1">
      <formula>#REF!&lt;&gt;""</formula>
    </cfRule>
    <cfRule type="expression" dxfId="3692" priority="29184" stopIfTrue="1">
      <formula>AND($G232="",$F232&lt;&gt;"")</formula>
    </cfRule>
  </conditionalFormatting>
  <conditionalFormatting sqref="D401:H402">
    <cfRule type="expression" dxfId="3691" priority="29191" stopIfTrue="1">
      <formula>$F317=""</formula>
    </cfRule>
    <cfRule type="expression" dxfId="3690" priority="29192" stopIfTrue="1">
      <formula>#REF!&lt;&gt;""</formula>
    </cfRule>
    <cfRule type="expression" dxfId="3689" priority="29193" stopIfTrue="1">
      <formula>AND($G317="",$F317&lt;&gt;"")</formula>
    </cfRule>
  </conditionalFormatting>
  <conditionalFormatting sqref="D419:H427">
    <cfRule type="expression" dxfId="3688" priority="29200" stopIfTrue="1">
      <formula>$F344=""</formula>
    </cfRule>
    <cfRule type="expression" dxfId="3687" priority="29201" stopIfTrue="1">
      <formula>#REF!&lt;&gt;""</formula>
    </cfRule>
    <cfRule type="expression" dxfId="3686" priority="29202" stopIfTrue="1">
      <formula>AND($G344="",$F344&lt;&gt;"")</formula>
    </cfRule>
  </conditionalFormatting>
  <conditionalFormatting sqref="D362:H367 D374:H375">
    <cfRule type="expression" dxfId="3685" priority="29209" stopIfTrue="1">
      <formula>$F302=""</formula>
    </cfRule>
    <cfRule type="expression" dxfId="3684" priority="29210" stopIfTrue="1">
      <formula>#REF!&lt;&gt;""</formula>
    </cfRule>
    <cfRule type="expression" dxfId="3683" priority="29211" stopIfTrue="1">
      <formula>AND($G302="",$F302&lt;&gt;"")</formula>
    </cfRule>
  </conditionalFormatting>
  <conditionalFormatting sqref="D358:H373 D373:G375">
    <cfRule type="expression" dxfId="3682" priority="29227" stopIfTrue="1">
      <formula>$F302=""</formula>
    </cfRule>
    <cfRule type="expression" dxfId="3681" priority="29228" stopIfTrue="1">
      <formula>#REF!&lt;&gt;""</formula>
    </cfRule>
    <cfRule type="expression" dxfId="3680" priority="29229" stopIfTrue="1">
      <formula>AND($G302="",$F302&lt;&gt;"")</formula>
    </cfRule>
  </conditionalFormatting>
  <conditionalFormatting sqref="D361:H375">
    <cfRule type="expression" dxfId="3679" priority="29236" stopIfTrue="1">
      <formula>$F302=""</formula>
    </cfRule>
    <cfRule type="expression" dxfId="3678" priority="29237" stopIfTrue="1">
      <formula>#REF!&lt;&gt;""</formula>
    </cfRule>
    <cfRule type="expression" dxfId="3677" priority="29238" stopIfTrue="1">
      <formula>AND($G302="",$F302&lt;&gt;"")</formula>
    </cfRule>
  </conditionalFormatting>
  <conditionalFormatting sqref="G407:G410">
    <cfRule type="expression" dxfId="3676" priority="29245" stopIfTrue="1">
      <formula>$F334=""</formula>
    </cfRule>
    <cfRule type="expression" dxfId="3675" priority="29246" stopIfTrue="1">
      <formula>#REF!&lt;&gt;""</formula>
    </cfRule>
    <cfRule type="expression" dxfId="3674" priority="29247" stopIfTrue="1">
      <formula>AND($G334="",$F334&lt;&gt;"")</formula>
    </cfRule>
  </conditionalFormatting>
  <conditionalFormatting sqref="D307:G307">
    <cfRule type="expression" dxfId="3673" priority="29293" stopIfTrue="1">
      <formula>$F267=""</formula>
    </cfRule>
    <cfRule type="expression" dxfId="3672" priority="29294" stopIfTrue="1">
      <formula>#REF!&lt;&gt;""</formula>
    </cfRule>
    <cfRule type="expression" dxfId="3671" priority="29295" stopIfTrue="1">
      <formula>AND($G267="",$F267&lt;&gt;"")</formula>
    </cfRule>
  </conditionalFormatting>
  <conditionalFormatting sqref="D309:G309">
    <cfRule type="expression" dxfId="3670" priority="29296" stopIfTrue="1">
      <formula>$F267=""</formula>
    </cfRule>
    <cfRule type="expression" dxfId="3669" priority="29297" stopIfTrue="1">
      <formula>#REF!&lt;&gt;""</formula>
    </cfRule>
    <cfRule type="expression" dxfId="3668" priority="29298" stopIfTrue="1">
      <formula>AND($G267="",$F267&lt;&gt;"")</formula>
    </cfRule>
  </conditionalFormatting>
  <conditionalFormatting sqref="D308:G308">
    <cfRule type="expression" dxfId="3667" priority="29299" stopIfTrue="1">
      <formula>$F267=""</formula>
    </cfRule>
    <cfRule type="expression" dxfId="3666" priority="29300" stopIfTrue="1">
      <formula>#REF!&lt;&gt;""</formula>
    </cfRule>
    <cfRule type="expression" dxfId="3665" priority="29301" stopIfTrue="1">
      <formula>AND($G267="",$F267&lt;&gt;"")</formula>
    </cfRule>
  </conditionalFormatting>
  <conditionalFormatting sqref="D306:G306">
    <cfRule type="expression" dxfId="3664" priority="29302" stopIfTrue="1">
      <formula>$F267=""</formula>
    </cfRule>
    <cfRule type="expression" dxfId="3663" priority="29303" stopIfTrue="1">
      <formula>#REF!&lt;&gt;""</formula>
    </cfRule>
    <cfRule type="expression" dxfId="3662" priority="29304" stopIfTrue="1">
      <formula>AND($G267="",$F267&lt;&gt;"")</formula>
    </cfRule>
  </conditionalFormatting>
  <conditionalFormatting sqref="D310:G310">
    <cfRule type="expression" dxfId="3661" priority="29305" stopIfTrue="1">
      <formula>$F267=""</formula>
    </cfRule>
    <cfRule type="expression" dxfId="3660" priority="29306" stopIfTrue="1">
      <formula>#REF!&lt;&gt;""</formula>
    </cfRule>
    <cfRule type="expression" dxfId="3659" priority="29307" stopIfTrue="1">
      <formula>AND($G267="",$F267&lt;&gt;"")</formula>
    </cfRule>
  </conditionalFormatting>
  <conditionalFormatting sqref="D389:H390">
    <cfRule type="expression" dxfId="3658" priority="29712" stopIfTrue="1">
      <formula>$F302=""</formula>
    </cfRule>
    <cfRule type="expression" dxfId="3657" priority="29713" stopIfTrue="1">
      <formula>#REF!&lt;&gt;""</formula>
    </cfRule>
    <cfRule type="expression" dxfId="3656" priority="29714" stopIfTrue="1">
      <formula>AND($G302="",$F302&lt;&gt;"")</formula>
    </cfRule>
  </conditionalFormatting>
  <conditionalFormatting sqref="D380:H382">
    <cfRule type="expression" dxfId="3655" priority="29784" stopIfTrue="1">
      <formula>#REF!=""</formula>
    </cfRule>
    <cfRule type="expression" dxfId="3654" priority="29785" stopIfTrue="1">
      <formula>#REF!&lt;&gt;""</formula>
    </cfRule>
    <cfRule type="expression" dxfId="3653" priority="29786" stopIfTrue="1">
      <formula>AND(#REF!="",#REF!&lt;&gt;"")</formula>
    </cfRule>
  </conditionalFormatting>
  <conditionalFormatting sqref="D400:H402">
    <cfRule type="expression" dxfId="3652" priority="29829" stopIfTrue="1">
      <formula>#REF!=""</formula>
    </cfRule>
    <cfRule type="expression" dxfId="3651" priority="29830" stopIfTrue="1">
      <formula>#REF!&lt;&gt;""</formula>
    </cfRule>
    <cfRule type="expression" dxfId="3650" priority="29831" stopIfTrue="1">
      <formula>AND(#REF!="",#REF!&lt;&gt;"")</formula>
    </cfRule>
  </conditionalFormatting>
  <conditionalFormatting sqref="D354:H355 H343">
    <cfRule type="expression" dxfId="3649" priority="30685" stopIfTrue="1">
      <formula>$F268=""</formula>
    </cfRule>
    <cfRule type="expression" dxfId="3648" priority="30686" stopIfTrue="1">
      <formula>#REF!&lt;&gt;""</formula>
    </cfRule>
    <cfRule type="expression" dxfId="3647" priority="30687" stopIfTrue="1">
      <formula>AND($G268="",$F268&lt;&gt;"")</formula>
    </cfRule>
  </conditionalFormatting>
  <conditionalFormatting sqref="D368:H371">
    <cfRule type="expression" dxfId="3646" priority="31156" stopIfTrue="1">
      <formula>$F313=""</formula>
    </cfRule>
    <cfRule type="expression" dxfId="3645" priority="31157" stopIfTrue="1">
      <formula>#REF!&lt;&gt;""</formula>
    </cfRule>
    <cfRule type="expression" dxfId="3644" priority="31158" stopIfTrue="1">
      <formula>AND($G313="",$F313&lt;&gt;"")</formula>
    </cfRule>
  </conditionalFormatting>
  <conditionalFormatting sqref="D379:H381">
    <cfRule type="expression" dxfId="3643" priority="31198" stopIfTrue="1">
      <formula>$F316=""</formula>
    </cfRule>
    <cfRule type="expression" dxfId="3642" priority="31199" stopIfTrue="1">
      <formula>#REF!&lt;&gt;""</formula>
    </cfRule>
    <cfRule type="expression" dxfId="3641" priority="31200" stopIfTrue="1">
      <formula>AND($G316="",$F316&lt;&gt;"")</formula>
    </cfRule>
  </conditionalFormatting>
  <conditionalFormatting sqref="D294:D299">
    <cfRule type="expression" dxfId="3640" priority="31707" stopIfTrue="1">
      <formula>$F212=""</formula>
    </cfRule>
    <cfRule type="expression" dxfId="3639" priority="31708" stopIfTrue="1">
      <formula>#REF!&lt;&gt;""</formula>
    </cfRule>
    <cfRule type="expression" dxfId="3638" priority="31709" stopIfTrue="1">
      <formula>AND($G212="",$F212&lt;&gt;"")</formula>
    </cfRule>
  </conditionalFormatting>
  <conditionalFormatting sqref="D387:H390">
    <cfRule type="expression" dxfId="3637" priority="31719" stopIfTrue="1">
      <formula>$F310=""</formula>
    </cfRule>
    <cfRule type="expression" dxfId="3636" priority="31720" stopIfTrue="1">
      <formula>#REF!&lt;&gt;""</formula>
    </cfRule>
    <cfRule type="expression" dxfId="3635" priority="31721" stopIfTrue="1">
      <formula>AND($G310="",$F310&lt;&gt;"")</formula>
    </cfRule>
  </conditionalFormatting>
  <conditionalFormatting sqref="D392:H393 D399:H399 D385:H386 H394 G394:G396 D395:H396">
    <cfRule type="expression" dxfId="3634" priority="32199" stopIfTrue="1">
      <formula>$F302=""</formula>
    </cfRule>
    <cfRule type="expression" dxfId="3633" priority="32200" stopIfTrue="1">
      <formula>#REF!&lt;&gt;""</formula>
    </cfRule>
    <cfRule type="expression" dxfId="3632" priority="32201" stopIfTrue="1">
      <formula>AND($G302="",$F302&lt;&gt;"")</formula>
    </cfRule>
  </conditionalFormatting>
  <conditionalFormatting sqref="D412:F413">
    <cfRule type="expression" dxfId="3631" priority="32205" stopIfTrue="1">
      <formula>$F329=""</formula>
    </cfRule>
    <cfRule type="expression" dxfId="3630" priority="32206" stopIfTrue="1">
      <formula>#REF!&lt;&gt;""</formula>
    </cfRule>
    <cfRule type="expression" dxfId="3629" priority="32207" stopIfTrue="1">
      <formula>AND($G329="",$F329&lt;&gt;"")</formula>
    </cfRule>
  </conditionalFormatting>
  <conditionalFormatting sqref="D399:H400">
    <cfRule type="expression" dxfId="3628" priority="32238" stopIfTrue="1">
      <formula>$F315=""</formula>
    </cfRule>
    <cfRule type="expression" dxfId="3627" priority="32239" stopIfTrue="1">
      <formula>#REF!&lt;&gt;""</formula>
    </cfRule>
    <cfRule type="expression" dxfId="3626" priority="32240" stopIfTrue="1">
      <formula>AND($G315="",$F315&lt;&gt;"")</formula>
    </cfRule>
  </conditionalFormatting>
  <conditionalFormatting sqref="G407:G410">
    <cfRule type="expression" dxfId="3625" priority="32244" stopIfTrue="1">
      <formula>$F333=""</formula>
    </cfRule>
    <cfRule type="expression" dxfId="3624" priority="32245" stopIfTrue="1">
      <formula>#REF!&lt;&gt;""</formula>
    </cfRule>
    <cfRule type="expression" dxfId="3623" priority="32246" stopIfTrue="1">
      <formula>AND($G333="",$F333&lt;&gt;"")</formula>
    </cfRule>
  </conditionalFormatting>
  <conditionalFormatting sqref="D414:H418 D423:H425 G408:G410">
    <cfRule type="expression" dxfId="3622" priority="33310" stopIfTrue="1">
      <formula>$F302=""</formula>
    </cfRule>
    <cfRule type="expression" dxfId="3621" priority="33311" stopIfTrue="1">
      <formula>#REF!&lt;&gt;""</formula>
    </cfRule>
    <cfRule type="expression" dxfId="3620" priority="33312" stopIfTrue="1">
      <formula>AND($G302="",$F302&lt;&gt;"")</formula>
    </cfRule>
  </conditionalFormatting>
  <conditionalFormatting sqref="D414:H418">
    <cfRule type="expression" dxfId="3619" priority="33313" stopIfTrue="1">
      <formula>$F305=""</formula>
    </cfRule>
    <cfRule type="expression" dxfId="3618" priority="33314" stopIfTrue="1">
      <formula>#REF!&lt;&gt;""</formula>
    </cfRule>
    <cfRule type="expression" dxfId="3617" priority="33315" stopIfTrue="1">
      <formula>AND($G305="",$F305&lt;&gt;"")</formula>
    </cfRule>
  </conditionalFormatting>
  <conditionalFormatting sqref="H291:H292 H298:H299">
    <cfRule type="expression" dxfId="3616" priority="33316" stopIfTrue="1">
      <formula>$F198=""</formula>
    </cfRule>
    <cfRule type="expression" dxfId="3615" priority="33317" stopIfTrue="1">
      <formula>#REF!&lt;&gt;""</formula>
    </cfRule>
    <cfRule type="expression" dxfId="3614" priority="33318" stopIfTrue="1">
      <formula>AND($G198="",$F198&lt;&gt;"")</formula>
    </cfRule>
  </conditionalFormatting>
  <conditionalFormatting sqref="D414:H418">
    <cfRule type="expression" dxfId="3613" priority="33319" stopIfTrue="1">
      <formula>$F310=""</formula>
    </cfRule>
    <cfRule type="expression" dxfId="3612" priority="33320" stopIfTrue="1">
      <formula>#REF!&lt;&gt;""</formula>
    </cfRule>
    <cfRule type="expression" dxfId="3611" priority="33321" stopIfTrue="1">
      <formula>AND($G310="",$F310&lt;&gt;"")</formula>
    </cfRule>
  </conditionalFormatting>
  <conditionalFormatting sqref="D414:H418 D409:F410 G394:G396">
    <cfRule type="expression" dxfId="3610" priority="33322" stopIfTrue="1">
      <formula>$F314=""</formula>
    </cfRule>
    <cfRule type="expression" dxfId="3609" priority="33323" stopIfTrue="1">
      <formula>#REF!&lt;&gt;""</formula>
    </cfRule>
    <cfRule type="expression" dxfId="3608" priority="33324" stopIfTrue="1">
      <formula>AND($G314="",$F314&lt;&gt;"")</formula>
    </cfRule>
  </conditionalFormatting>
  <conditionalFormatting sqref="D389:H390">
    <cfRule type="expression" dxfId="3607" priority="33325" stopIfTrue="1">
      <formula>$F307=""</formula>
    </cfRule>
    <cfRule type="expression" dxfId="3606" priority="33326" stopIfTrue="1">
      <formula>#REF!&lt;&gt;""</formula>
    </cfRule>
    <cfRule type="expression" dxfId="3605" priority="33327" stopIfTrue="1">
      <formula>AND($G307="",$F307&lt;&gt;"")</formula>
    </cfRule>
  </conditionalFormatting>
  <conditionalFormatting sqref="D414:H418">
    <cfRule type="expression" dxfId="3604" priority="33328" stopIfTrue="1">
      <formula>$F336=""</formula>
    </cfRule>
    <cfRule type="expression" dxfId="3603" priority="33329" stopIfTrue="1">
      <formula>#REF!&lt;&gt;""</formula>
    </cfRule>
    <cfRule type="expression" dxfId="3602" priority="33330" stopIfTrue="1">
      <formula>AND($G336="",$F336&lt;&gt;"")</formula>
    </cfRule>
  </conditionalFormatting>
  <conditionalFormatting sqref="D419:H427">
    <cfRule type="expression" dxfId="3601" priority="33792" stopIfTrue="1">
      <formula>$F345=""</formula>
    </cfRule>
    <cfRule type="expression" dxfId="3600" priority="33793" stopIfTrue="1">
      <formula>#REF!&lt;&gt;""</formula>
    </cfRule>
    <cfRule type="expression" dxfId="3599" priority="33794" stopIfTrue="1">
      <formula>AND($G345="",$F345&lt;&gt;"")</formula>
    </cfRule>
  </conditionalFormatting>
  <conditionalFormatting sqref="D419:H427">
    <cfRule type="expression" dxfId="3598" priority="33795" stopIfTrue="1">
      <formula>$F346=""</formula>
    </cfRule>
    <cfRule type="expression" dxfId="3597" priority="33796" stopIfTrue="1">
      <formula>#REF!&lt;&gt;""</formula>
    </cfRule>
    <cfRule type="expression" dxfId="3596" priority="33797" stopIfTrue="1">
      <formula>AND($G346="",$F346&lt;&gt;"")</formula>
    </cfRule>
  </conditionalFormatting>
  <conditionalFormatting sqref="D419:H427">
    <cfRule type="expression" dxfId="3595" priority="33798" stopIfTrue="1">
      <formula>$F348=""</formula>
    </cfRule>
    <cfRule type="expression" dxfId="3594" priority="33799" stopIfTrue="1">
      <formula>#REF!&lt;&gt;""</formula>
    </cfRule>
    <cfRule type="expression" dxfId="3593" priority="33800" stopIfTrue="1">
      <formula>AND($G348="",$F348&lt;&gt;"")</formula>
    </cfRule>
  </conditionalFormatting>
  <conditionalFormatting sqref="D419:H427">
    <cfRule type="expression" dxfId="3592" priority="33801" stopIfTrue="1">
      <formula>$F347=""</formula>
    </cfRule>
    <cfRule type="expression" dxfId="3591" priority="33802" stopIfTrue="1">
      <formula>#REF!&lt;&gt;""</formula>
    </cfRule>
    <cfRule type="expression" dxfId="3590" priority="33803" stopIfTrue="1">
      <formula>AND($G347="",$F347&lt;&gt;"")</formula>
    </cfRule>
  </conditionalFormatting>
  <conditionalFormatting sqref="D419:H427">
    <cfRule type="expression" dxfId="3589" priority="33804" stopIfTrue="1">
      <formula>$F349=""</formula>
    </cfRule>
    <cfRule type="expression" dxfId="3588" priority="33805" stopIfTrue="1">
      <formula>#REF!&lt;&gt;""</formula>
    </cfRule>
    <cfRule type="expression" dxfId="3587" priority="33806" stopIfTrue="1">
      <formula>AND($G349="",$F349&lt;&gt;"")</formula>
    </cfRule>
  </conditionalFormatting>
  <conditionalFormatting sqref="D387:H388">
    <cfRule type="expression" dxfId="3586" priority="34055" stopIfTrue="1">
      <formula>$F305=""</formula>
    </cfRule>
    <cfRule type="expression" dxfId="3585" priority="34056" stopIfTrue="1">
      <formula>#REF!&lt;&gt;""</formula>
    </cfRule>
    <cfRule type="expression" dxfId="3584" priority="34057" stopIfTrue="1">
      <formula>AND($G305="",$F305&lt;&gt;"")</formula>
    </cfRule>
  </conditionalFormatting>
  <conditionalFormatting sqref="D354:H356">
    <cfRule type="expression" dxfId="3583" priority="34088" stopIfTrue="1">
      <formula>#REF!=""</formula>
    </cfRule>
    <cfRule type="expression" dxfId="3582" priority="34089" stopIfTrue="1">
      <formula>#REF!&lt;&gt;""</formula>
    </cfRule>
    <cfRule type="expression" dxfId="3581" priority="34090" stopIfTrue="1">
      <formula>AND(#REF!="",#REF!&lt;&gt;"")</formula>
    </cfRule>
  </conditionalFormatting>
  <conditionalFormatting sqref="C249">
    <cfRule type="expression" dxfId="3580" priority="34127" stopIfTrue="1">
      <formula>$F194=""</formula>
    </cfRule>
    <cfRule type="expression" dxfId="3579" priority="34128" stopIfTrue="1">
      <formula>#REF!&lt;&gt;""</formula>
    </cfRule>
    <cfRule type="expression" dxfId="3578" priority="34129" stopIfTrue="1">
      <formula>AND($G194="",$F194&lt;&gt;"")</formula>
    </cfRule>
  </conditionalFormatting>
  <conditionalFormatting sqref="I257:L258">
    <cfRule type="expression" dxfId="3577" priority="34136" stopIfTrue="1">
      <formula>$F203=""</formula>
    </cfRule>
    <cfRule type="expression" dxfId="3576" priority="34137" stopIfTrue="1">
      <formula>#REF!&lt;&gt;""</formula>
    </cfRule>
    <cfRule type="expression" dxfId="3575" priority="34138" stopIfTrue="1">
      <formula>AND($G203="",$F203&lt;&gt;"")</formula>
    </cfRule>
  </conditionalFormatting>
  <conditionalFormatting sqref="D242">
    <cfRule type="expression" dxfId="3574" priority="34292" stopIfTrue="1">
      <formula>$F130=""</formula>
    </cfRule>
    <cfRule type="expression" dxfId="3573" priority="34293" stopIfTrue="1">
      <formula>#REF!&lt;&gt;""</formula>
    </cfRule>
    <cfRule type="expression" dxfId="3572" priority="34294" stopIfTrue="1">
      <formula>AND($G130="",$F130&lt;&gt;"")</formula>
    </cfRule>
  </conditionalFormatting>
  <conditionalFormatting sqref="H242">
    <cfRule type="expression" dxfId="3571" priority="34310" stopIfTrue="1">
      <formula>$F79=""</formula>
    </cfRule>
    <cfRule type="expression" dxfId="3570" priority="34311" stopIfTrue="1">
      <formula>#REF!&lt;&gt;""</formula>
    </cfRule>
    <cfRule type="expression" dxfId="3569" priority="34312" stopIfTrue="1">
      <formula>AND($G79="",$F79&lt;&gt;"")</formula>
    </cfRule>
  </conditionalFormatting>
  <conditionalFormatting sqref="D242">
    <cfRule type="expression" dxfId="3568" priority="34316" stopIfTrue="1">
      <formula>$F139=""</formula>
    </cfRule>
    <cfRule type="expression" dxfId="3567" priority="34317" stopIfTrue="1">
      <formula>#REF!&lt;&gt;""</formula>
    </cfRule>
    <cfRule type="expression" dxfId="3566" priority="34318" stopIfTrue="1">
      <formula>AND($G139="",$F139&lt;&gt;"")</formula>
    </cfRule>
  </conditionalFormatting>
  <conditionalFormatting sqref="D241">
    <cfRule type="expression" dxfId="3565" priority="34337" stopIfTrue="1">
      <formula>$F130=""</formula>
    </cfRule>
    <cfRule type="expression" dxfId="3564" priority="34338" stopIfTrue="1">
      <formula>#REF!&lt;&gt;""</formula>
    </cfRule>
    <cfRule type="expression" dxfId="3563" priority="34339" stopIfTrue="1">
      <formula>AND($G130="",$F130&lt;&gt;"")</formula>
    </cfRule>
  </conditionalFormatting>
  <conditionalFormatting sqref="H241">
    <cfRule type="expression" dxfId="3562" priority="34355" stopIfTrue="1">
      <formula>$F79=""</formula>
    </cfRule>
    <cfRule type="expression" dxfId="3561" priority="34356" stopIfTrue="1">
      <formula>#REF!&lt;&gt;""</formula>
    </cfRule>
    <cfRule type="expression" dxfId="3560" priority="34357" stopIfTrue="1">
      <formula>AND($G79="",$F79&lt;&gt;"")</formula>
    </cfRule>
  </conditionalFormatting>
  <conditionalFormatting sqref="D241">
    <cfRule type="expression" dxfId="3559" priority="34361" stopIfTrue="1">
      <formula>$F139=""</formula>
    </cfRule>
    <cfRule type="expression" dxfId="3558" priority="34362" stopIfTrue="1">
      <formula>#REF!&lt;&gt;""</formula>
    </cfRule>
    <cfRule type="expression" dxfId="3557" priority="34363" stopIfTrue="1">
      <formula>AND($G139="",$F139&lt;&gt;"")</formula>
    </cfRule>
  </conditionalFormatting>
  <conditionalFormatting sqref="A240">
    <cfRule type="expression" dxfId="3556" priority="2334" stopIfTrue="1">
      <formula>#REF!=""</formula>
    </cfRule>
    <cfRule type="expression" dxfId="3555" priority="2335" stopIfTrue="1">
      <formula>#REF!&lt;&gt;""</formula>
    </cfRule>
    <cfRule type="expression" dxfId="3554" priority="2336" stopIfTrue="1">
      <formula>AND(#REF!="",#REF!&lt;&gt;"")</formula>
    </cfRule>
  </conditionalFormatting>
  <conditionalFormatting sqref="D240:E241">
    <cfRule type="expression" dxfId="3553" priority="2333" stopIfTrue="1">
      <formula>#REF!&lt;&gt;""</formula>
    </cfRule>
  </conditionalFormatting>
  <conditionalFormatting sqref="D240">
    <cfRule type="expression" dxfId="3552" priority="2330" stopIfTrue="1">
      <formula>$F157=""</formula>
    </cfRule>
    <cfRule type="expression" dxfId="3551" priority="2331" stopIfTrue="1">
      <formula>#REF!&lt;&gt;""</formula>
    </cfRule>
    <cfRule type="expression" dxfId="3550" priority="2332" stopIfTrue="1">
      <formula>AND($G157="",$F157&lt;&gt;"")</formula>
    </cfRule>
  </conditionalFormatting>
  <conditionalFormatting sqref="D240 D298:G299">
    <cfRule type="expression" dxfId="3549" priority="2327" stopIfTrue="1">
      <formula>$F174=""</formula>
    </cfRule>
    <cfRule type="expression" dxfId="3548" priority="2328" stopIfTrue="1">
      <formula>#REF!&lt;&gt;""</formula>
    </cfRule>
    <cfRule type="expression" dxfId="3547" priority="2329" stopIfTrue="1">
      <formula>AND($G174="",$F174&lt;&gt;"")</formula>
    </cfRule>
  </conditionalFormatting>
  <conditionalFormatting sqref="D241">
    <cfRule type="expression" dxfId="3546" priority="2321" stopIfTrue="1">
      <formula>$F157=""</formula>
    </cfRule>
    <cfRule type="expression" dxfId="3545" priority="2322" stopIfTrue="1">
      <formula>#REF!&lt;&gt;""</formula>
    </cfRule>
    <cfRule type="expression" dxfId="3544" priority="2323" stopIfTrue="1">
      <formula>AND($G157="",$F157&lt;&gt;"")</formula>
    </cfRule>
  </conditionalFormatting>
  <conditionalFormatting sqref="D241 D298:G299">
    <cfRule type="expression" dxfId="3543" priority="2318" stopIfTrue="1">
      <formula>$F174=""</formula>
    </cfRule>
    <cfRule type="expression" dxfId="3542" priority="2319" stopIfTrue="1">
      <formula>#REF!&lt;&gt;""</formula>
    </cfRule>
    <cfRule type="expression" dxfId="3541" priority="2320" stopIfTrue="1">
      <formula>AND($G174="",$F174&lt;&gt;"")</formula>
    </cfRule>
  </conditionalFormatting>
  <conditionalFormatting sqref="D242">
    <cfRule type="expression" dxfId="3540" priority="2315" stopIfTrue="1">
      <formula>$F131=""</formula>
    </cfRule>
    <cfRule type="expression" dxfId="3539" priority="2316" stopIfTrue="1">
      <formula>#REF!&lt;&gt;""</formula>
    </cfRule>
    <cfRule type="expression" dxfId="3538" priority="2317" stopIfTrue="1">
      <formula>AND($G131="",$F131&lt;&gt;"")</formula>
    </cfRule>
  </conditionalFormatting>
  <conditionalFormatting sqref="D242">
    <cfRule type="expression" dxfId="3537" priority="2312" stopIfTrue="1">
      <formula>$F140=""</formula>
    </cfRule>
    <cfRule type="expression" dxfId="3536" priority="2313" stopIfTrue="1">
      <formula>#REF!&lt;&gt;""</formula>
    </cfRule>
    <cfRule type="expression" dxfId="3535" priority="2314" stopIfTrue="1">
      <formula>AND($G140="",$F140&lt;&gt;"")</formula>
    </cfRule>
  </conditionalFormatting>
  <conditionalFormatting sqref="D242:E242">
    <cfRule type="expression" dxfId="3534" priority="2311" stopIfTrue="1">
      <formula>#REF!&lt;&gt;""</formula>
    </cfRule>
  </conditionalFormatting>
  <conditionalFormatting sqref="D242">
    <cfRule type="expression" dxfId="3533" priority="2308" stopIfTrue="1">
      <formula>#REF!=""</formula>
    </cfRule>
    <cfRule type="expression" dxfId="3532" priority="2309" stopIfTrue="1">
      <formula>#REF!&lt;&gt;""</formula>
    </cfRule>
    <cfRule type="expression" dxfId="3531" priority="2310" stopIfTrue="1">
      <formula>AND(#REF!="",#REF!&lt;&gt;"")</formula>
    </cfRule>
  </conditionalFormatting>
  <conditionalFormatting sqref="D242">
    <cfRule type="expression" dxfId="3530" priority="2305" stopIfTrue="1">
      <formula>$F158=""</formula>
    </cfRule>
    <cfRule type="expression" dxfId="3529" priority="2306" stopIfTrue="1">
      <formula>#REF!&lt;&gt;""</formula>
    </cfRule>
    <cfRule type="expression" dxfId="3528" priority="2307" stopIfTrue="1">
      <formula>AND($G158="",$F158&lt;&gt;"")</formula>
    </cfRule>
  </conditionalFormatting>
  <conditionalFormatting sqref="D242">
    <cfRule type="expression" dxfId="3527" priority="2302" stopIfTrue="1">
      <formula>$F175=""</formula>
    </cfRule>
    <cfRule type="expression" dxfId="3526" priority="2303" stopIfTrue="1">
      <formula>#REF!&lt;&gt;""</formula>
    </cfRule>
    <cfRule type="expression" dxfId="3525" priority="2304" stopIfTrue="1">
      <formula>AND($G175="",$F175&lt;&gt;"")</formula>
    </cfRule>
  </conditionalFormatting>
  <conditionalFormatting sqref="E243:G245">
    <cfRule type="expression" dxfId="3524" priority="2301" stopIfTrue="1">
      <formula>#REF!&lt;&gt;""</formula>
    </cfRule>
  </conditionalFormatting>
  <conditionalFormatting sqref="H263:H264 E243">
    <cfRule type="expression" dxfId="3523" priority="2292" stopIfTrue="1">
      <formula>$F177=""</formula>
    </cfRule>
    <cfRule type="expression" dxfId="3522" priority="2293" stopIfTrue="1">
      <formula>#REF!&lt;&gt;""</formula>
    </cfRule>
    <cfRule type="expression" dxfId="3521" priority="2294" stopIfTrue="1">
      <formula>AND($G177="",$F177&lt;&gt;"")</formula>
    </cfRule>
  </conditionalFormatting>
  <conditionalFormatting sqref="D392:H393">
    <cfRule type="expression" dxfId="3520" priority="34364" stopIfTrue="1">
      <formula>$F308=""</formula>
    </cfRule>
    <cfRule type="expression" dxfId="3519" priority="34365" stopIfTrue="1">
      <formula>#REF!&lt;&gt;""</formula>
    </cfRule>
    <cfRule type="expression" dxfId="3518" priority="34366" stopIfTrue="1">
      <formula>AND($G308="",$F308&lt;&gt;"")</formula>
    </cfRule>
  </conditionalFormatting>
  <conditionalFormatting sqref="H285:H286 D298:G299">
    <cfRule type="expression" dxfId="3517" priority="34370" stopIfTrue="1">
      <formula>$F198=""</formula>
    </cfRule>
    <cfRule type="expression" dxfId="3516" priority="34371" stopIfTrue="1">
      <formula>#REF!&lt;&gt;""</formula>
    </cfRule>
    <cfRule type="expression" dxfId="3515" priority="34372" stopIfTrue="1">
      <formula>AND($G198="",$F198&lt;&gt;"")</formula>
    </cfRule>
  </conditionalFormatting>
  <conditionalFormatting sqref="I285:L286">
    <cfRule type="expression" dxfId="3514" priority="34376" stopIfTrue="1">
      <formula>$F205=""</formula>
    </cfRule>
    <cfRule type="expression" dxfId="3513" priority="34377" stopIfTrue="1">
      <formula>#REF!&lt;&gt;""</formula>
    </cfRule>
    <cfRule type="expression" dxfId="3512" priority="34378" stopIfTrue="1">
      <formula>AND($G205="",$F205&lt;&gt;"")</formula>
    </cfRule>
  </conditionalFormatting>
  <conditionalFormatting sqref="D392:H393 D395:H396 D407:F408 D399:H405 H397:H398">
    <cfRule type="expression" dxfId="3511" priority="34382" stopIfTrue="1">
      <formula>$F303=""</formula>
    </cfRule>
    <cfRule type="expression" dxfId="3510" priority="34383" stopIfTrue="1">
      <formula>#REF!&lt;&gt;""</formula>
    </cfRule>
    <cfRule type="expression" dxfId="3509" priority="34384" stopIfTrue="1">
      <formula>AND($G303="",$F303&lt;&gt;"")</formula>
    </cfRule>
  </conditionalFormatting>
  <conditionalFormatting sqref="I284:L284 D287:G292">
    <cfRule type="expression" dxfId="3508" priority="34388" stopIfTrue="1">
      <formula>$F205=""</formula>
    </cfRule>
    <cfRule type="expression" dxfId="3507" priority="34389" stopIfTrue="1">
      <formula>#REF!&lt;&gt;""</formula>
    </cfRule>
    <cfRule type="expression" dxfId="3506" priority="34390" stopIfTrue="1">
      <formula>AND($G205="",$F205&lt;&gt;"")</formula>
    </cfRule>
  </conditionalFormatting>
  <conditionalFormatting sqref="D395:H396">
    <cfRule type="expression" dxfId="3505" priority="34394" stopIfTrue="1">
      <formula>$F304=""</formula>
    </cfRule>
    <cfRule type="expression" dxfId="3504" priority="34395" stopIfTrue="1">
      <formula>#REF!&lt;&gt;""</formula>
    </cfRule>
    <cfRule type="expression" dxfId="3503" priority="34396" stopIfTrue="1">
      <formula>AND($G304="",$F304&lt;&gt;"")</formula>
    </cfRule>
  </conditionalFormatting>
  <conditionalFormatting sqref="I283:L283 E243">
    <cfRule type="expression" dxfId="3502" priority="34400" stopIfTrue="1">
      <formula>$F165=""</formula>
    </cfRule>
    <cfRule type="expression" dxfId="3501" priority="34401" stopIfTrue="1">
      <formula>#REF!&lt;&gt;""</formula>
    </cfRule>
    <cfRule type="expression" dxfId="3500" priority="34402" stopIfTrue="1">
      <formula>AND($G165="",$F165&lt;&gt;"")</formula>
    </cfRule>
  </conditionalFormatting>
  <conditionalFormatting sqref="D395:H396 G394:G396 D399:H409 H398">
    <cfRule type="expression" dxfId="3499" priority="34406" stopIfTrue="1">
      <formula>$F304=""</formula>
    </cfRule>
    <cfRule type="expression" dxfId="3498" priority="34407" stopIfTrue="1">
      <formula>#REF!&lt;&gt;""</formula>
    </cfRule>
    <cfRule type="expression" dxfId="3497" priority="34408" stopIfTrue="1">
      <formula>AND($G304="",$F304&lt;&gt;"")</formula>
    </cfRule>
  </conditionalFormatting>
  <conditionalFormatting sqref="I282:L282">
    <cfRule type="expression" dxfId="3496" priority="34412" stopIfTrue="1">
      <formula>$F205=""</formula>
    </cfRule>
    <cfRule type="expression" dxfId="3495" priority="34413" stopIfTrue="1">
      <formula>#REF!&lt;&gt;""</formula>
    </cfRule>
    <cfRule type="expression" dxfId="3494" priority="34414" stopIfTrue="1">
      <formula>AND($G205="",$F205&lt;&gt;"")</formula>
    </cfRule>
  </conditionalFormatting>
  <conditionalFormatting sqref="G284">
    <cfRule type="expression" dxfId="3493" priority="2261" stopIfTrue="1">
      <formula>#REF!=""</formula>
    </cfRule>
    <cfRule type="expression" dxfId="3492" priority="2262" stopIfTrue="1">
      <formula>#REF!&lt;&gt;""</formula>
    </cfRule>
    <cfRule type="expression" dxfId="3491" priority="2263" stopIfTrue="1">
      <formula>AND(#REF!="",#REF!&lt;&gt;"")</formula>
    </cfRule>
  </conditionalFormatting>
  <conditionalFormatting sqref="G284">
    <cfRule type="expression" dxfId="3490" priority="2255" stopIfTrue="1">
      <formula>$F226=""</formula>
    </cfRule>
    <cfRule type="expression" dxfId="3489" priority="2256" stopIfTrue="1">
      <formula>#REF!&lt;&gt;""</formula>
    </cfRule>
    <cfRule type="expression" dxfId="3488" priority="2257" stopIfTrue="1">
      <formula>AND($G226="",$F226&lt;&gt;"")</formula>
    </cfRule>
  </conditionalFormatting>
  <conditionalFormatting sqref="G284">
    <cfRule type="expression" dxfId="3487" priority="2252" stopIfTrue="1">
      <formula>$F223=""</formula>
    </cfRule>
    <cfRule type="expression" dxfId="3486" priority="2253" stopIfTrue="1">
      <formula>#REF!&lt;&gt;""</formula>
    </cfRule>
    <cfRule type="expression" dxfId="3485" priority="2254" stopIfTrue="1">
      <formula>AND($G223="",$F223&lt;&gt;"")</formula>
    </cfRule>
  </conditionalFormatting>
  <conditionalFormatting sqref="G284">
    <cfRule type="expression" dxfId="3484" priority="2248" stopIfTrue="1">
      <formula>$F226=""</formula>
    </cfRule>
    <cfRule type="expression" dxfId="3483" priority="2249" stopIfTrue="1">
      <formula>#REF!&lt;&gt;""</formula>
    </cfRule>
    <cfRule type="expression" dxfId="3482" priority="2250" stopIfTrue="1">
      <formula>AND($G226="",$F226&lt;&gt;"")</formula>
    </cfRule>
  </conditionalFormatting>
  <conditionalFormatting sqref="G284">
    <cfRule type="expression" dxfId="3481" priority="2245" stopIfTrue="1">
      <formula>$F224=""</formula>
    </cfRule>
    <cfRule type="expression" dxfId="3480" priority="2246" stopIfTrue="1">
      <formula>#REF!&lt;&gt;""</formula>
    </cfRule>
    <cfRule type="expression" dxfId="3479" priority="2247" stopIfTrue="1">
      <formula>AND($G224="",$F224&lt;&gt;"")</formula>
    </cfRule>
  </conditionalFormatting>
  <conditionalFormatting sqref="G284">
    <cfRule type="expression" dxfId="3478" priority="2242" stopIfTrue="1">
      <formula>$F239=""</formula>
    </cfRule>
    <cfRule type="expression" dxfId="3477" priority="2243" stopIfTrue="1">
      <formula>#REF!&lt;&gt;""</formula>
    </cfRule>
    <cfRule type="expression" dxfId="3476" priority="2244" stopIfTrue="1">
      <formula>AND($G239="",$F239&lt;&gt;"")</formula>
    </cfRule>
  </conditionalFormatting>
  <conditionalFormatting sqref="G284">
    <cfRule type="expression" dxfId="3475" priority="2239" stopIfTrue="1">
      <formula>$F226=""</formula>
    </cfRule>
    <cfRule type="expression" dxfId="3474" priority="2240" stopIfTrue="1">
      <formula>#REF!&lt;&gt;""</formula>
    </cfRule>
    <cfRule type="expression" dxfId="3473" priority="2241" stopIfTrue="1">
      <formula>AND($G226="",$F226&lt;&gt;"")</formula>
    </cfRule>
  </conditionalFormatting>
  <conditionalFormatting sqref="G284">
    <cfRule type="expression" dxfId="3472" priority="2236" stopIfTrue="1">
      <formula>$F228=""</formula>
    </cfRule>
    <cfRule type="expression" dxfId="3471" priority="2237" stopIfTrue="1">
      <formula>#REF!&lt;&gt;""</formula>
    </cfRule>
    <cfRule type="expression" dxfId="3470" priority="2238" stopIfTrue="1">
      <formula>AND($G228="",$F228&lt;&gt;"")</formula>
    </cfRule>
  </conditionalFormatting>
  <conditionalFormatting sqref="G284">
    <cfRule type="expression" dxfId="3469" priority="2233" stopIfTrue="1">
      <formula>$F241=""</formula>
    </cfRule>
    <cfRule type="expression" dxfId="3468" priority="2234" stopIfTrue="1">
      <formula>#REF!&lt;&gt;""</formula>
    </cfRule>
    <cfRule type="expression" dxfId="3467" priority="2235" stopIfTrue="1">
      <formula>AND($G241="",$F241&lt;&gt;"")</formula>
    </cfRule>
  </conditionalFormatting>
  <conditionalFormatting sqref="G284">
    <cfRule type="expression" dxfId="3466" priority="2230" stopIfTrue="1">
      <formula>$F240=""</formula>
    </cfRule>
    <cfRule type="expression" dxfId="3465" priority="2231" stopIfTrue="1">
      <formula>#REF!&lt;&gt;""</formula>
    </cfRule>
    <cfRule type="expression" dxfId="3464" priority="2232" stopIfTrue="1">
      <formula>AND($G240="",$F240&lt;&gt;"")</formula>
    </cfRule>
  </conditionalFormatting>
  <conditionalFormatting sqref="G285:G286">
    <cfRule type="expression" dxfId="3463" priority="2227" stopIfTrue="1">
      <formula>#REF!=""</formula>
    </cfRule>
    <cfRule type="expression" dxfId="3462" priority="2228" stopIfTrue="1">
      <formula>#REF!&lt;&gt;""</formula>
    </cfRule>
    <cfRule type="expression" dxfId="3461" priority="2229" stopIfTrue="1">
      <formula>AND(#REF!="",#REF!&lt;&gt;"")</formula>
    </cfRule>
  </conditionalFormatting>
  <conditionalFormatting sqref="G285:G286">
    <cfRule type="expression" dxfId="3460" priority="2221" stopIfTrue="1">
      <formula>$F227=""</formula>
    </cfRule>
    <cfRule type="expression" dxfId="3459" priority="2222" stopIfTrue="1">
      <formula>#REF!&lt;&gt;""</formula>
    </cfRule>
    <cfRule type="expression" dxfId="3458" priority="2223" stopIfTrue="1">
      <formula>AND($G227="",$F227&lt;&gt;"")</formula>
    </cfRule>
  </conditionalFormatting>
  <conditionalFormatting sqref="G285:G286">
    <cfRule type="expression" dxfId="3457" priority="2218" stopIfTrue="1">
      <formula>$F224=""</formula>
    </cfRule>
    <cfRule type="expression" dxfId="3456" priority="2219" stopIfTrue="1">
      <formula>#REF!&lt;&gt;""</formula>
    </cfRule>
    <cfRule type="expression" dxfId="3455" priority="2220" stopIfTrue="1">
      <formula>AND($G224="",$F224&lt;&gt;"")</formula>
    </cfRule>
  </conditionalFormatting>
  <conditionalFormatting sqref="G285:G286">
    <cfRule type="expression" dxfId="3454" priority="2215" stopIfTrue="1">
      <formula>$F227=""</formula>
    </cfRule>
    <cfRule type="expression" dxfId="3453" priority="2216" stopIfTrue="1">
      <formula>#REF!&lt;&gt;""</formula>
    </cfRule>
    <cfRule type="expression" dxfId="3452" priority="2217" stopIfTrue="1">
      <formula>AND($G227="",$F227&lt;&gt;"")</formula>
    </cfRule>
  </conditionalFormatting>
  <conditionalFormatting sqref="G285:G286">
    <cfRule type="expression" dxfId="3451" priority="2212" stopIfTrue="1">
      <formula>$F225=""</formula>
    </cfRule>
    <cfRule type="expression" dxfId="3450" priority="2213" stopIfTrue="1">
      <formula>#REF!&lt;&gt;""</formula>
    </cfRule>
    <cfRule type="expression" dxfId="3449" priority="2214" stopIfTrue="1">
      <formula>AND($G225="",$F225&lt;&gt;"")</formula>
    </cfRule>
  </conditionalFormatting>
  <conditionalFormatting sqref="G285:G286">
    <cfRule type="expression" dxfId="3448" priority="2209" stopIfTrue="1">
      <formula>$F240=""</formula>
    </cfRule>
    <cfRule type="expression" dxfId="3447" priority="2210" stopIfTrue="1">
      <formula>#REF!&lt;&gt;""</formula>
    </cfRule>
    <cfRule type="expression" dxfId="3446" priority="2211" stopIfTrue="1">
      <formula>AND($G240="",$F240&lt;&gt;"")</formula>
    </cfRule>
  </conditionalFormatting>
  <conditionalFormatting sqref="G285:G286">
    <cfRule type="expression" dxfId="3445" priority="2206" stopIfTrue="1">
      <formula>$F227=""</formula>
    </cfRule>
    <cfRule type="expression" dxfId="3444" priority="2207" stopIfTrue="1">
      <formula>#REF!&lt;&gt;""</formula>
    </cfRule>
    <cfRule type="expression" dxfId="3443" priority="2208" stopIfTrue="1">
      <formula>AND($G227="",$F227&lt;&gt;"")</formula>
    </cfRule>
  </conditionalFormatting>
  <conditionalFormatting sqref="G285:G286">
    <cfRule type="expression" dxfId="3442" priority="2203" stopIfTrue="1">
      <formula>$F229=""</formula>
    </cfRule>
    <cfRule type="expression" dxfId="3441" priority="2204" stopIfTrue="1">
      <formula>#REF!&lt;&gt;""</formula>
    </cfRule>
    <cfRule type="expression" dxfId="3440" priority="2205" stopIfTrue="1">
      <formula>AND($G229="",$F229&lt;&gt;"")</formula>
    </cfRule>
  </conditionalFormatting>
  <conditionalFormatting sqref="G285:G286">
    <cfRule type="expression" dxfId="3439" priority="2200" stopIfTrue="1">
      <formula>$F242=""</formula>
    </cfRule>
    <cfRule type="expression" dxfId="3438" priority="2201" stopIfTrue="1">
      <formula>#REF!&lt;&gt;""</formula>
    </cfRule>
    <cfRule type="expression" dxfId="3437" priority="2202" stopIfTrue="1">
      <formula>AND($G242="",$F242&lt;&gt;"")</formula>
    </cfRule>
  </conditionalFormatting>
  <conditionalFormatting sqref="G285:G286">
    <cfRule type="expression" dxfId="3436" priority="2197" stopIfTrue="1">
      <formula>$F241=""</formula>
    </cfRule>
    <cfRule type="expression" dxfId="3435" priority="2198" stopIfTrue="1">
      <formula>#REF!&lt;&gt;""</formula>
    </cfRule>
    <cfRule type="expression" dxfId="3434" priority="2199" stopIfTrue="1">
      <formula>AND($G241="",$F241&lt;&gt;"")</formula>
    </cfRule>
  </conditionalFormatting>
  <conditionalFormatting sqref="D409:H410">
    <cfRule type="expression" dxfId="3433" priority="34456" stopIfTrue="1">
      <formula>$F316=""</formula>
    </cfRule>
    <cfRule type="expression" dxfId="3432" priority="34457" stopIfTrue="1">
      <formula>#REF!&lt;&gt;""</formula>
    </cfRule>
    <cfRule type="expression" dxfId="3431" priority="34458" stopIfTrue="1">
      <formula>AND($G316="",$F316&lt;&gt;"")</formula>
    </cfRule>
  </conditionalFormatting>
  <conditionalFormatting sqref="D412:H412">
    <cfRule type="expression" dxfId="3430" priority="34468" stopIfTrue="1">
      <formula>$F329=""</formula>
    </cfRule>
    <cfRule type="expression" dxfId="3429" priority="34469" stopIfTrue="1">
      <formula>#REF!&lt;&gt;""</formula>
    </cfRule>
    <cfRule type="expression" dxfId="3428" priority="34470" stopIfTrue="1">
      <formula>AND($G329="",$F329&lt;&gt;"")</formula>
    </cfRule>
  </conditionalFormatting>
  <conditionalFormatting sqref="D294:D299">
    <cfRule type="expression" dxfId="3427" priority="34474" stopIfTrue="1">
      <formula>$F205=""</formula>
    </cfRule>
    <cfRule type="expression" dxfId="3426" priority="34475" stopIfTrue="1">
      <formula>#REF!&lt;&gt;""</formula>
    </cfRule>
    <cfRule type="expression" dxfId="3425" priority="34476" stopIfTrue="1">
      <formula>AND($G205="",$F205&lt;&gt;"")</formula>
    </cfRule>
  </conditionalFormatting>
  <conditionalFormatting sqref="G410:H411">
    <cfRule type="expression" dxfId="3424" priority="34480" stopIfTrue="1">
      <formula>$F329=""</formula>
    </cfRule>
    <cfRule type="expression" dxfId="3423" priority="34481" stopIfTrue="1">
      <formula>#REF!&lt;&gt;""</formula>
    </cfRule>
    <cfRule type="expression" dxfId="3422" priority="34482" stopIfTrue="1">
      <formula>AND($G329="",$F329&lt;&gt;"")</formula>
    </cfRule>
  </conditionalFormatting>
  <conditionalFormatting sqref="D298:G299 G297:G299">
    <cfRule type="expression" dxfId="3421" priority="34486" stopIfTrue="1">
      <formula>$F212=""</formula>
    </cfRule>
    <cfRule type="expression" dxfId="3420" priority="34487" stopIfTrue="1">
      <formula>#REF!&lt;&gt;""</formula>
    </cfRule>
    <cfRule type="expression" dxfId="3419" priority="34488" stopIfTrue="1">
      <formula>AND($G212="",$F212&lt;&gt;"")</formula>
    </cfRule>
  </conditionalFormatting>
  <conditionalFormatting sqref="D399:H410">
    <cfRule type="expression" dxfId="3418" priority="34489" stopIfTrue="1">
      <formula>$F308=""</formula>
    </cfRule>
    <cfRule type="expression" dxfId="3417" priority="34490" stopIfTrue="1">
      <formula>#REF!&lt;&gt;""</formula>
    </cfRule>
    <cfRule type="expression" dxfId="3416" priority="34491" stopIfTrue="1">
      <formula>AND($G308="",$F308&lt;&gt;"")</formula>
    </cfRule>
  </conditionalFormatting>
  <conditionalFormatting sqref="D407:H407">
    <cfRule type="expression" dxfId="3415" priority="34507" stopIfTrue="1">
      <formula>$F318=""</formula>
    </cfRule>
    <cfRule type="expression" dxfId="3414" priority="34508" stopIfTrue="1">
      <formula>#REF!&lt;&gt;""</formula>
    </cfRule>
    <cfRule type="expression" dxfId="3413" priority="34509" stopIfTrue="1">
      <formula>AND($G318="",$F318&lt;&gt;"")</formula>
    </cfRule>
  </conditionalFormatting>
  <conditionalFormatting sqref="G407:G410 D414:H416">
    <cfRule type="expression" dxfId="3412" priority="34543" stopIfTrue="1">
      <formula>$F331=""</formula>
    </cfRule>
    <cfRule type="expression" dxfId="3411" priority="34544" stopIfTrue="1">
      <formula>#REF!&lt;&gt;""</formula>
    </cfRule>
    <cfRule type="expression" dxfId="3410" priority="34545" stopIfTrue="1">
      <formula>AND($G331="",$F331&lt;&gt;"")</formula>
    </cfRule>
  </conditionalFormatting>
  <conditionalFormatting sqref="E245">
    <cfRule type="expression" dxfId="3409" priority="34561" stopIfTrue="1">
      <formula>$F165=""</formula>
    </cfRule>
    <cfRule type="expression" dxfId="3408" priority="34562" stopIfTrue="1">
      <formula>#REF!&lt;&gt;""</formula>
    </cfRule>
    <cfRule type="expression" dxfId="3407" priority="34563" stopIfTrue="1">
      <formula>AND($G165="",$F165&lt;&gt;"")</formula>
    </cfRule>
  </conditionalFormatting>
  <conditionalFormatting sqref="E244">
    <cfRule type="expression" dxfId="3406" priority="34603" stopIfTrue="1">
      <formula>$F165=""</formula>
    </cfRule>
    <cfRule type="expression" dxfId="3405" priority="34604" stopIfTrue="1">
      <formula>#REF!&lt;&gt;""</formula>
    </cfRule>
    <cfRule type="expression" dxfId="3404" priority="34605" stopIfTrue="1">
      <formula>AND($G165="",$F165&lt;&gt;"")</formula>
    </cfRule>
  </conditionalFormatting>
  <conditionalFormatting sqref="G407:G410 D419:H419">
    <cfRule type="expression" dxfId="3403" priority="2130" stopIfTrue="1">
      <formula>$F304=""</formula>
    </cfRule>
    <cfRule type="expression" dxfId="3402" priority="2131" stopIfTrue="1">
      <formula>#REF!&lt;&gt;""</formula>
    </cfRule>
    <cfRule type="expression" dxfId="3401" priority="2132" stopIfTrue="1">
      <formula>AND($G304="",$F304&lt;&gt;"")</formula>
    </cfRule>
  </conditionalFormatting>
  <conditionalFormatting sqref="G407:G410">
    <cfRule type="expression" dxfId="3400" priority="2121" stopIfTrue="1">
      <formula>$F302=""</formula>
    </cfRule>
    <cfRule type="expression" dxfId="3399" priority="2122" stopIfTrue="1">
      <formula>#REF!&lt;&gt;""</formula>
    </cfRule>
    <cfRule type="expression" dxfId="3398" priority="2123" stopIfTrue="1">
      <formula>AND($G302="",$F302&lt;&gt;"")</formula>
    </cfRule>
  </conditionalFormatting>
  <conditionalFormatting sqref="G394:G396 D399:H406 D408:H411">
    <cfRule type="expression" dxfId="3397" priority="2112" stopIfTrue="1">
      <formula>$F302=""</formula>
    </cfRule>
    <cfRule type="expression" dxfId="3396" priority="2113" stopIfTrue="1">
      <formula>#REF!&lt;&gt;""</formula>
    </cfRule>
    <cfRule type="expression" dxfId="3395" priority="2114" stopIfTrue="1">
      <formula>AND($G302="",$F302&lt;&gt;"")</formula>
    </cfRule>
  </conditionalFormatting>
  <conditionalFormatting sqref="G407:G410">
    <cfRule type="expression" dxfId="3394" priority="2109" stopIfTrue="1">
      <formula>$F335=""</formula>
    </cfRule>
    <cfRule type="expression" dxfId="3393" priority="2110" stopIfTrue="1">
      <formula>#REF!&lt;&gt;""</formula>
    </cfRule>
    <cfRule type="expression" dxfId="3392" priority="2111" stopIfTrue="1">
      <formula>AND($G335="",$F335&lt;&gt;"")</formula>
    </cfRule>
  </conditionalFormatting>
  <conditionalFormatting sqref="G407:G410 D419:H421">
    <cfRule type="expression" dxfId="3391" priority="2094" stopIfTrue="1">
      <formula>$F305=""</formula>
    </cfRule>
    <cfRule type="expression" dxfId="3390" priority="2095" stopIfTrue="1">
      <formula>#REF!&lt;&gt;""</formula>
    </cfRule>
    <cfRule type="expression" dxfId="3389" priority="2096" stopIfTrue="1">
      <formula>AND($G305="",$F305&lt;&gt;"")</formula>
    </cfRule>
  </conditionalFormatting>
  <conditionalFormatting sqref="G407:G410">
    <cfRule type="expression" dxfId="3388" priority="2091" stopIfTrue="1">
      <formula>$F303=""</formula>
    </cfRule>
    <cfRule type="expression" dxfId="3387" priority="2092" stopIfTrue="1">
      <formula>#REF!&lt;&gt;""</formula>
    </cfRule>
    <cfRule type="expression" dxfId="3386" priority="2093" stopIfTrue="1">
      <formula>AND($G303="",$F303&lt;&gt;"")</formula>
    </cfRule>
  </conditionalFormatting>
  <conditionalFormatting sqref="G407:G410">
    <cfRule type="expression" dxfId="3385" priority="2088" stopIfTrue="1">
      <formula>$F336=""</formula>
    </cfRule>
    <cfRule type="expression" dxfId="3384" priority="2089" stopIfTrue="1">
      <formula>#REF!&lt;&gt;""</formula>
    </cfRule>
    <cfRule type="expression" dxfId="3383" priority="2090" stopIfTrue="1">
      <formula>AND($G336="",$F336&lt;&gt;"")</formula>
    </cfRule>
  </conditionalFormatting>
  <conditionalFormatting sqref="G407:G410">
    <cfRule type="expression" dxfId="3382" priority="2082" stopIfTrue="1">
      <formula>$F307=""</formula>
    </cfRule>
    <cfRule type="expression" dxfId="3381" priority="2083" stopIfTrue="1">
      <formula>#REF!&lt;&gt;""</formula>
    </cfRule>
    <cfRule type="expression" dxfId="3380" priority="2084" stopIfTrue="1">
      <formula>AND($G307="",$F307&lt;&gt;"")</formula>
    </cfRule>
  </conditionalFormatting>
  <conditionalFormatting sqref="I275:L275">
    <cfRule type="expression" dxfId="3379" priority="34636" stopIfTrue="1">
      <formula>$F206=""</formula>
    </cfRule>
    <cfRule type="expression" dxfId="3378" priority="34637" stopIfTrue="1">
      <formula>#REF!&lt;&gt;""</formula>
    </cfRule>
    <cfRule type="expression" dxfId="3377" priority="34638" stopIfTrue="1">
      <formula>AND($G206="",$F206&lt;&gt;"")</formula>
    </cfRule>
  </conditionalFormatting>
  <conditionalFormatting sqref="I276:L277">
    <cfRule type="expression" dxfId="3376" priority="34642" stopIfTrue="1">
      <formula>$F206=""</formula>
    </cfRule>
    <cfRule type="expression" dxfId="3375" priority="34643" stopIfTrue="1">
      <formula>#REF!&lt;&gt;""</formula>
    </cfRule>
    <cfRule type="expression" dxfId="3374" priority="34644" stopIfTrue="1">
      <formula>AND($G206="",$F206&lt;&gt;"")</formula>
    </cfRule>
  </conditionalFormatting>
  <conditionalFormatting sqref="I274:L274">
    <cfRule type="expression" dxfId="3373" priority="34648" stopIfTrue="1">
      <formula>$F206=""</formula>
    </cfRule>
    <cfRule type="expression" dxfId="3372" priority="34649" stopIfTrue="1">
      <formula>#REF!&lt;&gt;""</formula>
    </cfRule>
    <cfRule type="expression" dxfId="3371" priority="34650" stopIfTrue="1">
      <formula>AND($G206="",$F206&lt;&gt;"")</formula>
    </cfRule>
  </conditionalFormatting>
  <conditionalFormatting sqref="D302:G306">
    <cfRule type="expression" dxfId="3370" priority="34729" stopIfTrue="1">
      <formula>$F256=""</formula>
    </cfRule>
    <cfRule type="expression" dxfId="3369" priority="34730" stopIfTrue="1">
      <formula>#REF!&lt;&gt;""</formula>
    </cfRule>
    <cfRule type="expression" dxfId="3368" priority="34731" stopIfTrue="1">
      <formula>AND($G256="",$F256&lt;&gt;"")</formula>
    </cfRule>
  </conditionalFormatting>
  <conditionalFormatting sqref="D302:G308">
    <cfRule type="expression" dxfId="3367" priority="34735" stopIfTrue="1">
      <formula>$F254=""</formula>
    </cfRule>
    <cfRule type="expression" dxfId="3366" priority="34736" stopIfTrue="1">
      <formula>#REF!&lt;&gt;""</formula>
    </cfRule>
    <cfRule type="expression" dxfId="3365" priority="34737" stopIfTrue="1">
      <formula>AND($G254="",$F254&lt;&gt;"")</formula>
    </cfRule>
  </conditionalFormatting>
  <conditionalFormatting sqref="D302:G307 H322:H323">
    <cfRule type="expression" dxfId="3364" priority="34741" stopIfTrue="1">
      <formula>$F255=""</formula>
    </cfRule>
    <cfRule type="expression" dxfId="3363" priority="34742" stopIfTrue="1">
      <formula>#REF!&lt;&gt;""</formula>
    </cfRule>
    <cfRule type="expression" dxfId="3362" priority="34743" stopIfTrue="1">
      <formula>AND($G255="",$F255&lt;&gt;"")</formula>
    </cfRule>
  </conditionalFormatting>
  <conditionalFormatting sqref="D302:G305">
    <cfRule type="expression" dxfId="3361" priority="34747" stopIfTrue="1">
      <formula>$F257=""</formula>
    </cfRule>
    <cfRule type="expression" dxfId="3360" priority="34748" stopIfTrue="1">
      <formula>#REF!&lt;&gt;""</formula>
    </cfRule>
    <cfRule type="expression" dxfId="3359" priority="34749" stopIfTrue="1">
      <formula>AND($G257="",$F257&lt;&gt;"")</formula>
    </cfRule>
  </conditionalFormatting>
  <conditionalFormatting sqref="D302:G309">
    <cfRule type="expression" dxfId="3358" priority="34753" stopIfTrue="1">
      <formula>$F253=""</formula>
    </cfRule>
    <cfRule type="expression" dxfId="3357" priority="34754" stopIfTrue="1">
      <formula>#REF!&lt;&gt;""</formula>
    </cfRule>
    <cfRule type="expression" dxfId="3356" priority="34755" stopIfTrue="1">
      <formula>AND($G253="",$F253&lt;&gt;"")</formula>
    </cfRule>
  </conditionalFormatting>
  <conditionalFormatting sqref="D263:D266">
    <cfRule type="expression" dxfId="3355" priority="34801" stopIfTrue="1">
      <formula>$F147=""</formula>
    </cfRule>
    <cfRule type="expression" dxfId="3354" priority="34802" stopIfTrue="1">
      <formula>#REF!&lt;&gt;""</formula>
    </cfRule>
    <cfRule type="expression" dxfId="3353" priority="34803" stopIfTrue="1">
      <formula>AND($G147="",$F147&lt;&gt;"")</formula>
    </cfRule>
  </conditionalFormatting>
  <conditionalFormatting sqref="D263:D266">
    <cfRule type="expression" dxfId="3352" priority="34807" stopIfTrue="1">
      <formula>$F148=""</formula>
    </cfRule>
    <cfRule type="expression" dxfId="3351" priority="34808" stopIfTrue="1">
      <formula>#REF!&lt;&gt;""</formula>
    </cfRule>
    <cfRule type="expression" dxfId="3350" priority="34809" stopIfTrue="1">
      <formula>AND($G148="",$F148&lt;&gt;"")</formula>
    </cfRule>
  </conditionalFormatting>
  <conditionalFormatting sqref="I262:L262">
    <cfRule type="expression" dxfId="3349" priority="34813" stopIfTrue="1">
      <formula>$F204=""</formula>
    </cfRule>
    <cfRule type="expression" dxfId="3348" priority="34814" stopIfTrue="1">
      <formula>#REF!&lt;&gt;""</formula>
    </cfRule>
    <cfRule type="expression" dxfId="3347" priority="34815" stopIfTrue="1">
      <formula>AND($G204="",$F204&lt;&gt;"")</formula>
    </cfRule>
  </conditionalFormatting>
  <conditionalFormatting sqref="H262 D298:G299 G297:G299">
    <cfRule type="expression" dxfId="3346" priority="34819" stopIfTrue="1">
      <formula>$F197=""</formula>
    </cfRule>
    <cfRule type="expression" dxfId="3345" priority="34820" stopIfTrue="1">
      <formula>#REF!&lt;&gt;""</formula>
    </cfRule>
    <cfRule type="expression" dxfId="3344" priority="34821" stopIfTrue="1">
      <formula>AND($G197="",$F197&lt;&gt;"")</formula>
    </cfRule>
  </conditionalFormatting>
  <conditionalFormatting sqref="D262">
    <cfRule type="expression" dxfId="3343" priority="34828" stopIfTrue="1">
      <formula>$F147=""</formula>
    </cfRule>
    <cfRule type="expression" dxfId="3342" priority="34829" stopIfTrue="1">
      <formula>#REF!&lt;&gt;""</formula>
    </cfRule>
    <cfRule type="expression" dxfId="3341" priority="34830" stopIfTrue="1">
      <formula>AND($G147="",$F147&lt;&gt;"")</formula>
    </cfRule>
  </conditionalFormatting>
  <conditionalFormatting sqref="D262">
    <cfRule type="expression" dxfId="3340" priority="34834" stopIfTrue="1">
      <formula>$F148=""</formula>
    </cfRule>
    <cfRule type="expression" dxfId="3339" priority="34835" stopIfTrue="1">
      <formula>#REF!&lt;&gt;""</formula>
    </cfRule>
    <cfRule type="expression" dxfId="3338" priority="34836" stopIfTrue="1">
      <formula>AND($G148="",$F148&lt;&gt;"")</formula>
    </cfRule>
  </conditionalFormatting>
  <conditionalFormatting sqref="E245">
    <cfRule type="expression" dxfId="3337" priority="34963" stopIfTrue="1">
      <formula>$F167=""</formula>
    </cfRule>
    <cfRule type="expression" dxfId="3336" priority="34964" stopIfTrue="1">
      <formula>#REF!&lt;&gt;""</formula>
    </cfRule>
    <cfRule type="expression" dxfId="3335" priority="34965" stopIfTrue="1">
      <formula>AND($G167="",$F167&lt;&gt;"")</formula>
    </cfRule>
  </conditionalFormatting>
  <conditionalFormatting sqref="D245">
    <cfRule type="expression" dxfId="3334" priority="34981" stopIfTrue="1">
      <formula>$F131=""</formula>
    </cfRule>
    <cfRule type="expression" dxfId="3333" priority="34982" stopIfTrue="1">
      <formula>#REF!&lt;&gt;""</formula>
    </cfRule>
    <cfRule type="expression" dxfId="3332" priority="34983" stopIfTrue="1">
      <formula>AND($G131="",$F131&lt;&gt;"")</formula>
    </cfRule>
  </conditionalFormatting>
  <conditionalFormatting sqref="H245">
    <cfRule type="expression" dxfId="3331" priority="34987" stopIfTrue="1">
      <formula>$F80=""</formula>
    </cfRule>
    <cfRule type="expression" dxfId="3330" priority="34988" stopIfTrue="1">
      <formula>#REF!&lt;&gt;""</formula>
    </cfRule>
    <cfRule type="expression" dxfId="3329" priority="34989" stopIfTrue="1">
      <formula>AND($G80="",$F80&lt;&gt;"")</formula>
    </cfRule>
  </conditionalFormatting>
  <conditionalFormatting sqref="D245">
    <cfRule type="expression" dxfId="3328" priority="34993" stopIfTrue="1">
      <formula>$F140=""</formula>
    </cfRule>
    <cfRule type="expression" dxfId="3327" priority="34994" stopIfTrue="1">
      <formula>#REF!&lt;&gt;""</formula>
    </cfRule>
    <cfRule type="expression" dxfId="3326" priority="34995" stopIfTrue="1">
      <formula>AND($G140="",$F140&lt;&gt;"")</formula>
    </cfRule>
  </conditionalFormatting>
  <conditionalFormatting sqref="D245 D243">
    <cfRule type="expression" dxfId="3325" priority="34999" stopIfTrue="1">
      <formula>$F131=""</formula>
    </cfRule>
    <cfRule type="expression" dxfId="3324" priority="35000" stopIfTrue="1">
      <formula>#REF!&lt;&gt;""</formula>
    </cfRule>
    <cfRule type="expression" dxfId="3323" priority="35001" stopIfTrue="1">
      <formula>AND($G131="",$F131&lt;&gt;"")</formula>
    </cfRule>
  </conditionalFormatting>
  <conditionalFormatting sqref="D245 D243">
    <cfRule type="expression" dxfId="3322" priority="35005" stopIfTrue="1">
      <formula>$F140=""</formula>
    </cfRule>
    <cfRule type="expression" dxfId="3321" priority="35006" stopIfTrue="1">
      <formula>#REF!&lt;&gt;""</formula>
    </cfRule>
    <cfRule type="expression" dxfId="3320" priority="35007" stopIfTrue="1">
      <formula>AND($G140="",$F140&lt;&gt;"")</formula>
    </cfRule>
  </conditionalFormatting>
  <conditionalFormatting sqref="E245">
    <cfRule type="expression" dxfId="3319" priority="35011" stopIfTrue="1">
      <formula>$F179=""</formula>
    </cfRule>
    <cfRule type="expression" dxfId="3318" priority="35012" stopIfTrue="1">
      <formula>#REF!&lt;&gt;""</formula>
    </cfRule>
    <cfRule type="expression" dxfId="3317" priority="35013" stopIfTrue="1">
      <formula>AND($G179="",$F179&lt;&gt;"")</formula>
    </cfRule>
  </conditionalFormatting>
  <conditionalFormatting sqref="E245">
    <cfRule type="expression" dxfId="3316" priority="35017" stopIfTrue="1">
      <formula>$F177=""</formula>
    </cfRule>
    <cfRule type="expression" dxfId="3315" priority="35018" stopIfTrue="1">
      <formula>#REF!&lt;&gt;""</formula>
    </cfRule>
    <cfRule type="expression" dxfId="3314" priority="35019" stopIfTrue="1">
      <formula>AND($G177="",$F177&lt;&gt;"")</formula>
    </cfRule>
  </conditionalFormatting>
  <conditionalFormatting sqref="E244">
    <cfRule type="expression" dxfId="3313" priority="35053" stopIfTrue="1">
      <formula>$F167=""</formula>
    </cfRule>
    <cfRule type="expression" dxfId="3312" priority="35054" stopIfTrue="1">
      <formula>#REF!&lt;&gt;""</formula>
    </cfRule>
    <cfRule type="expression" dxfId="3311" priority="35055" stopIfTrue="1">
      <formula>AND($G167="",$F167&lt;&gt;"")</formula>
    </cfRule>
  </conditionalFormatting>
  <conditionalFormatting sqref="D244">
    <cfRule type="expression" dxfId="3310" priority="35071" stopIfTrue="1">
      <formula>$F131=""</formula>
    </cfRule>
    <cfRule type="expression" dxfId="3309" priority="35072" stopIfTrue="1">
      <formula>#REF!&lt;&gt;""</formula>
    </cfRule>
    <cfRule type="expression" dxfId="3308" priority="35073" stopIfTrue="1">
      <formula>AND($G131="",$F131&lt;&gt;"")</formula>
    </cfRule>
  </conditionalFormatting>
  <conditionalFormatting sqref="H244">
    <cfRule type="expression" dxfId="3307" priority="35077" stopIfTrue="1">
      <formula>$F80=""</formula>
    </cfRule>
    <cfRule type="expression" dxfId="3306" priority="35078" stopIfTrue="1">
      <formula>#REF!&lt;&gt;""</formula>
    </cfRule>
    <cfRule type="expression" dxfId="3305" priority="35079" stopIfTrue="1">
      <formula>AND($G80="",$F80&lt;&gt;"")</formula>
    </cfRule>
  </conditionalFormatting>
  <conditionalFormatting sqref="D244">
    <cfRule type="expression" dxfId="3304" priority="35083" stopIfTrue="1">
      <formula>$F140=""</formula>
    </cfRule>
    <cfRule type="expression" dxfId="3303" priority="35084" stopIfTrue="1">
      <formula>#REF!&lt;&gt;""</formula>
    </cfRule>
    <cfRule type="expression" dxfId="3302" priority="35085" stopIfTrue="1">
      <formula>AND($G140="",$F140&lt;&gt;"")</formula>
    </cfRule>
  </conditionalFormatting>
  <conditionalFormatting sqref="D244">
    <cfRule type="expression" dxfId="3301" priority="35089" stopIfTrue="1">
      <formula>$F133=""</formula>
    </cfRule>
    <cfRule type="expression" dxfId="3300" priority="35090" stopIfTrue="1">
      <formula>#REF!&lt;&gt;""</formula>
    </cfRule>
    <cfRule type="expression" dxfId="3299" priority="35091" stopIfTrue="1">
      <formula>AND($G133="",$F133&lt;&gt;"")</formula>
    </cfRule>
  </conditionalFormatting>
  <conditionalFormatting sqref="D244">
    <cfRule type="expression" dxfId="3298" priority="35095" stopIfTrue="1">
      <formula>$F142=""</formula>
    </cfRule>
    <cfRule type="expression" dxfId="3297" priority="35096" stopIfTrue="1">
      <formula>#REF!&lt;&gt;""</formula>
    </cfRule>
    <cfRule type="expression" dxfId="3296" priority="35097" stopIfTrue="1">
      <formula>AND($G142="",$F142&lt;&gt;"")</formula>
    </cfRule>
  </conditionalFormatting>
  <conditionalFormatting sqref="E244">
    <cfRule type="expression" dxfId="3295" priority="35101" stopIfTrue="1">
      <formula>$F179=""</formula>
    </cfRule>
    <cfRule type="expression" dxfId="3294" priority="35102" stopIfTrue="1">
      <formula>#REF!&lt;&gt;""</formula>
    </cfRule>
    <cfRule type="expression" dxfId="3293" priority="35103" stopIfTrue="1">
      <formula>AND($G179="",$F179&lt;&gt;"")</formula>
    </cfRule>
  </conditionalFormatting>
  <conditionalFormatting sqref="E244">
    <cfRule type="expression" dxfId="3292" priority="35107" stopIfTrue="1">
      <formula>$F177=""</formula>
    </cfRule>
    <cfRule type="expression" dxfId="3291" priority="35108" stopIfTrue="1">
      <formula>#REF!&lt;&gt;""</formula>
    </cfRule>
    <cfRule type="expression" dxfId="3290" priority="35109" stopIfTrue="1">
      <formula>AND($G177="",$F177&lt;&gt;"")</formula>
    </cfRule>
  </conditionalFormatting>
  <conditionalFormatting sqref="D287:G292">
    <cfRule type="expression" dxfId="3289" priority="35122" stopIfTrue="1">
      <formula>$F205=""</formula>
    </cfRule>
    <cfRule type="expression" dxfId="3288" priority="35123" stopIfTrue="1">
      <formula>#REF!&lt;&gt;""</formula>
    </cfRule>
    <cfRule type="expression" dxfId="3287" priority="35124" stopIfTrue="1">
      <formula>AND($G205="",$F205&lt;&gt;"")</formula>
    </cfRule>
  </conditionalFormatting>
  <conditionalFormatting sqref="E244:E245">
    <cfRule type="expression" dxfId="3286" priority="2076" stopIfTrue="1">
      <formula>$F166=""</formula>
    </cfRule>
    <cfRule type="expression" dxfId="3285" priority="2077" stopIfTrue="1">
      <formula>#REF!&lt;&gt;""</formula>
    </cfRule>
    <cfRule type="expression" dxfId="3284" priority="2078" stopIfTrue="1">
      <formula>AND($G166="",$F166&lt;&gt;"")</formula>
    </cfRule>
  </conditionalFormatting>
  <conditionalFormatting sqref="D279 E243:E245 I280:L281">
    <cfRule type="expression" dxfId="3283" priority="2073" stopIfTrue="1">
      <formula>$F167=""</formula>
    </cfRule>
    <cfRule type="expression" dxfId="3282" priority="2074" stopIfTrue="1">
      <formula>#REF!&lt;&gt;""</formula>
    </cfRule>
    <cfRule type="expression" dxfId="3281" priority="2075" stopIfTrue="1">
      <formula>AND($G167="",$F167&lt;&gt;"")</formula>
    </cfRule>
  </conditionalFormatting>
  <conditionalFormatting sqref="D244:D245">
    <cfRule type="expression" dxfId="3280" priority="2067" stopIfTrue="1">
      <formula>$F132=""</formula>
    </cfRule>
    <cfRule type="expression" dxfId="3279" priority="2068" stopIfTrue="1">
      <formula>#REF!&lt;&gt;""</formula>
    </cfRule>
    <cfRule type="expression" dxfId="3278" priority="2069" stopIfTrue="1">
      <formula>AND($G132="",$F132&lt;&gt;"")</formula>
    </cfRule>
  </conditionalFormatting>
  <conditionalFormatting sqref="D244:D245">
    <cfRule type="expression" dxfId="3277" priority="2064" stopIfTrue="1">
      <formula>$F141=""</formula>
    </cfRule>
    <cfRule type="expression" dxfId="3276" priority="2065" stopIfTrue="1">
      <formula>#REF!&lt;&gt;""</formula>
    </cfRule>
    <cfRule type="expression" dxfId="3275" priority="2066" stopIfTrue="1">
      <formula>AND($G141="",$F141&lt;&gt;"")</formula>
    </cfRule>
  </conditionalFormatting>
  <conditionalFormatting sqref="D243:D245">
    <cfRule type="expression" dxfId="3274" priority="2061" stopIfTrue="1">
      <formula>$F133=""</formula>
    </cfRule>
    <cfRule type="expression" dxfId="3273" priority="2062" stopIfTrue="1">
      <formula>#REF!&lt;&gt;""</formula>
    </cfRule>
    <cfRule type="expression" dxfId="3272" priority="2063" stopIfTrue="1">
      <formula>AND($G133="",$F133&lt;&gt;"")</formula>
    </cfRule>
  </conditionalFormatting>
  <conditionalFormatting sqref="D243:D245">
    <cfRule type="expression" dxfId="3271" priority="2058" stopIfTrue="1">
      <formula>$F142=""</formula>
    </cfRule>
    <cfRule type="expression" dxfId="3270" priority="2059" stopIfTrue="1">
      <formula>#REF!&lt;&gt;""</formula>
    </cfRule>
    <cfRule type="expression" dxfId="3269" priority="2060" stopIfTrue="1">
      <formula>AND($G142="",$F142&lt;&gt;"")</formula>
    </cfRule>
  </conditionalFormatting>
  <conditionalFormatting sqref="E244:E245">
    <cfRule type="expression" dxfId="3268" priority="2055" stopIfTrue="1">
      <formula>$F180=""</formula>
    </cfRule>
    <cfRule type="expression" dxfId="3267" priority="2056" stopIfTrue="1">
      <formula>#REF!&lt;&gt;""</formula>
    </cfRule>
    <cfRule type="expression" dxfId="3266" priority="2057" stopIfTrue="1">
      <formula>AND($G180="",$F180&lt;&gt;"")</formula>
    </cfRule>
  </conditionalFormatting>
  <conditionalFormatting sqref="E244:E245">
    <cfRule type="expression" dxfId="3265" priority="2051" stopIfTrue="1">
      <formula>$F166=""</formula>
    </cfRule>
    <cfRule type="expression" dxfId="3264" priority="2052" stopIfTrue="1">
      <formula>#REF!&lt;&gt;""</formula>
    </cfRule>
    <cfRule type="expression" dxfId="3263" priority="2053" stopIfTrue="1">
      <formula>AND($G166="",$F166&lt;&gt;"")</formula>
    </cfRule>
  </conditionalFormatting>
  <conditionalFormatting sqref="E244:E245">
    <cfRule type="expression" dxfId="3262" priority="2048" stopIfTrue="1">
      <formula>$F178=""</formula>
    </cfRule>
    <cfRule type="expression" dxfId="3261" priority="2049" stopIfTrue="1">
      <formula>#REF!&lt;&gt;""</formula>
    </cfRule>
    <cfRule type="expression" dxfId="3260" priority="2050" stopIfTrue="1">
      <formula>AND($G178="",$F178&lt;&gt;"")</formula>
    </cfRule>
  </conditionalFormatting>
  <conditionalFormatting sqref="E244:E245">
    <cfRule type="expression" dxfId="3259" priority="2045" stopIfTrue="1">
      <formula>$F168=""</formula>
    </cfRule>
    <cfRule type="expression" dxfId="3258" priority="2046" stopIfTrue="1">
      <formula>#REF!&lt;&gt;""</formula>
    </cfRule>
    <cfRule type="expression" dxfId="3257" priority="2047" stopIfTrue="1">
      <formula>AND($G168="",$F168&lt;&gt;"")</formula>
    </cfRule>
  </conditionalFormatting>
  <conditionalFormatting sqref="E244:E245">
    <cfRule type="expression" dxfId="3256" priority="2042" stopIfTrue="1">
      <formula>$F180=""</formula>
    </cfRule>
    <cfRule type="expression" dxfId="3255" priority="2043" stopIfTrue="1">
      <formula>#REF!&lt;&gt;""</formula>
    </cfRule>
    <cfRule type="expression" dxfId="3254" priority="2044" stopIfTrue="1">
      <formula>AND($G180="",$F180&lt;&gt;"")</formula>
    </cfRule>
  </conditionalFormatting>
  <conditionalFormatting sqref="D368:H370">
    <cfRule type="expression" dxfId="3253" priority="35191" stopIfTrue="1">
      <formula>$F314=""</formula>
    </cfRule>
    <cfRule type="expression" dxfId="3252" priority="35192" stopIfTrue="1">
      <formula>#REF!&lt;&gt;""</formula>
    </cfRule>
    <cfRule type="expression" dxfId="3251" priority="35193" stopIfTrue="1">
      <formula>AND($G314="",$F314&lt;&gt;"")</formula>
    </cfRule>
  </conditionalFormatting>
  <conditionalFormatting sqref="D413:H413">
    <cfRule type="expression" dxfId="3250" priority="35365" stopIfTrue="1">
      <formula>$F319=""</formula>
    </cfRule>
    <cfRule type="expression" dxfId="3249" priority="35366" stopIfTrue="1">
      <formula>#REF!&lt;&gt;""</formula>
    </cfRule>
    <cfRule type="expression" dxfId="3248" priority="35367" stopIfTrue="1">
      <formula>AND($G319="",$F319&lt;&gt;"")</formula>
    </cfRule>
  </conditionalFormatting>
  <conditionalFormatting sqref="G413">
    <cfRule type="expression" dxfId="3247" priority="35377" stopIfTrue="1">
      <formula>$F335=""</formula>
    </cfRule>
    <cfRule type="expression" dxfId="3246" priority="35378" stopIfTrue="1">
      <formula>#REF!&lt;&gt;""</formula>
    </cfRule>
    <cfRule type="expression" dxfId="3245" priority="35379" stopIfTrue="1">
      <formula>AND($G335="",$F335&lt;&gt;"")</formula>
    </cfRule>
  </conditionalFormatting>
  <conditionalFormatting sqref="G413">
    <cfRule type="expression" dxfId="3244" priority="35383" stopIfTrue="1">
      <formula>$F333=""</formula>
    </cfRule>
    <cfRule type="expression" dxfId="3243" priority="35384" stopIfTrue="1">
      <formula>#REF!&lt;&gt;""</formula>
    </cfRule>
    <cfRule type="expression" dxfId="3242" priority="35385" stopIfTrue="1">
      <formula>AND($G333="",$F333&lt;&gt;"")</formula>
    </cfRule>
  </conditionalFormatting>
  <conditionalFormatting sqref="G413">
    <cfRule type="expression" dxfId="3241" priority="35389" stopIfTrue="1">
      <formula>$F337=""</formula>
    </cfRule>
    <cfRule type="expression" dxfId="3240" priority="35390" stopIfTrue="1">
      <formula>#REF!&lt;&gt;""</formula>
    </cfRule>
    <cfRule type="expression" dxfId="3239" priority="35391" stopIfTrue="1">
      <formula>AND($G337="",$F337&lt;&gt;"")</formula>
    </cfRule>
  </conditionalFormatting>
  <conditionalFormatting sqref="D413:H413">
    <cfRule type="expression" dxfId="3238" priority="35395" stopIfTrue="1">
      <formula>$F329=""</formula>
    </cfRule>
    <cfRule type="expression" dxfId="3237" priority="35396" stopIfTrue="1">
      <formula>#REF!&lt;&gt;""</formula>
    </cfRule>
    <cfRule type="expression" dxfId="3236" priority="35397" stopIfTrue="1">
      <formula>AND($G329="",$F329&lt;&gt;"")</formula>
    </cfRule>
  </conditionalFormatting>
  <conditionalFormatting sqref="D413:F413">
    <cfRule type="expression" dxfId="3235" priority="35407" stopIfTrue="1">
      <formula>$F330=""</formula>
    </cfRule>
    <cfRule type="expression" dxfId="3234" priority="35408" stopIfTrue="1">
      <formula>#REF!&lt;&gt;""</formula>
    </cfRule>
    <cfRule type="expression" dxfId="3233" priority="35409" stopIfTrue="1">
      <formula>AND($G330="",$F330&lt;&gt;"")</formula>
    </cfRule>
  </conditionalFormatting>
  <conditionalFormatting sqref="G413">
    <cfRule type="expression" dxfId="3232" priority="35413" stopIfTrue="1">
      <formula>$F336=""</formula>
    </cfRule>
    <cfRule type="expression" dxfId="3231" priority="35414" stopIfTrue="1">
      <formula>#REF!&lt;&gt;""</formula>
    </cfRule>
    <cfRule type="expression" dxfId="3230" priority="35415" stopIfTrue="1">
      <formula>AND($G336="",$F336&lt;&gt;"")</formula>
    </cfRule>
  </conditionalFormatting>
  <conditionalFormatting sqref="D413:H413">
    <cfRule type="expression" dxfId="3229" priority="35419" stopIfTrue="1">
      <formula>$F317=""</formula>
    </cfRule>
    <cfRule type="expression" dxfId="3228" priority="35420" stopIfTrue="1">
      <formula>#REF!&lt;&gt;""</formula>
    </cfRule>
    <cfRule type="expression" dxfId="3227" priority="35421" stopIfTrue="1">
      <formula>AND($G317="",$F317&lt;&gt;"")</formula>
    </cfRule>
  </conditionalFormatting>
  <conditionalFormatting sqref="D413:H413">
    <cfRule type="expression" dxfId="3226" priority="35425" stopIfTrue="1">
      <formula>$F318=""</formula>
    </cfRule>
    <cfRule type="expression" dxfId="3225" priority="35426" stopIfTrue="1">
      <formula>#REF!&lt;&gt;""</formula>
    </cfRule>
    <cfRule type="expression" dxfId="3224" priority="35427" stopIfTrue="1">
      <formula>AND($G318="",$F318&lt;&gt;"")</formula>
    </cfRule>
  </conditionalFormatting>
  <conditionalFormatting sqref="G413">
    <cfRule type="expression" dxfId="3223" priority="35431" stopIfTrue="1">
      <formula>$F334=""</formula>
    </cfRule>
    <cfRule type="expression" dxfId="3222" priority="35432" stopIfTrue="1">
      <formula>#REF!&lt;&gt;""</formula>
    </cfRule>
    <cfRule type="expression" dxfId="3221" priority="35433" stopIfTrue="1">
      <formula>AND($G334="",$F334&lt;&gt;"")</formula>
    </cfRule>
  </conditionalFormatting>
  <conditionalFormatting sqref="G413">
    <cfRule type="expression" dxfId="3220" priority="35437" stopIfTrue="1">
      <formula>$F307=""</formula>
    </cfRule>
    <cfRule type="expression" dxfId="3219" priority="35438" stopIfTrue="1">
      <formula>#REF!&lt;&gt;""</formula>
    </cfRule>
    <cfRule type="expression" dxfId="3218" priority="35439" stopIfTrue="1">
      <formula>AND($G307="",$F307&lt;&gt;"")</formula>
    </cfRule>
  </conditionalFormatting>
  <conditionalFormatting sqref="G413">
    <cfRule type="expression" dxfId="3217" priority="35443" stopIfTrue="1">
      <formula>$F304=""</formula>
    </cfRule>
    <cfRule type="expression" dxfId="3216" priority="35444" stopIfTrue="1">
      <formula>#REF!&lt;&gt;""</formula>
    </cfRule>
    <cfRule type="expression" dxfId="3215" priority="35445" stopIfTrue="1">
      <formula>AND($G304="",$F304&lt;&gt;"")</formula>
    </cfRule>
  </conditionalFormatting>
  <conditionalFormatting sqref="G413 D414:H418">
    <cfRule type="expression" dxfId="3214" priority="35449" stopIfTrue="1">
      <formula>$F305=""</formula>
    </cfRule>
    <cfRule type="expression" dxfId="3213" priority="35450" stopIfTrue="1">
      <formula>#REF!&lt;&gt;""</formula>
    </cfRule>
    <cfRule type="expression" dxfId="3212" priority="35451" stopIfTrue="1">
      <formula>AND($G305="",$F305&lt;&gt;"")</formula>
    </cfRule>
  </conditionalFormatting>
  <conditionalFormatting sqref="G413">
    <cfRule type="expression" dxfId="3211" priority="35455" stopIfTrue="1">
      <formula>$F309=""</formula>
    </cfRule>
    <cfRule type="expression" dxfId="3210" priority="35456" stopIfTrue="1">
      <formula>#REF!&lt;&gt;""</formula>
    </cfRule>
    <cfRule type="expression" dxfId="3209" priority="35457" stopIfTrue="1">
      <formula>AND($G309="",$F309&lt;&gt;"")</formula>
    </cfRule>
  </conditionalFormatting>
  <conditionalFormatting sqref="G413">
    <cfRule type="expression" dxfId="3208" priority="35461" stopIfTrue="1">
      <formula>$F338=""</formula>
    </cfRule>
    <cfRule type="expression" dxfId="3207" priority="35462" stopIfTrue="1">
      <formula>#REF!&lt;&gt;""</formula>
    </cfRule>
    <cfRule type="expression" dxfId="3206" priority="35463" stopIfTrue="1">
      <formula>AND($G338="",$F338&lt;&gt;"")</formula>
    </cfRule>
  </conditionalFormatting>
  <conditionalFormatting sqref="G413">
    <cfRule type="expression" dxfId="3205" priority="35467" stopIfTrue="1">
      <formula>$F308=""</formula>
    </cfRule>
    <cfRule type="expression" dxfId="3204" priority="35468" stopIfTrue="1">
      <formula>#REF!&lt;&gt;""</formula>
    </cfRule>
    <cfRule type="expression" dxfId="3203" priority="35469" stopIfTrue="1">
      <formula>AND($G308="",$F308&lt;&gt;"")</formula>
    </cfRule>
  </conditionalFormatting>
  <conditionalFormatting sqref="G413 D424:H426">
    <cfRule type="expression" dxfId="3202" priority="35473" stopIfTrue="1">
      <formula>$F306=""</formula>
    </cfRule>
    <cfRule type="expression" dxfId="3201" priority="35474" stopIfTrue="1">
      <formula>#REF!&lt;&gt;""</formula>
    </cfRule>
    <cfRule type="expression" dxfId="3200" priority="35475" stopIfTrue="1">
      <formula>AND($G306="",$F306&lt;&gt;"")</formula>
    </cfRule>
  </conditionalFormatting>
  <conditionalFormatting sqref="G413">
    <cfRule type="expression" dxfId="3199" priority="35479" stopIfTrue="1">
      <formula>$F339=""</formula>
    </cfRule>
    <cfRule type="expression" dxfId="3198" priority="35480" stopIfTrue="1">
      <formula>#REF!&lt;&gt;""</formula>
    </cfRule>
    <cfRule type="expression" dxfId="3197" priority="35481" stopIfTrue="1">
      <formula>AND($G339="",$F339&lt;&gt;"")</formula>
    </cfRule>
  </conditionalFormatting>
  <conditionalFormatting sqref="G413">
    <cfRule type="expression" dxfId="3196" priority="35485" stopIfTrue="1">
      <formula>$F310=""</formula>
    </cfRule>
    <cfRule type="expression" dxfId="3195" priority="35486" stopIfTrue="1">
      <formula>#REF!&lt;&gt;""</formula>
    </cfRule>
    <cfRule type="expression" dxfId="3194" priority="35487" stopIfTrue="1">
      <formula>AND($G310="",$F310&lt;&gt;"")</formula>
    </cfRule>
  </conditionalFormatting>
  <conditionalFormatting sqref="D412:H412">
    <cfRule type="expression" dxfId="3193" priority="35491" stopIfTrue="1">
      <formula>$F319=""</formula>
    </cfRule>
    <cfRule type="expression" dxfId="3192" priority="35492" stopIfTrue="1">
      <formula>#REF!&lt;&gt;""</formula>
    </cfRule>
    <cfRule type="expression" dxfId="3191" priority="35493" stopIfTrue="1">
      <formula>AND($G319="",$F319&lt;&gt;"")</formula>
    </cfRule>
  </conditionalFormatting>
  <conditionalFormatting sqref="G412">
    <cfRule type="expression" dxfId="3190" priority="35503" stopIfTrue="1">
      <formula>$F335=""</formula>
    </cfRule>
    <cfRule type="expression" dxfId="3189" priority="35504" stopIfTrue="1">
      <formula>#REF!&lt;&gt;""</formula>
    </cfRule>
    <cfRule type="expression" dxfId="3188" priority="35505" stopIfTrue="1">
      <formula>AND($G335="",$F335&lt;&gt;"")</formula>
    </cfRule>
  </conditionalFormatting>
  <conditionalFormatting sqref="G412">
    <cfRule type="expression" dxfId="3187" priority="35509" stopIfTrue="1">
      <formula>$F333=""</formula>
    </cfRule>
    <cfRule type="expression" dxfId="3186" priority="35510" stopIfTrue="1">
      <formula>#REF!&lt;&gt;""</formula>
    </cfRule>
    <cfRule type="expression" dxfId="3185" priority="35511" stopIfTrue="1">
      <formula>AND($G333="",$F333&lt;&gt;"")</formula>
    </cfRule>
  </conditionalFormatting>
  <conditionalFormatting sqref="G412">
    <cfRule type="expression" dxfId="3184" priority="35515" stopIfTrue="1">
      <formula>$F337=""</formula>
    </cfRule>
    <cfRule type="expression" dxfId="3183" priority="35516" stopIfTrue="1">
      <formula>#REF!&lt;&gt;""</formula>
    </cfRule>
    <cfRule type="expression" dxfId="3182" priority="35517" stopIfTrue="1">
      <formula>AND($G337="",$F337&lt;&gt;"")</formula>
    </cfRule>
  </conditionalFormatting>
  <conditionalFormatting sqref="D412:H412">
    <cfRule type="expression" dxfId="3181" priority="35521" stopIfTrue="1">
      <formula>$F329=""</formula>
    </cfRule>
    <cfRule type="expression" dxfId="3180" priority="35522" stopIfTrue="1">
      <formula>#REF!&lt;&gt;""</formula>
    </cfRule>
    <cfRule type="expression" dxfId="3179" priority="35523" stopIfTrue="1">
      <formula>AND($G329="",$F329&lt;&gt;"")</formula>
    </cfRule>
  </conditionalFormatting>
  <conditionalFormatting sqref="D411:F413">
    <cfRule type="expression" dxfId="3178" priority="35533" stopIfTrue="1">
      <formula>$F329=""</formula>
    </cfRule>
    <cfRule type="expression" dxfId="3177" priority="35534" stopIfTrue="1">
      <formula>#REF!&lt;&gt;""</formula>
    </cfRule>
    <cfRule type="expression" dxfId="3176" priority="35535" stopIfTrue="1">
      <formula>AND($G329="",$F329&lt;&gt;"")</formula>
    </cfRule>
  </conditionalFormatting>
  <conditionalFormatting sqref="G412">
    <cfRule type="expression" dxfId="3175" priority="35539" stopIfTrue="1">
      <formula>$F336=""</formula>
    </cfRule>
    <cfRule type="expression" dxfId="3174" priority="35540" stopIfTrue="1">
      <formula>#REF!&lt;&gt;""</formula>
    </cfRule>
    <cfRule type="expression" dxfId="3173" priority="35541" stopIfTrue="1">
      <formula>AND($G336="",$F336&lt;&gt;"")</formula>
    </cfRule>
  </conditionalFormatting>
  <conditionalFormatting sqref="D412:H412">
    <cfRule type="expression" dxfId="3172" priority="35545" stopIfTrue="1">
      <formula>$F317=""</formula>
    </cfRule>
    <cfRule type="expression" dxfId="3171" priority="35546" stopIfTrue="1">
      <formula>#REF!&lt;&gt;""</formula>
    </cfRule>
    <cfRule type="expression" dxfId="3170" priority="35547" stopIfTrue="1">
      <formula>AND($G317="",$F317&lt;&gt;"")</formula>
    </cfRule>
  </conditionalFormatting>
  <conditionalFormatting sqref="D412:H412">
    <cfRule type="expression" dxfId="3169" priority="35551" stopIfTrue="1">
      <formula>$F318=""</formula>
    </cfRule>
    <cfRule type="expression" dxfId="3168" priority="35552" stopIfTrue="1">
      <formula>#REF!&lt;&gt;""</formula>
    </cfRule>
    <cfRule type="expression" dxfId="3167" priority="35553" stopIfTrue="1">
      <formula>AND($G318="",$F318&lt;&gt;"")</formula>
    </cfRule>
  </conditionalFormatting>
  <conditionalFormatting sqref="G412">
    <cfRule type="expression" dxfId="3166" priority="35557" stopIfTrue="1">
      <formula>$F334=""</formula>
    </cfRule>
    <cfRule type="expression" dxfId="3165" priority="35558" stopIfTrue="1">
      <formula>#REF!&lt;&gt;""</formula>
    </cfRule>
    <cfRule type="expression" dxfId="3164" priority="35559" stopIfTrue="1">
      <formula>AND($G334="",$F334&lt;&gt;"")</formula>
    </cfRule>
  </conditionalFormatting>
  <conditionalFormatting sqref="G412">
    <cfRule type="expression" dxfId="3163" priority="35563" stopIfTrue="1">
      <formula>$F307=""</formula>
    </cfRule>
    <cfRule type="expression" dxfId="3162" priority="35564" stopIfTrue="1">
      <formula>#REF!&lt;&gt;""</formula>
    </cfRule>
    <cfRule type="expression" dxfId="3161" priority="35565" stopIfTrue="1">
      <formula>AND($G307="",$F307&lt;&gt;"")</formula>
    </cfRule>
  </conditionalFormatting>
  <conditionalFormatting sqref="G412">
    <cfRule type="expression" dxfId="3160" priority="35569" stopIfTrue="1">
      <formula>$F304=""</formula>
    </cfRule>
    <cfRule type="expression" dxfId="3159" priority="35570" stopIfTrue="1">
      <formula>#REF!&lt;&gt;""</formula>
    </cfRule>
    <cfRule type="expression" dxfId="3158" priority="35571" stopIfTrue="1">
      <formula>AND($G304="",$F304&lt;&gt;"")</formula>
    </cfRule>
  </conditionalFormatting>
  <conditionalFormatting sqref="G412">
    <cfRule type="expression" dxfId="3157" priority="35575" stopIfTrue="1">
      <formula>$F305=""</formula>
    </cfRule>
    <cfRule type="expression" dxfId="3156" priority="35576" stopIfTrue="1">
      <formula>#REF!&lt;&gt;""</formula>
    </cfRule>
    <cfRule type="expression" dxfId="3155" priority="35577" stopIfTrue="1">
      <formula>AND($G305="",$F305&lt;&gt;"")</formula>
    </cfRule>
  </conditionalFormatting>
  <conditionalFormatting sqref="G412">
    <cfRule type="expression" dxfId="3154" priority="35581" stopIfTrue="1">
      <formula>$F309=""</formula>
    </cfRule>
    <cfRule type="expression" dxfId="3153" priority="35582" stopIfTrue="1">
      <formula>#REF!&lt;&gt;""</formula>
    </cfRule>
    <cfRule type="expression" dxfId="3152" priority="35583" stopIfTrue="1">
      <formula>AND($G309="",$F309&lt;&gt;"")</formula>
    </cfRule>
  </conditionalFormatting>
  <conditionalFormatting sqref="G412">
    <cfRule type="expression" dxfId="3151" priority="35587" stopIfTrue="1">
      <formula>$F338=""</formula>
    </cfRule>
    <cfRule type="expression" dxfId="3150" priority="35588" stopIfTrue="1">
      <formula>#REF!&lt;&gt;""</formula>
    </cfRule>
    <cfRule type="expression" dxfId="3149" priority="35589" stopIfTrue="1">
      <formula>AND($G338="",$F338&lt;&gt;"")</formula>
    </cfRule>
  </conditionalFormatting>
  <conditionalFormatting sqref="G412">
    <cfRule type="expression" dxfId="3148" priority="35593" stopIfTrue="1">
      <formula>$F308=""</formula>
    </cfRule>
    <cfRule type="expression" dxfId="3147" priority="35594" stopIfTrue="1">
      <formula>#REF!&lt;&gt;""</formula>
    </cfRule>
    <cfRule type="expression" dxfId="3146" priority="35595" stopIfTrue="1">
      <formula>AND($G308="",$F308&lt;&gt;"")</formula>
    </cfRule>
  </conditionalFormatting>
  <conditionalFormatting sqref="G412">
    <cfRule type="expression" dxfId="3145" priority="35599" stopIfTrue="1">
      <formula>$F306=""</formula>
    </cfRule>
    <cfRule type="expression" dxfId="3144" priority="35600" stopIfTrue="1">
      <formula>#REF!&lt;&gt;""</formula>
    </cfRule>
    <cfRule type="expression" dxfId="3143" priority="35601" stopIfTrue="1">
      <formula>AND($G306="",$F306&lt;&gt;"")</formula>
    </cfRule>
  </conditionalFormatting>
  <conditionalFormatting sqref="G412">
    <cfRule type="expression" dxfId="3142" priority="35605" stopIfTrue="1">
      <formula>$F339=""</formula>
    </cfRule>
    <cfRule type="expression" dxfId="3141" priority="35606" stopIfTrue="1">
      <formula>#REF!&lt;&gt;""</formula>
    </cfRule>
    <cfRule type="expression" dxfId="3140" priority="35607" stopIfTrue="1">
      <formula>AND($G339="",$F339&lt;&gt;"")</formula>
    </cfRule>
  </conditionalFormatting>
  <conditionalFormatting sqref="G412">
    <cfRule type="expression" dxfId="3139" priority="35611" stopIfTrue="1">
      <formula>$F310=""</formula>
    </cfRule>
    <cfRule type="expression" dxfId="3138" priority="35612" stopIfTrue="1">
      <formula>#REF!&lt;&gt;""</formula>
    </cfRule>
    <cfRule type="expression" dxfId="3137" priority="35613" stopIfTrue="1">
      <formula>AND($G310="",$F310&lt;&gt;"")</formula>
    </cfRule>
  </conditionalFormatting>
  <conditionalFormatting sqref="D411:H411">
    <cfRule type="expression" dxfId="3136" priority="35617" stopIfTrue="1">
      <formula>$F319=""</formula>
    </cfRule>
    <cfRule type="expression" dxfId="3135" priority="35618" stopIfTrue="1">
      <formula>#REF!&lt;&gt;""</formula>
    </cfRule>
    <cfRule type="expression" dxfId="3134" priority="35619" stopIfTrue="1">
      <formula>AND($G319="",$F319&lt;&gt;"")</formula>
    </cfRule>
  </conditionalFormatting>
  <conditionalFormatting sqref="G411">
    <cfRule type="expression" dxfId="3133" priority="35629" stopIfTrue="1">
      <formula>$F335=""</formula>
    </cfRule>
    <cfRule type="expression" dxfId="3132" priority="35630" stopIfTrue="1">
      <formula>#REF!&lt;&gt;""</formula>
    </cfRule>
    <cfRule type="expression" dxfId="3131" priority="35631" stopIfTrue="1">
      <formula>AND($G335="",$F335&lt;&gt;"")</formula>
    </cfRule>
  </conditionalFormatting>
  <conditionalFormatting sqref="G411">
    <cfRule type="expression" dxfId="3130" priority="35635" stopIfTrue="1">
      <formula>$F333=""</formula>
    </cfRule>
    <cfRule type="expression" dxfId="3129" priority="35636" stopIfTrue="1">
      <formula>#REF!&lt;&gt;""</formula>
    </cfRule>
    <cfRule type="expression" dxfId="3128" priority="35637" stopIfTrue="1">
      <formula>AND($G333="",$F333&lt;&gt;"")</formula>
    </cfRule>
  </conditionalFormatting>
  <conditionalFormatting sqref="G411">
    <cfRule type="expression" dxfId="3127" priority="35641" stopIfTrue="1">
      <formula>$F337=""</formula>
    </cfRule>
    <cfRule type="expression" dxfId="3126" priority="35642" stopIfTrue="1">
      <formula>#REF!&lt;&gt;""</formula>
    </cfRule>
    <cfRule type="expression" dxfId="3125" priority="35643" stopIfTrue="1">
      <formula>AND($G337="",$F337&lt;&gt;"")</formula>
    </cfRule>
  </conditionalFormatting>
  <conditionalFormatting sqref="D411:H411">
    <cfRule type="expression" dxfId="3124" priority="35647" stopIfTrue="1">
      <formula>$F329=""</formula>
    </cfRule>
    <cfRule type="expression" dxfId="3123" priority="35648" stopIfTrue="1">
      <formula>#REF!&lt;&gt;""</formula>
    </cfRule>
    <cfRule type="expression" dxfId="3122" priority="35649" stopIfTrue="1">
      <formula>AND($G329="",$F329&lt;&gt;"")</formula>
    </cfRule>
  </conditionalFormatting>
  <conditionalFormatting sqref="D411:F411">
    <cfRule type="expression" dxfId="3121" priority="35659" stopIfTrue="1">
      <formula>$F330=""</formula>
    </cfRule>
    <cfRule type="expression" dxfId="3120" priority="35660" stopIfTrue="1">
      <formula>#REF!&lt;&gt;""</formula>
    </cfRule>
    <cfRule type="expression" dxfId="3119" priority="35661" stopIfTrue="1">
      <formula>AND($G330="",$F330&lt;&gt;"")</formula>
    </cfRule>
  </conditionalFormatting>
  <conditionalFormatting sqref="G411">
    <cfRule type="expression" dxfId="3118" priority="35665" stopIfTrue="1">
      <formula>$F336=""</formula>
    </cfRule>
    <cfRule type="expression" dxfId="3117" priority="35666" stopIfTrue="1">
      <formula>#REF!&lt;&gt;""</formula>
    </cfRule>
    <cfRule type="expression" dxfId="3116" priority="35667" stopIfTrue="1">
      <formula>AND($G336="",$F336&lt;&gt;"")</formula>
    </cfRule>
  </conditionalFormatting>
  <conditionalFormatting sqref="D411:H411">
    <cfRule type="expression" dxfId="3115" priority="35671" stopIfTrue="1">
      <formula>$F317=""</formula>
    </cfRule>
    <cfRule type="expression" dxfId="3114" priority="35672" stopIfTrue="1">
      <formula>#REF!&lt;&gt;""</formula>
    </cfRule>
    <cfRule type="expression" dxfId="3113" priority="35673" stopIfTrue="1">
      <formula>AND($G317="",$F317&lt;&gt;"")</formula>
    </cfRule>
  </conditionalFormatting>
  <conditionalFormatting sqref="D411:H411">
    <cfRule type="expression" dxfId="3112" priority="35677" stopIfTrue="1">
      <formula>$F318=""</formula>
    </cfRule>
    <cfRule type="expression" dxfId="3111" priority="35678" stopIfTrue="1">
      <formula>#REF!&lt;&gt;""</formula>
    </cfRule>
    <cfRule type="expression" dxfId="3110" priority="35679" stopIfTrue="1">
      <formula>AND($G318="",$F318&lt;&gt;"")</formula>
    </cfRule>
  </conditionalFormatting>
  <conditionalFormatting sqref="G411">
    <cfRule type="expression" dxfId="3109" priority="35683" stopIfTrue="1">
      <formula>$F334=""</formula>
    </cfRule>
    <cfRule type="expression" dxfId="3108" priority="35684" stopIfTrue="1">
      <formula>#REF!&lt;&gt;""</formula>
    </cfRule>
    <cfRule type="expression" dxfId="3107" priority="35685" stopIfTrue="1">
      <formula>AND($G334="",$F334&lt;&gt;"")</formula>
    </cfRule>
  </conditionalFormatting>
  <conditionalFormatting sqref="G411">
    <cfRule type="expression" dxfId="3106" priority="35689" stopIfTrue="1">
      <formula>$F307=""</formula>
    </cfRule>
    <cfRule type="expression" dxfId="3105" priority="35690" stopIfTrue="1">
      <formula>#REF!&lt;&gt;""</formula>
    </cfRule>
    <cfRule type="expression" dxfId="3104" priority="35691" stopIfTrue="1">
      <formula>AND($G307="",$F307&lt;&gt;"")</formula>
    </cfRule>
  </conditionalFormatting>
  <conditionalFormatting sqref="G411">
    <cfRule type="expression" dxfId="3103" priority="35695" stopIfTrue="1">
      <formula>$F304=""</formula>
    </cfRule>
    <cfRule type="expression" dxfId="3102" priority="35696" stopIfTrue="1">
      <formula>#REF!&lt;&gt;""</formula>
    </cfRule>
    <cfRule type="expression" dxfId="3101" priority="35697" stopIfTrue="1">
      <formula>AND($G304="",$F304&lt;&gt;"")</formula>
    </cfRule>
  </conditionalFormatting>
  <conditionalFormatting sqref="G411">
    <cfRule type="expression" dxfId="3100" priority="35701" stopIfTrue="1">
      <formula>$F305=""</formula>
    </cfRule>
    <cfRule type="expression" dxfId="3099" priority="35702" stopIfTrue="1">
      <formula>#REF!&lt;&gt;""</formula>
    </cfRule>
    <cfRule type="expression" dxfId="3098" priority="35703" stopIfTrue="1">
      <formula>AND($G305="",$F305&lt;&gt;"")</formula>
    </cfRule>
  </conditionalFormatting>
  <conditionalFormatting sqref="G411">
    <cfRule type="expression" dxfId="3097" priority="35707" stopIfTrue="1">
      <formula>$F309=""</formula>
    </cfRule>
    <cfRule type="expression" dxfId="3096" priority="35708" stopIfTrue="1">
      <formula>#REF!&lt;&gt;""</formula>
    </cfRule>
    <cfRule type="expression" dxfId="3095" priority="35709" stopIfTrue="1">
      <formula>AND($G309="",$F309&lt;&gt;"")</formula>
    </cfRule>
  </conditionalFormatting>
  <conditionalFormatting sqref="G411">
    <cfRule type="expression" dxfId="3094" priority="35713" stopIfTrue="1">
      <formula>$F338=""</formula>
    </cfRule>
    <cfRule type="expression" dxfId="3093" priority="35714" stopIfTrue="1">
      <formula>#REF!&lt;&gt;""</formula>
    </cfRule>
    <cfRule type="expression" dxfId="3092" priority="35715" stopIfTrue="1">
      <formula>AND($G338="",$F338&lt;&gt;"")</formula>
    </cfRule>
  </conditionalFormatting>
  <conditionalFormatting sqref="G411">
    <cfRule type="expression" dxfId="3091" priority="35719" stopIfTrue="1">
      <formula>$F308=""</formula>
    </cfRule>
    <cfRule type="expression" dxfId="3090" priority="35720" stopIfTrue="1">
      <formula>#REF!&lt;&gt;""</formula>
    </cfRule>
    <cfRule type="expression" dxfId="3089" priority="35721" stopIfTrue="1">
      <formula>AND($G308="",$F308&lt;&gt;"")</formula>
    </cfRule>
  </conditionalFormatting>
  <conditionalFormatting sqref="G411">
    <cfRule type="expression" dxfId="3088" priority="35725" stopIfTrue="1">
      <formula>$F306=""</formula>
    </cfRule>
    <cfRule type="expression" dxfId="3087" priority="35726" stopIfTrue="1">
      <formula>#REF!&lt;&gt;""</formula>
    </cfRule>
    <cfRule type="expression" dxfId="3086" priority="35727" stopIfTrue="1">
      <formula>AND($G306="",$F306&lt;&gt;"")</formula>
    </cfRule>
  </conditionalFormatting>
  <conditionalFormatting sqref="G411">
    <cfRule type="expression" dxfId="3085" priority="35731" stopIfTrue="1">
      <formula>$F339=""</formula>
    </cfRule>
    <cfRule type="expression" dxfId="3084" priority="35732" stopIfTrue="1">
      <formula>#REF!&lt;&gt;""</formula>
    </cfRule>
    <cfRule type="expression" dxfId="3083" priority="35733" stopIfTrue="1">
      <formula>AND($G339="",$F339&lt;&gt;"")</formula>
    </cfRule>
  </conditionalFormatting>
  <conditionalFormatting sqref="G407:G411">
    <cfRule type="expression" dxfId="3082" priority="35737" stopIfTrue="1">
      <formula>$F306=""</formula>
    </cfRule>
    <cfRule type="expression" dxfId="3081" priority="35738" stopIfTrue="1">
      <formula>#REF!&lt;&gt;""</formula>
    </cfRule>
    <cfRule type="expression" dxfId="3080" priority="35739" stopIfTrue="1">
      <formula>AND($G306="",$F306&lt;&gt;"")</formula>
    </cfRule>
  </conditionalFormatting>
  <conditionalFormatting sqref="D410:H410">
    <cfRule type="expression" dxfId="3079" priority="2033" stopIfTrue="1">
      <formula>$F333=""</formula>
    </cfRule>
    <cfRule type="expression" dxfId="3078" priority="2034" stopIfTrue="1">
      <formula>#REF!&lt;&gt;""</formula>
    </cfRule>
    <cfRule type="expression" dxfId="3077" priority="2035" stopIfTrue="1">
      <formula>AND($G333="",$F333&lt;&gt;"")</formula>
    </cfRule>
  </conditionalFormatting>
  <conditionalFormatting sqref="D410:H410">
    <cfRule type="expression" dxfId="3076" priority="2030" stopIfTrue="1">
      <formula>$F337=""</formula>
    </cfRule>
    <cfRule type="expression" dxfId="3075" priority="2031" stopIfTrue="1">
      <formula>#REF!&lt;&gt;""</formula>
    </cfRule>
    <cfRule type="expression" dxfId="3074" priority="2032" stopIfTrue="1">
      <formula>AND($G337="",$F337&lt;&gt;"")</formula>
    </cfRule>
  </conditionalFormatting>
  <conditionalFormatting sqref="D410:H410">
    <cfRule type="expression" dxfId="3073" priority="2027" stopIfTrue="1">
      <formula>$F332=""</formula>
    </cfRule>
    <cfRule type="expression" dxfId="3072" priority="2028" stopIfTrue="1">
      <formula>#REF!&lt;&gt;""</formula>
    </cfRule>
    <cfRule type="expression" dxfId="3071" priority="2029" stopIfTrue="1">
      <formula>AND($G332="",$F332&lt;&gt;"")</formula>
    </cfRule>
  </conditionalFormatting>
  <conditionalFormatting sqref="D413:H413">
    <cfRule type="expression" dxfId="3070" priority="2024" stopIfTrue="1">
      <formula>$F319=""</formula>
    </cfRule>
    <cfRule type="expression" dxfId="3069" priority="2025" stopIfTrue="1">
      <formula>#REF!&lt;&gt;""</formula>
    </cfRule>
    <cfRule type="expression" dxfId="3068" priority="2026" stopIfTrue="1">
      <formula>AND($G319="",$F319&lt;&gt;"")</formula>
    </cfRule>
  </conditionalFormatting>
  <conditionalFormatting sqref="D413:H413">
    <cfRule type="expression" dxfId="3067" priority="2021" stopIfTrue="1">
      <formula>$F329=""</formula>
    </cfRule>
    <cfRule type="expression" dxfId="3066" priority="2022" stopIfTrue="1">
      <formula>#REF!&lt;&gt;""</formula>
    </cfRule>
    <cfRule type="expression" dxfId="3065" priority="2023" stopIfTrue="1">
      <formula>AND($G329="",$F329&lt;&gt;"")</formula>
    </cfRule>
  </conditionalFormatting>
  <conditionalFormatting sqref="D413:H413">
    <cfRule type="expression" dxfId="3064" priority="2018" stopIfTrue="1">
      <formula>$F335=""</formula>
    </cfRule>
    <cfRule type="expression" dxfId="3063" priority="2019" stopIfTrue="1">
      <formula>#REF!&lt;&gt;""</formula>
    </cfRule>
    <cfRule type="expression" dxfId="3062" priority="2020" stopIfTrue="1">
      <formula>AND($G335="",$F335&lt;&gt;"")</formula>
    </cfRule>
  </conditionalFormatting>
  <conditionalFormatting sqref="D413:H413">
    <cfRule type="expression" dxfId="3061" priority="2015" stopIfTrue="1">
      <formula>$F333=""</formula>
    </cfRule>
    <cfRule type="expression" dxfId="3060" priority="2016" stopIfTrue="1">
      <formula>#REF!&lt;&gt;""</formula>
    </cfRule>
    <cfRule type="expression" dxfId="3059" priority="2017" stopIfTrue="1">
      <formula>AND($G333="",$F333&lt;&gt;"")</formula>
    </cfRule>
  </conditionalFormatting>
  <conditionalFormatting sqref="D413:H413">
    <cfRule type="expression" dxfId="3058" priority="2012" stopIfTrue="1">
      <formula>$F337=""</formula>
    </cfRule>
    <cfRule type="expression" dxfId="3057" priority="2013" stopIfTrue="1">
      <formula>#REF!&lt;&gt;""</formula>
    </cfRule>
    <cfRule type="expression" dxfId="3056" priority="2014" stopIfTrue="1">
      <formula>AND($G337="",$F337&lt;&gt;"")</formula>
    </cfRule>
  </conditionalFormatting>
  <conditionalFormatting sqref="D413:H413">
    <cfRule type="expression" dxfId="3055" priority="2009" stopIfTrue="1">
      <formula>$F332=""</formula>
    </cfRule>
    <cfRule type="expression" dxfId="3054" priority="2010" stopIfTrue="1">
      <formula>#REF!&lt;&gt;""</formula>
    </cfRule>
    <cfRule type="expression" dxfId="3053" priority="2011" stopIfTrue="1">
      <formula>AND($G332="",$F332&lt;&gt;"")</formula>
    </cfRule>
  </conditionalFormatting>
  <conditionalFormatting sqref="D412:H412">
    <cfRule type="expression" dxfId="3052" priority="2006" stopIfTrue="1">
      <formula>$F319=""</formula>
    </cfRule>
    <cfRule type="expression" dxfId="3051" priority="2007" stopIfTrue="1">
      <formula>#REF!&lt;&gt;""</formula>
    </cfRule>
    <cfRule type="expression" dxfId="3050" priority="2008" stopIfTrue="1">
      <formula>AND($G319="",$F319&lt;&gt;"")</formula>
    </cfRule>
  </conditionalFormatting>
  <conditionalFormatting sqref="D412:H412">
    <cfRule type="expression" dxfId="3049" priority="2003" stopIfTrue="1">
      <formula>$F335=""</formula>
    </cfRule>
    <cfRule type="expression" dxfId="3048" priority="2004" stopIfTrue="1">
      <formula>#REF!&lt;&gt;""</formula>
    </cfRule>
    <cfRule type="expression" dxfId="3047" priority="2005" stopIfTrue="1">
      <formula>AND($G335="",$F335&lt;&gt;"")</formula>
    </cfRule>
  </conditionalFormatting>
  <conditionalFormatting sqref="D412:H412">
    <cfRule type="expression" dxfId="3046" priority="2000" stopIfTrue="1">
      <formula>$F333=""</formula>
    </cfRule>
    <cfRule type="expression" dxfId="3045" priority="2001" stopIfTrue="1">
      <formula>#REF!&lt;&gt;""</formula>
    </cfRule>
    <cfRule type="expression" dxfId="3044" priority="2002" stopIfTrue="1">
      <formula>AND($G333="",$F333&lt;&gt;"")</formula>
    </cfRule>
  </conditionalFormatting>
  <conditionalFormatting sqref="D412:H412">
    <cfRule type="expression" dxfId="3043" priority="1997" stopIfTrue="1">
      <formula>$F337=""</formula>
    </cfRule>
    <cfRule type="expression" dxfId="3042" priority="1998" stopIfTrue="1">
      <formula>#REF!&lt;&gt;""</formula>
    </cfRule>
    <cfRule type="expression" dxfId="3041" priority="1999" stopIfTrue="1">
      <formula>AND($G337="",$F337&lt;&gt;"")</formula>
    </cfRule>
  </conditionalFormatting>
  <conditionalFormatting sqref="D412:H412">
    <cfRule type="expression" dxfId="3040" priority="1994" stopIfTrue="1">
      <formula>$F332=""</formula>
    </cfRule>
    <cfRule type="expression" dxfId="3039" priority="1995" stopIfTrue="1">
      <formula>#REF!&lt;&gt;""</formula>
    </cfRule>
    <cfRule type="expression" dxfId="3038" priority="1996" stopIfTrue="1">
      <formula>AND($G332="",$F332&lt;&gt;"")</formula>
    </cfRule>
  </conditionalFormatting>
  <conditionalFormatting sqref="D411:H411">
    <cfRule type="expression" dxfId="3037" priority="1991" stopIfTrue="1">
      <formula>$F319=""</formula>
    </cfRule>
    <cfRule type="expression" dxfId="3036" priority="1992" stopIfTrue="1">
      <formula>#REF!&lt;&gt;""</formula>
    </cfRule>
    <cfRule type="expression" dxfId="3035" priority="1993" stopIfTrue="1">
      <formula>AND($G319="",$F319&lt;&gt;"")</formula>
    </cfRule>
  </conditionalFormatting>
  <conditionalFormatting sqref="D411:H411">
    <cfRule type="expression" dxfId="3034" priority="1988" stopIfTrue="1">
      <formula>$F335=""</formula>
    </cfRule>
    <cfRule type="expression" dxfId="3033" priority="1989" stopIfTrue="1">
      <formula>#REF!&lt;&gt;""</formula>
    </cfRule>
    <cfRule type="expression" dxfId="3032" priority="1990" stopIfTrue="1">
      <formula>AND($G335="",$F335&lt;&gt;"")</formula>
    </cfRule>
  </conditionalFormatting>
  <conditionalFormatting sqref="D411:H411">
    <cfRule type="expression" dxfId="3031" priority="1985" stopIfTrue="1">
      <formula>$F333=""</formula>
    </cfRule>
    <cfRule type="expression" dxfId="3030" priority="1986" stopIfTrue="1">
      <formula>#REF!&lt;&gt;""</formula>
    </cfRule>
    <cfRule type="expression" dxfId="3029" priority="1987" stopIfTrue="1">
      <formula>AND($G333="",$F333&lt;&gt;"")</formula>
    </cfRule>
  </conditionalFormatting>
  <conditionalFormatting sqref="D411:H411">
    <cfRule type="expression" dxfId="3028" priority="1982" stopIfTrue="1">
      <formula>$F337=""</formula>
    </cfRule>
    <cfRule type="expression" dxfId="3027" priority="1983" stopIfTrue="1">
      <formula>#REF!&lt;&gt;""</formula>
    </cfRule>
    <cfRule type="expression" dxfId="3026" priority="1984" stopIfTrue="1">
      <formula>AND($G337="",$F337&lt;&gt;"")</formula>
    </cfRule>
  </conditionalFormatting>
  <conditionalFormatting sqref="D411:H411">
    <cfRule type="expression" dxfId="3025" priority="1979" stopIfTrue="1">
      <formula>$F332=""</formula>
    </cfRule>
    <cfRule type="expression" dxfId="3024" priority="1980" stopIfTrue="1">
      <formula>#REF!&lt;&gt;""</formula>
    </cfRule>
    <cfRule type="expression" dxfId="3023" priority="1981" stopIfTrue="1">
      <formula>AND($G332="",$F332&lt;&gt;"")</formula>
    </cfRule>
  </conditionalFormatting>
  <conditionalFormatting sqref="D413:H413">
    <cfRule type="expression" dxfId="3022" priority="1973" stopIfTrue="1">
      <formula>$F319=""</formula>
    </cfRule>
    <cfRule type="expression" dxfId="3021" priority="1974" stopIfTrue="1">
      <formula>#REF!&lt;&gt;""</formula>
    </cfRule>
    <cfRule type="expression" dxfId="3020" priority="1975" stopIfTrue="1">
      <formula>AND($G319="",$F319&lt;&gt;"")</formula>
    </cfRule>
  </conditionalFormatting>
  <conditionalFormatting sqref="D413:H413">
    <cfRule type="expression" dxfId="3019" priority="1970" stopIfTrue="1">
      <formula>$F330=""</formula>
    </cfRule>
    <cfRule type="expression" dxfId="3018" priority="1971" stopIfTrue="1">
      <formula>#REF!&lt;&gt;""</formula>
    </cfRule>
    <cfRule type="expression" dxfId="3017" priority="1972" stopIfTrue="1">
      <formula>AND($G330="",$F330&lt;&gt;"")</formula>
    </cfRule>
  </conditionalFormatting>
  <conditionalFormatting sqref="D413:H413">
    <cfRule type="expression" dxfId="3016" priority="1967" stopIfTrue="1">
      <formula>$F329=""</formula>
    </cfRule>
    <cfRule type="expression" dxfId="3015" priority="1968" stopIfTrue="1">
      <formula>#REF!&lt;&gt;""</formula>
    </cfRule>
    <cfRule type="expression" dxfId="3014" priority="1969" stopIfTrue="1">
      <formula>AND($G329="",$F329&lt;&gt;"")</formula>
    </cfRule>
  </conditionalFormatting>
  <conditionalFormatting sqref="D412:H412">
    <cfRule type="expression" dxfId="3013" priority="1964" stopIfTrue="1">
      <formula>$F319=""</formula>
    </cfRule>
    <cfRule type="expression" dxfId="3012" priority="1965" stopIfTrue="1">
      <formula>#REF!&lt;&gt;""</formula>
    </cfRule>
    <cfRule type="expression" dxfId="3011" priority="1966" stopIfTrue="1">
      <formula>AND($G319="",$F319&lt;&gt;"")</formula>
    </cfRule>
  </conditionalFormatting>
  <conditionalFormatting sqref="D412:H412">
    <cfRule type="expression" dxfId="3010" priority="1961" stopIfTrue="1">
      <formula>$F330=""</formula>
    </cfRule>
    <cfRule type="expression" dxfId="3009" priority="1962" stopIfTrue="1">
      <formula>#REF!&lt;&gt;""</formula>
    </cfRule>
    <cfRule type="expression" dxfId="3008" priority="1963" stopIfTrue="1">
      <formula>AND($G330="",$F330&lt;&gt;"")</formula>
    </cfRule>
  </conditionalFormatting>
  <conditionalFormatting sqref="D412:H412">
    <cfRule type="expression" dxfId="3007" priority="1958" stopIfTrue="1">
      <formula>$F329=""</formula>
    </cfRule>
    <cfRule type="expression" dxfId="3006" priority="1959" stopIfTrue="1">
      <formula>#REF!&lt;&gt;""</formula>
    </cfRule>
    <cfRule type="expression" dxfId="3005" priority="1960" stopIfTrue="1">
      <formula>AND($G329="",$F329&lt;&gt;"")</formula>
    </cfRule>
  </conditionalFormatting>
  <conditionalFormatting sqref="D413:H413">
    <cfRule type="expression" dxfId="3004" priority="1955" stopIfTrue="1">
      <formula>$F329=""</formula>
    </cfRule>
    <cfRule type="expression" dxfId="3003" priority="1956" stopIfTrue="1">
      <formula>#REF!&lt;&gt;""</formula>
    </cfRule>
    <cfRule type="expression" dxfId="3002" priority="1957" stopIfTrue="1">
      <formula>AND($G329="",$F329&lt;&gt;"")</formula>
    </cfRule>
  </conditionalFormatting>
  <conditionalFormatting sqref="D413:H413">
    <cfRule type="expression" dxfId="3001" priority="1952" stopIfTrue="1">
      <formula>$F331=""</formula>
    </cfRule>
    <cfRule type="expression" dxfId="3000" priority="1953" stopIfTrue="1">
      <formula>#REF!&lt;&gt;""</formula>
    </cfRule>
    <cfRule type="expression" dxfId="2999" priority="1954" stopIfTrue="1">
      <formula>AND($G331="",$F331&lt;&gt;"")</formula>
    </cfRule>
  </conditionalFormatting>
  <conditionalFormatting sqref="D413:H413">
    <cfRule type="expression" dxfId="2998" priority="1948" stopIfTrue="1">
      <formula>$F330=""</formula>
    </cfRule>
    <cfRule type="expression" dxfId="2997" priority="1949" stopIfTrue="1">
      <formula>#REF!&lt;&gt;""</formula>
    </cfRule>
    <cfRule type="expression" dxfId="2996" priority="1950" stopIfTrue="1">
      <formula>AND($G330="",$F330&lt;&gt;"")</formula>
    </cfRule>
  </conditionalFormatting>
  <conditionalFormatting sqref="D410:F413">
    <cfRule type="expression" dxfId="2995" priority="1942" stopIfTrue="1">
      <formula>$F329=""</formula>
    </cfRule>
    <cfRule type="expression" dxfId="2994" priority="1943" stopIfTrue="1">
      <formula>#REF!&lt;&gt;""</formula>
    </cfRule>
    <cfRule type="expression" dxfId="2993" priority="1944" stopIfTrue="1">
      <formula>AND($G329="",$F329&lt;&gt;"")</formula>
    </cfRule>
  </conditionalFormatting>
  <conditionalFormatting sqref="D391:H391">
    <cfRule type="expression" dxfId="2992" priority="35835" stopIfTrue="1">
      <formula>$F309=""</formula>
    </cfRule>
    <cfRule type="expression" dxfId="2991" priority="35836" stopIfTrue="1">
      <formula>#REF!&lt;&gt;""</formula>
    </cfRule>
    <cfRule type="expression" dxfId="2990" priority="35837" stopIfTrue="1">
      <formula>AND($G309="",$F309&lt;&gt;"")</formula>
    </cfRule>
  </conditionalFormatting>
  <conditionalFormatting sqref="D391:H391">
    <cfRule type="expression" dxfId="2989" priority="35841" stopIfTrue="1">
      <formula>$F304=""</formula>
    </cfRule>
    <cfRule type="expression" dxfId="2988" priority="35842" stopIfTrue="1">
      <formula>#REF!&lt;&gt;""</formula>
    </cfRule>
    <cfRule type="expression" dxfId="2987" priority="35843" stopIfTrue="1">
      <formula>AND($G304="",$F304&lt;&gt;"")</formula>
    </cfRule>
  </conditionalFormatting>
  <conditionalFormatting sqref="D391:H391">
    <cfRule type="expression" dxfId="2986" priority="35847" stopIfTrue="1">
      <formula>$F313=""</formula>
    </cfRule>
    <cfRule type="expression" dxfId="2985" priority="35848" stopIfTrue="1">
      <formula>#REF!&lt;&gt;""</formula>
    </cfRule>
    <cfRule type="expression" dxfId="2984" priority="35849" stopIfTrue="1">
      <formula>AND($G313="",$F313&lt;&gt;"")</formula>
    </cfRule>
  </conditionalFormatting>
  <conditionalFormatting sqref="D391:H391">
    <cfRule type="expression" dxfId="2983" priority="35865" stopIfTrue="1">
      <formula>$F308=""</formula>
    </cfRule>
    <cfRule type="expression" dxfId="2982" priority="35866" stopIfTrue="1">
      <formula>#REF!&lt;&gt;""</formula>
    </cfRule>
    <cfRule type="expression" dxfId="2981" priority="35867" stopIfTrue="1">
      <formula>AND($G308="",$F308&lt;&gt;"")</formula>
    </cfRule>
  </conditionalFormatting>
  <conditionalFormatting sqref="D391:H391">
    <cfRule type="expression" dxfId="2980" priority="35871" stopIfTrue="1">
      <formula>$F311=""</formula>
    </cfRule>
    <cfRule type="expression" dxfId="2979" priority="35872" stopIfTrue="1">
      <formula>#REF!&lt;&gt;""</formula>
    </cfRule>
    <cfRule type="expression" dxfId="2978" priority="35873" stopIfTrue="1">
      <formula>AND($G311="",$F311&lt;&gt;"")</formula>
    </cfRule>
  </conditionalFormatting>
  <conditionalFormatting sqref="D395:F396 D391:H393 D399:H404 H395:H397">
    <cfRule type="expression" dxfId="2977" priority="35880" stopIfTrue="1">
      <formula>$F303=""</formula>
    </cfRule>
    <cfRule type="expression" dxfId="2976" priority="35881" stopIfTrue="1">
      <formula>#REF!&lt;&gt;""</formula>
    </cfRule>
    <cfRule type="expression" dxfId="2975" priority="35882" stopIfTrue="1">
      <formula>AND($G303="",$F303&lt;&gt;"")</formula>
    </cfRule>
  </conditionalFormatting>
  <conditionalFormatting sqref="D391:H391">
    <cfRule type="expression" dxfId="2974" priority="35886" stopIfTrue="1">
      <formula>$F305=""</formula>
    </cfRule>
    <cfRule type="expression" dxfId="2973" priority="35887" stopIfTrue="1">
      <formula>#REF!&lt;&gt;""</formula>
    </cfRule>
    <cfRule type="expression" dxfId="2972" priority="35888" stopIfTrue="1">
      <formula>AND($G305="",$F305&lt;&gt;"")</formula>
    </cfRule>
  </conditionalFormatting>
  <conditionalFormatting sqref="H391">
    <cfRule type="expression" dxfId="2971" priority="1921" stopIfTrue="1">
      <formula>$F310=""</formula>
    </cfRule>
    <cfRule type="expression" dxfId="2970" priority="1922" stopIfTrue="1">
      <formula>#REF!&lt;&gt;""</formula>
    </cfRule>
    <cfRule type="expression" dxfId="2969" priority="1923" stopIfTrue="1">
      <formula>AND($G310="",$F310&lt;&gt;"")</formula>
    </cfRule>
  </conditionalFormatting>
  <conditionalFormatting sqref="H391">
    <cfRule type="expression" dxfId="2968" priority="1915" stopIfTrue="1">
      <formula>$F314=""</formula>
    </cfRule>
    <cfRule type="expression" dxfId="2967" priority="1916" stopIfTrue="1">
      <formula>#REF!&lt;&gt;""</formula>
    </cfRule>
    <cfRule type="expression" dxfId="2966" priority="1917" stopIfTrue="1">
      <formula>AND($G314="",$F314&lt;&gt;"")</formula>
    </cfRule>
  </conditionalFormatting>
  <conditionalFormatting sqref="H391">
    <cfRule type="expression" dxfId="2965" priority="1912" stopIfTrue="1">
      <formula>$F309=""</formula>
    </cfRule>
    <cfRule type="expression" dxfId="2964" priority="1913" stopIfTrue="1">
      <formula>#REF!&lt;&gt;""</formula>
    </cfRule>
    <cfRule type="expression" dxfId="2963" priority="1914" stopIfTrue="1">
      <formula>AND($G309="",$F309&lt;&gt;"")</formula>
    </cfRule>
  </conditionalFormatting>
  <conditionalFormatting sqref="A151">
    <cfRule type="expression" dxfId="2962" priority="1911" stopIfTrue="1">
      <formula>#REF!&lt;&gt;""</formula>
    </cfRule>
  </conditionalFormatting>
  <conditionalFormatting sqref="D243:D245">
    <cfRule type="expression" dxfId="2961" priority="1907" stopIfTrue="1">
      <formula>$F134=""</formula>
    </cfRule>
    <cfRule type="expression" dxfId="2960" priority="1908" stopIfTrue="1">
      <formula>#REF!&lt;&gt;""</formula>
    </cfRule>
    <cfRule type="expression" dxfId="2959" priority="1909" stopIfTrue="1">
      <formula>AND($G134="",$F134&lt;&gt;"")</formula>
    </cfRule>
  </conditionalFormatting>
  <conditionalFormatting sqref="D243:D245">
    <cfRule type="expression" dxfId="2958" priority="1904" stopIfTrue="1">
      <formula>$F143=""</formula>
    </cfRule>
    <cfRule type="expression" dxfId="2957" priority="1905" stopIfTrue="1">
      <formula>#REF!&lt;&gt;""</formula>
    </cfRule>
    <cfRule type="expression" dxfId="2956" priority="1906" stopIfTrue="1">
      <formula>AND($G143="",$F143&lt;&gt;"")</formula>
    </cfRule>
  </conditionalFormatting>
  <conditionalFormatting sqref="D243:D245">
    <cfRule type="expression" dxfId="2955" priority="1901" stopIfTrue="1">
      <formula>$F135=""</formula>
    </cfRule>
    <cfRule type="expression" dxfId="2954" priority="1902" stopIfTrue="1">
      <formula>#REF!&lt;&gt;""</formula>
    </cfRule>
    <cfRule type="expression" dxfId="2953" priority="1903" stopIfTrue="1">
      <formula>AND($G135="",$F135&lt;&gt;"")</formula>
    </cfRule>
  </conditionalFormatting>
  <conditionalFormatting sqref="D243:D245">
    <cfRule type="expression" dxfId="2952" priority="1898" stopIfTrue="1">
      <formula>$F144=""</formula>
    </cfRule>
    <cfRule type="expression" dxfId="2951" priority="1899" stopIfTrue="1">
      <formula>#REF!&lt;&gt;""</formula>
    </cfRule>
    <cfRule type="expression" dxfId="2950" priority="1900" stopIfTrue="1">
      <formula>AND($G144="",$F144&lt;&gt;"")</formula>
    </cfRule>
  </conditionalFormatting>
  <conditionalFormatting sqref="D243:E245">
    <cfRule type="expression" dxfId="2949" priority="1897" stopIfTrue="1">
      <formula>#REF!&lt;&gt;""</formula>
    </cfRule>
  </conditionalFormatting>
  <conditionalFormatting sqref="D243:D245">
    <cfRule type="expression" dxfId="2948" priority="1894" stopIfTrue="1">
      <formula>#REF!=""</formula>
    </cfRule>
    <cfRule type="expression" dxfId="2947" priority="1895" stopIfTrue="1">
      <formula>#REF!&lt;&gt;""</formula>
    </cfRule>
    <cfRule type="expression" dxfId="2946" priority="1896" stopIfTrue="1">
      <formula>AND(#REF!="",#REF!&lt;&gt;"")</formula>
    </cfRule>
  </conditionalFormatting>
  <conditionalFormatting sqref="D243:D245 D287:G292">
    <cfRule type="expression" dxfId="2945" priority="1891" stopIfTrue="1">
      <formula>$F162=""</formula>
    </cfRule>
    <cfRule type="expression" dxfId="2944" priority="1892" stopIfTrue="1">
      <formula>#REF!&lt;&gt;""</formula>
    </cfRule>
    <cfRule type="expression" dxfId="2943" priority="1893" stopIfTrue="1">
      <formula>AND($G162="",$F162&lt;&gt;"")</formula>
    </cfRule>
  </conditionalFormatting>
  <conditionalFormatting sqref="D243:D245">
    <cfRule type="expression" dxfId="2942" priority="1888" stopIfTrue="1">
      <formula>$F179=""</formula>
    </cfRule>
    <cfRule type="expression" dxfId="2941" priority="1889" stopIfTrue="1">
      <formula>#REF!&lt;&gt;""</formula>
    </cfRule>
    <cfRule type="expression" dxfId="2940" priority="1890" stopIfTrue="1">
      <formula>AND($G179="",$F179&lt;&gt;"")</formula>
    </cfRule>
  </conditionalFormatting>
  <conditionalFormatting sqref="D274:D277">
    <cfRule type="expression" dxfId="2939" priority="35894" stopIfTrue="1">
      <formula>$F178=""</formula>
    </cfRule>
    <cfRule type="expression" dxfId="2938" priority="35895" stopIfTrue="1">
      <formula>#REF!&lt;&gt;""</formula>
    </cfRule>
    <cfRule type="expression" dxfId="2937" priority="35896" stopIfTrue="1">
      <formula>AND($G178="",$F178&lt;&gt;"")</formula>
    </cfRule>
  </conditionalFormatting>
  <conditionalFormatting sqref="D274:D275">
    <cfRule type="expression" dxfId="2936" priority="35900" stopIfTrue="1">
      <formula>$F180=""</formula>
    </cfRule>
    <cfRule type="expression" dxfId="2935" priority="35901" stopIfTrue="1">
      <formula>#REF!&lt;&gt;""</formula>
    </cfRule>
    <cfRule type="expression" dxfId="2934" priority="35902" stopIfTrue="1">
      <formula>AND($G180="",$F180&lt;&gt;"")</formula>
    </cfRule>
  </conditionalFormatting>
  <conditionalFormatting sqref="D360:H375">
    <cfRule type="expression" dxfId="2933" priority="36119" stopIfTrue="1">
      <formula>$F302=""</formula>
    </cfRule>
    <cfRule type="expression" dxfId="2932" priority="36120" stopIfTrue="1">
      <formula>#REF!&lt;&gt;""</formula>
    </cfRule>
    <cfRule type="expression" dxfId="2931" priority="36121" stopIfTrue="1">
      <formula>AND($G302="",$F302&lt;&gt;"")</formula>
    </cfRule>
  </conditionalFormatting>
  <conditionalFormatting sqref="D359:H375">
    <cfRule type="expression" dxfId="2930" priority="36128" stopIfTrue="1">
      <formula>$F302=""</formula>
    </cfRule>
    <cfRule type="expression" dxfId="2929" priority="36129" stopIfTrue="1">
      <formula>#REF!&lt;&gt;""</formula>
    </cfRule>
    <cfRule type="expression" dxfId="2928" priority="36130" stopIfTrue="1">
      <formula>AND($G302="",$F302&lt;&gt;"")</formula>
    </cfRule>
  </conditionalFormatting>
  <conditionalFormatting sqref="D394:F394">
    <cfRule type="expression" dxfId="2927" priority="36320" stopIfTrue="1">
      <formula>$F307=""</formula>
    </cfRule>
    <cfRule type="expression" dxfId="2926" priority="36321" stopIfTrue="1">
      <formula>#REF!&lt;&gt;""</formula>
    </cfRule>
    <cfRule type="expression" dxfId="2925" priority="36322" stopIfTrue="1">
      <formula>AND($G307="",$F307&lt;&gt;"")</formula>
    </cfRule>
  </conditionalFormatting>
  <conditionalFormatting sqref="D394:H394">
    <cfRule type="expression" dxfId="2924" priority="36332" stopIfTrue="1">
      <formula>$F306=""</formula>
    </cfRule>
    <cfRule type="expression" dxfId="2923" priority="36333" stopIfTrue="1">
      <formula>#REF!&lt;&gt;""</formula>
    </cfRule>
    <cfRule type="expression" dxfId="2922" priority="36334" stopIfTrue="1">
      <formula>AND($G306="",$F306&lt;&gt;"")</formula>
    </cfRule>
  </conditionalFormatting>
  <conditionalFormatting sqref="D394:H394">
    <cfRule type="expression" dxfId="2921" priority="36344" stopIfTrue="1">
      <formula>$F314=""</formula>
    </cfRule>
    <cfRule type="expression" dxfId="2920" priority="36345" stopIfTrue="1">
      <formula>#REF!&lt;&gt;""</formula>
    </cfRule>
    <cfRule type="expression" dxfId="2919" priority="36346" stopIfTrue="1">
      <formula>AND($G314="",$F314&lt;&gt;"")</formula>
    </cfRule>
  </conditionalFormatting>
  <conditionalFormatting sqref="D394:H394">
    <cfRule type="expression" dxfId="2918" priority="36362" stopIfTrue="1">
      <formula>$F305=""</formula>
    </cfRule>
    <cfRule type="expression" dxfId="2917" priority="36363" stopIfTrue="1">
      <formula>#REF!&lt;&gt;""</formula>
    </cfRule>
    <cfRule type="expression" dxfId="2916" priority="36364" stopIfTrue="1">
      <formula>AND($G305="",$F305&lt;&gt;"")</formula>
    </cfRule>
  </conditionalFormatting>
  <conditionalFormatting sqref="D394:H394">
    <cfRule type="expression" dxfId="2915" priority="36380" stopIfTrue="1">
      <formula>$F312=""</formula>
    </cfRule>
    <cfRule type="expression" dxfId="2914" priority="36381" stopIfTrue="1">
      <formula>#REF!&lt;&gt;""</formula>
    </cfRule>
    <cfRule type="expression" dxfId="2913" priority="36382" stopIfTrue="1">
      <formula>AND($G312="",$F312&lt;&gt;"")</formula>
    </cfRule>
  </conditionalFormatting>
  <conditionalFormatting sqref="D394:F394">
    <cfRule type="expression" dxfId="2912" priority="36392" stopIfTrue="1">
      <formula>$F316=""</formula>
    </cfRule>
    <cfRule type="expression" dxfId="2911" priority="36393" stopIfTrue="1">
      <formula>#REF!&lt;&gt;""</formula>
    </cfRule>
    <cfRule type="expression" dxfId="2910" priority="36394" stopIfTrue="1">
      <formula>AND($G316="",$F316&lt;&gt;"")</formula>
    </cfRule>
  </conditionalFormatting>
  <conditionalFormatting sqref="D394:F394">
    <cfRule type="expression" dxfId="2909" priority="36410" stopIfTrue="1">
      <formula>$F308=""</formula>
    </cfRule>
    <cfRule type="expression" dxfId="2908" priority="36411" stopIfTrue="1">
      <formula>#REF!&lt;&gt;""</formula>
    </cfRule>
    <cfRule type="expression" dxfId="2907" priority="36412" stopIfTrue="1">
      <formula>AND($G308="",$F308&lt;&gt;"")</formula>
    </cfRule>
  </conditionalFormatting>
  <conditionalFormatting sqref="D394:H394">
    <cfRule type="expression" dxfId="2906" priority="36422" stopIfTrue="1">
      <formula>$F310=""</formula>
    </cfRule>
    <cfRule type="expression" dxfId="2905" priority="36423" stopIfTrue="1">
      <formula>#REF!&lt;&gt;""</formula>
    </cfRule>
    <cfRule type="expression" dxfId="2904" priority="36424" stopIfTrue="1">
      <formula>AND($G310="",$F310&lt;&gt;"")</formula>
    </cfRule>
  </conditionalFormatting>
  <conditionalFormatting sqref="D394:F394">
    <cfRule type="expression" dxfId="2903" priority="36434" stopIfTrue="1">
      <formula>$F311=""</formula>
    </cfRule>
    <cfRule type="expression" dxfId="2902" priority="36435" stopIfTrue="1">
      <formula>#REF!&lt;&gt;""</formula>
    </cfRule>
    <cfRule type="expression" dxfId="2901" priority="36436" stopIfTrue="1">
      <formula>AND($G311="",$F311&lt;&gt;"")</formula>
    </cfRule>
  </conditionalFormatting>
  <conditionalFormatting sqref="D390:F396 D394:H396 H391:H396 D387:H390">
    <cfRule type="expression" dxfId="2900" priority="36449" stopIfTrue="1">
      <formula>$F302=""</formula>
    </cfRule>
    <cfRule type="expression" dxfId="2899" priority="36450" stopIfTrue="1">
      <formula>#REF!&lt;&gt;""</formula>
    </cfRule>
    <cfRule type="expression" dxfId="2898" priority="36451" stopIfTrue="1">
      <formula>AND($G302="",$F302&lt;&gt;"")</formula>
    </cfRule>
  </conditionalFormatting>
  <conditionalFormatting sqref="D394:H394">
    <cfRule type="expression" dxfId="2897" priority="36455" stopIfTrue="1">
      <formula>$F304=""</formula>
    </cfRule>
    <cfRule type="expression" dxfId="2896" priority="36456" stopIfTrue="1">
      <formula>#REF!&lt;&gt;""</formula>
    </cfRule>
    <cfRule type="expression" dxfId="2895" priority="36457" stopIfTrue="1">
      <formula>AND($G304="",$F304&lt;&gt;"")</formula>
    </cfRule>
  </conditionalFormatting>
  <conditionalFormatting sqref="D393:F393">
    <cfRule type="expression" dxfId="2894" priority="1885" stopIfTrue="1">
      <formula>$F307=""</formula>
    </cfRule>
    <cfRule type="expression" dxfId="2893" priority="1886" stopIfTrue="1">
      <formula>#REF!&lt;&gt;""</formula>
    </cfRule>
    <cfRule type="expression" dxfId="2892" priority="1887" stopIfTrue="1">
      <formula>AND($G307="",$F307&lt;&gt;"")</formula>
    </cfRule>
  </conditionalFormatting>
  <conditionalFormatting sqref="D393:F393">
    <cfRule type="expression" dxfId="2891" priority="1879" stopIfTrue="1">
      <formula>$F314=""</formula>
    </cfRule>
    <cfRule type="expression" dxfId="2890" priority="1880" stopIfTrue="1">
      <formula>#REF!&lt;&gt;""</formula>
    </cfRule>
    <cfRule type="expression" dxfId="2889" priority="1881" stopIfTrue="1">
      <formula>AND($G314="",$F314&lt;&gt;"")</formula>
    </cfRule>
  </conditionalFormatting>
  <conditionalFormatting sqref="D393:F393">
    <cfRule type="expression" dxfId="2888" priority="1876" stopIfTrue="1">
      <formula>$F306=""</formula>
    </cfRule>
    <cfRule type="expression" dxfId="2887" priority="1877" stopIfTrue="1">
      <formula>#REF!&lt;&gt;""</formula>
    </cfRule>
    <cfRule type="expression" dxfId="2886" priority="1878" stopIfTrue="1">
      <formula>AND($G306="",$F306&lt;&gt;"")</formula>
    </cfRule>
  </conditionalFormatting>
  <conditionalFormatting sqref="D393:F393">
    <cfRule type="expression" dxfId="2885" priority="1873" stopIfTrue="1">
      <formula>$F316=""</formula>
    </cfRule>
    <cfRule type="expression" dxfId="2884" priority="1874" stopIfTrue="1">
      <formula>#REF!&lt;&gt;""</formula>
    </cfRule>
    <cfRule type="expression" dxfId="2883" priority="1875" stopIfTrue="1">
      <formula>AND($G316="",$F316&lt;&gt;"")</formula>
    </cfRule>
  </conditionalFormatting>
  <conditionalFormatting sqref="D394:F394">
    <cfRule type="expression" dxfId="2882" priority="1861" stopIfTrue="1">
      <formula>$F312=""</formula>
    </cfRule>
    <cfRule type="expression" dxfId="2881" priority="1862" stopIfTrue="1">
      <formula>#REF!&lt;&gt;""</formula>
    </cfRule>
    <cfRule type="expression" dxfId="2880" priority="1863" stopIfTrue="1">
      <formula>AND($G312="",$F312&lt;&gt;"")</formula>
    </cfRule>
  </conditionalFormatting>
  <conditionalFormatting sqref="D394:F394">
    <cfRule type="expression" dxfId="2879" priority="1858" stopIfTrue="1">
      <formula>$F307=""</formula>
    </cfRule>
    <cfRule type="expression" dxfId="2878" priority="1859" stopIfTrue="1">
      <formula>#REF!&lt;&gt;""</formula>
    </cfRule>
    <cfRule type="expression" dxfId="2877" priority="1860" stopIfTrue="1">
      <formula>AND($G307="",$F307&lt;&gt;"")</formula>
    </cfRule>
  </conditionalFormatting>
  <conditionalFormatting sqref="D394:F394">
    <cfRule type="expression" dxfId="2876" priority="1855" stopIfTrue="1">
      <formula>$F316=""</formula>
    </cfRule>
    <cfRule type="expression" dxfId="2875" priority="1856" stopIfTrue="1">
      <formula>#REF!&lt;&gt;""</formula>
    </cfRule>
    <cfRule type="expression" dxfId="2874" priority="1857" stopIfTrue="1">
      <formula>AND($G316="",$F316&lt;&gt;"")</formula>
    </cfRule>
  </conditionalFormatting>
  <conditionalFormatting sqref="D394:F394">
    <cfRule type="expression" dxfId="2873" priority="1852" stopIfTrue="1">
      <formula>$F311=""</formula>
    </cfRule>
    <cfRule type="expression" dxfId="2872" priority="1853" stopIfTrue="1">
      <formula>#REF!&lt;&gt;""</formula>
    </cfRule>
    <cfRule type="expression" dxfId="2871" priority="1854" stopIfTrue="1">
      <formula>AND($G311="",$F311&lt;&gt;"")</formula>
    </cfRule>
  </conditionalFormatting>
  <conditionalFormatting sqref="D394:F394">
    <cfRule type="expression" dxfId="2870" priority="1849" stopIfTrue="1">
      <formula>$F314=""</formula>
    </cfRule>
    <cfRule type="expression" dxfId="2869" priority="1850" stopIfTrue="1">
      <formula>#REF!&lt;&gt;""</formula>
    </cfRule>
    <cfRule type="expression" dxfId="2868" priority="1851" stopIfTrue="1">
      <formula>AND($G314="",$F314&lt;&gt;"")</formula>
    </cfRule>
  </conditionalFormatting>
  <conditionalFormatting sqref="D394:F394">
    <cfRule type="expression" dxfId="2867" priority="1846" stopIfTrue="1">
      <formula>$F306=""</formula>
    </cfRule>
    <cfRule type="expression" dxfId="2866" priority="1847" stopIfTrue="1">
      <formula>#REF!&lt;&gt;""</formula>
    </cfRule>
    <cfRule type="expression" dxfId="2865" priority="1848" stopIfTrue="1">
      <formula>AND($G306="",$F306&lt;&gt;"")</formula>
    </cfRule>
  </conditionalFormatting>
  <conditionalFormatting sqref="D394:F394">
    <cfRule type="expression" dxfId="2864" priority="1843" stopIfTrue="1">
      <formula>$F308=""</formula>
    </cfRule>
    <cfRule type="expression" dxfId="2863" priority="1844" stopIfTrue="1">
      <formula>#REF!&lt;&gt;""</formula>
    </cfRule>
    <cfRule type="expression" dxfId="2862" priority="1845" stopIfTrue="1">
      <formula>AND($G308="",$F308&lt;&gt;"")</formula>
    </cfRule>
  </conditionalFormatting>
  <conditionalFormatting sqref="G393">
    <cfRule type="expression" dxfId="2861" priority="1840" stopIfTrue="1">
      <formula>#REF!=""</formula>
    </cfRule>
    <cfRule type="expression" dxfId="2860" priority="1841" stopIfTrue="1">
      <formula>#REF!&lt;&gt;""</formula>
    </cfRule>
    <cfRule type="expression" dxfId="2859" priority="1842" stopIfTrue="1">
      <formula>AND(#REF!="",#REF!&lt;&gt;"")</formula>
    </cfRule>
  </conditionalFormatting>
  <conditionalFormatting sqref="G393">
    <cfRule type="expression" dxfId="2858" priority="1837" stopIfTrue="1">
      <formula>#REF!=""</formula>
    </cfRule>
    <cfRule type="expression" dxfId="2857" priority="1838" stopIfTrue="1">
      <formula>#REF!&lt;&gt;""</formula>
    </cfRule>
    <cfRule type="expression" dxfId="2856" priority="1839" stopIfTrue="1">
      <formula>AND(#REF!="",#REF!&lt;&gt;"")</formula>
    </cfRule>
  </conditionalFormatting>
  <conditionalFormatting sqref="G393">
    <cfRule type="expression" dxfId="2855" priority="1834" stopIfTrue="1">
      <formula>$F291=""</formula>
    </cfRule>
    <cfRule type="expression" dxfId="2854" priority="1835" stopIfTrue="1">
      <formula>#REF!&lt;&gt;""</formula>
    </cfRule>
    <cfRule type="expression" dxfId="2853" priority="1836" stopIfTrue="1">
      <formula>AND($G291="",$F291&lt;&gt;"")</formula>
    </cfRule>
  </conditionalFormatting>
  <conditionalFormatting sqref="G393">
    <cfRule type="expression" dxfId="2852" priority="1831" stopIfTrue="1">
      <formula>$F310=""</formula>
    </cfRule>
    <cfRule type="expression" dxfId="2851" priority="1832" stopIfTrue="1">
      <formula>#REF!&lt;&gt;""</formula>
    </cfRule>
    <cfRule type="expression" dxfId="2850" priority="1833" stopIfTrue="1">
      <formula>AND($G310="",$F310&lt;&gt;"")</formula>
    </cfRule>
  </conditionalFormatting>
  <conditionalFormatting sqref="G393">
    <cfRule type="expression" dxfId="2849" priority="1828" stopIfTrue="1">
      <formula>$F311=""</formula>
    </cfRule>
    <cfRule type="expression" dxfId="2848" priority="1829" stopIfTrue="1">
      <formula>#REF!&lt;&gt;""</formula>
    </cfRule>
    <cfRule type="expression" dxfId="2847" priority="1830" stopIfTrue="1">
      <formula>AND($G311="",$F311&lt;&gt;"")</formula>
    </cfRule>
  </conditionalFormatting>
  <conditionalFormatting sqref="G393">
    <cfRule type="expression" dxfId="2846" priority="1825" stopIfTrue="1">
      <formula>$F312=""</formula>
    </cfRule>
    <cfRule type="expression" dxfId="2845" priority="1826" stopIfTrue="1">
      <formula>#REF!&lt;&gt;""</formula>
    </cfRule>
    <cfRule type="expression" dxfId="2844" priority="1827" stopIfTrue="1">
      <formula>AND($G312="",$F312&lt;&gt;"")</formula>
    </cfRule>
  </conditionalFormatting>
  <conditionalFormatting sqref="G393">
    <cfRule type="expression" dxfId="2843" priority="1822" stopIfTrue="1">
      <formula>$F313=""</formula>
    </cfRule>
    <cfRule type="expression" dxfId="2842" priority="1823" stopIfTrue="1">
      <formula>#REF!&lt;&gt;""</formula>
    </cfRule>
    <cfRule type="expression" dxfId="2841" priority="1824" stopIfTrue="1">
      <formula>AND($G313="",$F313&lt;&gt;"")</formula>
    </cfRule>
  </conditionalFormatting>
  <conditionalFormatting sqref="G393">
    <cfRule type="expression" dxfId="2840" priority="1819" stopIfTrue="1">
      <formula>$F314=""</formula>
    </cfRule>
    <cfRule type="expression" dxfId="2839" priority="1820" stopIfTrue="1">
      <formula>#REF!&lt;&gt;""</formula>
    </cfRule>
    <cfRule type="expression" dxfId="2838" priority="1821" stopIfTrue="1">
      <formula>AND($G314="",$F314&lt;&gt;"")</formula>
    </cfRule>
  </conditionalFormatting>
  <conditionalFormatting sqref="G393">
    <cfRule type="expression" dxfId="2837" priority="1816" stopIfTrue="1">
      <formula>$F309=""</formula>
    </cfRule>
    <cfRule type="expression" dxfId="2836" priority="1817" stopIfTrue="1">
      <formula>#REF!&lt;&gt;""</formula>
    </cfRule>
    <cfRule type="expression" dxfId="2835" priority="1818" stopIfTrue="1">
      <formula>AND($G309="",$F309&lt;&gt;"")</formula>
    </cfRule>
  </conditionalFormatting>
  <conditionalFormatting sqref="G393">
    <cfRule type="expression" dxfId="2834" priority="1813" stopIfTrue="1">
      <formula>$F303=""</formula>
    </cfRule>
    <cfRule type="expression" dxfId="2833" priority="1814" stopIfTrue="1">
      <formula>#REF!&lt;&gt;""</formula>
    </cfRule>
    <cfRule type="expression" dxfId="2832" priority="1815" stopIfTrue="1">
      <formula>AND($G303="",$F303&lt;&gt;"")</formula>
    </cfRule>
  </conditionalFormatting>
  <conditionalFormatting sqref="G393">
    <cfRule type="expression" dxfId="2831" priority="1810" stopIfTrue="1">
      <formula>$F312=""</formula>
    </cfRule>
    <cfRule type="expression" dxfId="2830" priority="1811" stopIfTrue="1">
      <formula>#REF!&lt;&gt;""</formula>
    </cfRule>
    <cfRule type="expression" dxfId="2829" priority="1812" stopIfTrue="1">
      <formula>AND($G312="",$F312&lt;&gt;"")</formula>
    </cfRule>
  </conditionalFormatting>
  <conditionalFormatting sqref="G393">
    <cfRule type="expression" dxfId="2828" priority="1807" stopIfTrue="1">
      <formula>$F313=""</formula>
    </cfRule>
    <cfRule type="expression" dxfId="2827" priority="1808" stopIfTrue="1">
      <formula>#REF!&lt;&gt;""</formula>
    </cfRule>
    <cfRule type="expression" dxfId="2826" priority="1809" stopIfTrue="1">
      <formula>AND($G313="",$F313&lt;&gt;"")</formula>
    </cfRule>
  </conditionalFormatting>
  <conditionalFormatting sqref="G393">
    <cfRule type="expression" dxfId="2825" priority="1804" stopIfTrue="1">
      <formula>$F314=""</formula>
    </cfRule>
    <cfRule type="expression" dxfId="2824" priority="1805" stopIfTrue="1">
      <formula>#REF!&lt;&gt;""</formula>
    </cfRule>
    <cfRule type="expression" dxfId="2823" priority="1806" stopIfTrue="1">
      <formula>AND($G314="",$F314&lt;&gt;"")</formula>
    </cfRule>
  </conditionalFormatting>
  <conditionalFormatting sqref="G393">
    <cfRule type="expression" dxfId="2822" priority="1801" stopIfTrue="1">
      <formula>$F315=""</formula>
    </cfRule>
    <cfRule type="expression" dxfId="2821" priority="1802" stopIfTrue="1">
      <formula>#REF!&lt;&gt;""</formula>
    </cfRule>
    <cfRule type="expression" dxfId="2820" priority="1803" stopIfTrue="1">
      <formula>AND($G315="",$F315&lt;&gt;"")</formula>
    </cfRule>
  </conditionalFormatting>
  <conditionalFormatting sqref="G393">
    <cfRule type="expression" dxfId="2819" priority="1798" stopIfTrue="1">
      <formula>$F316=""</formula>
    </cfRule>
    <cfRule type="expression" dxfId="2818" priority="1799" stopIfTrue="1">
      <formula>#REF!&lt;&gt;""</formula>
    </cfRule>
    <cfRule type="expression" dxfId="2817" priority="1800" stopIfTrue="1">
      <formula>AND($G316="",$F316&lt;&gt;"")</formula>
    </cfRule>
  </conditionalFormatting>
  <conditionalFormatting sqref="G393">
    <cfRule type="expression" dxfId="2816" priority="1795" stopIfTrue="1">
      <formula>$F311=""</formula>
    </cfRule>
    <cfRule type="expression" dxfId="2815" priority="1796" stopIfTrue="1">
      <formula>#REF!&lt;&gt;""</formula>
    </cfRule>
    <cfRule type="expression" dxfId="2814" priority="1797" stopIfTrue="1">
      <formula>AND($G311="",$F311&lt;&gt;"")</formula>
    </cfRule>
  </conditionalFormatting>
  <conditionalFormatting sqref="G394:G398">
    <cfRule type="expression" dxfId="2813" priority="1792" stopIfTrue="1">
      <formula>#REF!=""</formula>
    </cfRule>
    <cfRule type="expression" dxfId="2812" priority="1793" stopIfTrue="1">
      <formula>#REF!&lt;&gt;""</formula>
    </cfRule>
    <cfRule type="expression" dxfId="2811" priority="1794" stopIfTrue="1">
      <formula>AND(#REF!="",#REF!&lt;&gt;"")</formula>
    </cfRule>
  </conditionalFormatting>
  <conditionalFormatting sqref="G394:G398">
    <cfRule type="expression" dxfId="2810" priority="1789" stopIfTrue="1">
      <formula>#REF!=""</formula>
    </cfRule>
    <cfRule type="expression" dxfId="2809" priority="1790" stopIfTrue="1">
      <formula>#REF!&lt;&gt;""</formula>
    </cfRule>
    <cfRule type="expression" dxfId="2808" priority="1791" stopIfTrue="1">
      <formula>AND(#REF!="",#REF!&lt;&gt;"")</formula>
    </cfRule>
  </conditionalFormatting>
  <conditionalFormatting sqref="H394">
    <cfRule type="expression" dxfId="2807" priority="1711" stopIfTrue="1">
      <formula>$F312=""</formula>
    </cfRule>
    <cfRule type="expression" dxfId="2806" priority="1712" stopIfTrue="1">
      <formula>#REF!&lt;&gt;""</formula>
    </cfRule>
    <cfRule type="expression" dxfId="2805" priority="1713" stopIfTrue="1">
      <formula>AND($G312="",$F312&lt;&gt;"")</formula>
    </cfRule>
  </conditionalFormatting>
  <conditionalFormatting sqref="H394">
    <cfRule type="expression" dxfId="2804" priority="1708" stopIfTrue="1">
      <formula>$F307=""</formula>
    </cfRule>
    <cfRule type="expression" dxfId="2803" priority="1709" stopIfTrue="1">
      <formula>#REF!&lt;&gt;""</formula>
    </cfRule>
    <cfRule type="expression" dxfId="2802" priority="1710" stopIfTrue="1">
      <formula>AND($G307="",$F307&lt;&gt;"")</formula>
    </cfRule>
  </conditionalFormatting>
  <conditionalFormatting sqref="H394">
    <cfRule type="expression" dxfId="2801" priority="1705" stopIfTrue="1">
      <formula>$F316=""</formula>
    </cfRule>
    <cfRule type="expression" dxfId="2800" priority="1706" stopIfTrue="1">
      <formula>#REF!&lt;&gt;""</formula>
    </cfRule>
    <cfRule type="expression" dxfId="2799" priority="1707" stopIfTrue="1">
      <formula>AND($G316="",$F316&lt;&gt;"")</formula>
    </cfRule>
  </conditionalFormatting>
  <conditionalFormatting sqref="H394">
    <cfRule type="expression" dxfId="2798" priority="1702" stopIfTrue="1">
      <formula>$F311=""</formula>
    </cfRule>
    <cfRule type="expression" dxfId="2797" priority="1703" stopIfTrue="1">
      <formula>#REF!&lt;&gt;""</formula>
    </cfRule>
    <cfRule type="expression" dxfId="2796" priority="1704" stopIfTrue="1">
      <formula>AND($G311="",$F311&lt;&gt;"")</formula>
    </cfRule>
  </conditionalFormatting>
  <conditionalFormatting sqref="H394">
    <cfRule type="expression" dxfId="2795" priority="1699" stopIfTrue="1">
      <formula>$F314=""</formula>
    </cfRule>
    <cfRule type="expression" dxfId="2794" priority="1700" stopIfTrue="1">
      <formula>#REF!&lt;&gt;""</formula>
    </cfRule>
    <cfRule type="expression" dxfId="2793" priority="1701" stopIfTrue="1">
      <formula>AND($G314="",$F314&lt;&gt;"")</formula>
    </cfRule>
  </conditionalFormatting>
  <conditionalFormatting sqref="H394">
    <cfRule type="expression" dxfId="2792" priority="1696" stopIfTrue="1">
      <formula>$F306=""</formula>
    </cfRule>
    <cfRule type="expression" dxfId="2791" priority="1697" stopIfTrue="1">
      <formula>#REF!&lt;&gt;""</formula>
    </cfRule>
    <cfRule type="expression" dxfId="2790" priority="1698" stopIfTrue="1">
      <formula>AND($G306="",$F306&lt;&gt;"")</formula>
    </cfRule>
  </conditionalFormatting>
  <conditionalFormatting sqref="H394">
    <cfRule type="expression" dxfId="2789" priority="1693" stopIfTrue="1">
      <formula>$F308=""</formula>
    </cfRule>
    <cfRule type="expression" dxfId="2788" priority="1694" stopIfTrue="1">
      <formula>#REF!&lt;&gt;""</formula>
    </cfRule>
    <cfRule type="expression" dxfId="2787" priority="1695" stopIfTrue="1">
      <formula>AND($G308="",$F308&lt;&gt;"")</formula>
    </cfRule>
  </conditionalFormatting>
  <conditionalFormatting sqref="H394">
    <cfRule type="expression" dxfId="2786" priority="1690" stopIfTrue="1">
      <formula>$F313=""</formula>
    </cfRule>
    <cfRule type="expression" dxfId="2785" priority="1691" stopIfTrue="1">
      <formula>#REF!&lt;&gt;""</formula>
    </cfRule>
    <cfRule type="expression" dxfId="2784" priority="1692" stopIfTrue="1">
      <formula>AND($G313="",$F313&lt;&gt;"")</formula>
    </cfRule>
  </conditionalFormatting>
  <conditionalFormatting sqref="H394">
    <cfRule type="expression" dxfId="2783" priority="1687" stopIfTrue="1">
      <formula>$F317=""</formula>
    </cfRule>
    <cfRule type="expression" dxfId="2782" priority="1688" stopIfTrue="1">
      <formula>#REF!&lt;&gt;""</formula>
    </cfRule>
    <cfRule type="expression" dxfId="2781" priority="1689" stopIfTrue="1">
      <formula>AND($G317="",$F317&lt;&gt;"")</formula>
    </cfRule>
  </conditionalFormatting>
  <conditionalFormatting sqref="H394">
    <cfRule type="expression" dxfId="2780" priority="1684" stopIfTrue="1">
      <formula>$F312=""</formula>
    </cfRule>
    <cfRule type="expression" dxfId="2779" priority="1685" stopIfTrue="1">
      <formula>#REF!&lt;&gt;""</formula>
    </cfRule>
    <cfRule type="expression" dxfId="2778" priority="1686" stopIfTrue="1">
      <formula>AND($G312="",$F312&lt;&gt;"")</formula>
    </cfRule>
  </conditionalFormatting>
  <conditionalFormatting sqref="D266">
    <cfRule type="expression" dxfId="2777" priority="36464" stopIfTrue="1">
      <formula>$F150=""</formula>
    </cfRule>
    <cfRule type="expression" dxfId="2776" priority="36465" stopIfTrue="1">
      <formula>#REF!&lt;&gt;""</formula>
    </cfRule>
    <cfRule type="expression" dxfId="2775" priority="36466" stopIfTrue="1">
      <formula>AND($G150="",$F150&lt;&gt;"")</formula>
    </cfRule>
  </conditionalFormatting>
  <conditionalFormatting sqref="D266">
    <cfRule type="expression" dxfId="2774" priority="36470" stopIfTrue="1">
      <formula>$F151=""</formula>
    </cfRule>
    <cfRule type="expression" dxfId="2773" priority="36471" stopIfTrue="1">
      <formula>#REF!&lt;&gt;""</formula>
    </cfRule>
    <cfRule type="expression" dxfId="2772" priority="36472" stopIfTrue="1">
      <formula>AND($G151="",$F151&lt;&gt;"")</formula>
    </cfRule>
  </conditionalFormatting>
  <conditionalFormatting sqref="I266:L266">
    <cfRule type="expression" dxfId="2771" priority="36521" stopIfTrue="1">
      <formula>$F205=""</formula>
    </cfRule>
    <cfRule type="expression" dxfId="2770" priority="36522" stopIfTrue="1">
      <formula>#REF!&lt;&gt;""</formula>
    </cfRule>
    <cfRule type="expression" dxfId="2769" priority="36523" stopIfTrue="1">
      <formula>AND($G205="",$F205&lt;&gt;"")</formula>
    </cfRule>
  </conditionalFormatting>
  <conditionalFormatting sqref="H266">
    <cfRule type="expression" dxfId="2768" priority="36527" stopIfTrue="1">
      <formula>$F198=""</formula>
    </cfRule>
    <cfRule type="expression" dxfId="2767" priority="36528" stopIfTrue="1">
      <formula>#REF!&lt;&gt;""</formula>
    </cfRule>
    <cfRule type="expression" dxfId="2766" priority="36529" stopIfTrue="1">
      <formula>AND($G198="",$F198&lt;&gt;"")</formula>
    </cfRule>
  </conditionalFormatting>
  <conditionalFormatting sqref="D266">
    <cfRule type="expression" dxfId="2765" priority="36533" stopIfTrue="1">
      <formula>$F148=""</formula>
    </cfRule>
    <cfRule type="expression" dxfId="2764" priority="36534" stopIfTrue="1">
      <formula>#REF!&lt;&gt;""</formula>
    </cfRule>
    <cfRule type="expression" dxfId="2763" priority="36535" stopIfTrue="1">
      <formula>AND($G148="",$F148&lt;&gt;"")</formula>
    </cfRule>
  </conditionalFormatting>
  <conditionalFormatting sqref="D266">
    <cfRule type="expression" dxfId="2762" priority="36539" stopIfTrue="1">
      <formula>$F149=""</formula>
    </cfRule>
    <cfRule type="expression" dxfId="2761" priority="36540" stopIfTrue="1">
      <formula>#REF!&lt;&gt;""</formula>
    </cfRule>
    <cfRule type="expression" dxfId="2760" priority="36541" stopIfTrue="1">
      <formula>AND($G149="",$F149&lt;&gt;"")</formula>
    </cfRule>
  </conditionalFormatting>
  <conditionalFormatting sqref="D265">
    <cfRule type="expression" dxfId="2759" priority="36548" stopIfTrue="1">
      <formula>$F150=""</formula>
    </cfRule>
    <cfRule type="expression" dxfId="2758" priority="36549" stopIfTrue="1">
      <formula>#REF!&lt;&gt;""</formula>
    </cfRule>
    <cfRule type="expression" dxfId="2757" priority="36550" stopIfTrue="1">
      <formula>AND($G150="",$F150&lt;&gt;"")</formula>
    </cfRule>
  </conditionalFormatting>
  <conditionalFormatting sqref="D265">
    <cfRule type="expression" dxfId="2756" priority="36554" stopIfTrue="1">
      <formula>$F151=""</formula>
    </cfRule>
    <cfRule type="expression" dxfId="2755" priority="36555" stopIfTrue="1">
      <formula>#REF!&lt;&gt;""</formula>
    </cfRule>
    <cfRule type="expression" dxfId="2754" priority="36556" stopIfTrue="1">
      <formula>AND($G151="",$F151&lt;&gt;"")</formula>
    </cfRule>
  </conditionalFormatting>
  <conditionalFormatting sqref="I265:L265">
    <cfRule type="expression" dxfId="2753" priority="36560" stopIfTrue="1">
      <formula>$F205=""</formula>
    </cfRule>
    <cfRule type="expression" dxfId="2752" priority="36561" stopIfTrue="1">
      <formula>#REF!&lt;&gt;""</formula>
    </cfRule>
    <cfRule type="expression" dxfId="2751" priority="36562" stopIfTrue="1">
      <formula>AND($G205="",$F205&lt;&gt;"")</formula>
    </cfRule>
  </conditionalFormatting>
  <conditionalFormatting sqref="H265">
    <cfRule type="expression" dxfId="2750" priority="36605" stopIfTrue="1">
      <formula>$F198=""</formula>
    </cfRule>
    <cfRule type="expression" dxfId="2749" priority="36606" stopIfTrue="1">
      <formula>#REF!&lt;&gt;""</formula>
    </cfRule>
    <cfRule type="expression" dxfId="2748" priority="36607" stopIfTrue="1">
      <formula>AND($G198="",$F198&lt;&gt;"")</formula>
    </cfRule>
  </conditionalFormatting>
  <conditionalFormatting sqref="D265">
    <cfRule type="expression" dxfId="2747" priority="36617" stopIfTrue="1">
      <formula>$F148=""</formula>
    </cfRule>
    <cfRule type="expression" dxfId="2746" priority="36618" stopIfTrue="1">
      <formula>#REF!&lt;&gt;""</formula>
    </cfRule>
    <cfRule type="expression" dxfId="2745" priority="36619" stopIfTrue="1">
      <formula>AND($G148="",$F148&lt;&gt;"")</formula>
    </cfRule>
  </conditionalFormatting>
  <conditionalFormatting sqref="D265">
    <cfRule type="expression" dxfId="2744" priority="36623" stopIfTrue="1">
      <formula>$F149=""</formula>
    </cfRule>
    <cfRule type="expression" dxfId="2743" priority="36624" stopIfTrue="1">
      <formula>#REF!&lt;&gt;""</formula>
    </cfRule>
    <cfRule type="expression" dxfId="2742" priority="36625" stopIfTrue="1">
      <formula>AND($G149="",$F149&lt;&gt;"")</formula>
    </cfRule>
  </conditionalFormatting>
  <conditionalFormatting sqref="I279:L279">
    <cfRule type="expression" dxfId="2741" priority="43380" stopIfTrue="1">
      <formula>$F207=""</formula>
    </cfRule>
    <cfRule type="expression" dxfId="2740" priority="43381" stopIfTrue="1">
      <formula>#REF!&lt;&gt;""</formula>
    </cfRule>
    <cfRule type="expression" dxfId="2739" priority="43382" stopIfTrue="1">
      <formula>AND($G207="",$F207&lt;&gt;"")</formula>
    </cfRule>
  </conditionalFormatting>
  <conditionalFormatting sqref="D279">
    <cfRule type="expression" dxfId="2738" priority="43482" stopIfTrue="1">
      <formula>$F180=""</formula>
    </cfRule>
    <cfRule type="expression" dxfId="2737" priority="43483" stopIfTrue="1">
      <formula>#REF!&lt;&gt;""</formula>
    </cfRule>
    <cfRule type="expression" dxfId="2736" priority="43484" stopIfTrue="1">
      <formula>AND($G180="",$F180&lt;&gt;"")</formula>
    </cfRule>
  </conditionalFormatting>
  <conditionalFormatting sqref="H284 I291:L292">
    <cfRule type="expression" dxfId="2735" priority="43494" stopIfTrue="1">
      <formula>$F198=""</formula>
    </cfRule>
    <cfRule type="expression" dxfId="2734" priority="43495" stopIfTrue="1">
      <formula>#REF!&lt;&gt;""</formula>
    </cfRule>
    <cfRule type="expression" dxfId="2733" priority="43496" stopIfTrue="1">
      <formula>AND($G198="",$F198&lt;&gt;"")</formula>
    </cfRule>
  </conditionalFormatting>
  <conditionalFormatting sqref="D277:D278">
    <cfRule type="expression" dxfId="2732" priority="43596" stopIfTrue="1">
      <formula>$F201=""</formula>
    </cfRule>
    <cfRule type="expression" dxfId="2731" priority="43597" stopIfTrue="1">
      <formula>#REF!&lt;&gt;""</formula>
    </cfRule>
    <cfRule type="expression" dxfId="2730" priority="43598" stopIfTrue="1">
      <formula>AND($G201="",$F201&lt;&gt;"")</formula>
    </cfRule>
  </conditionalFormatting>
  <conditionalFormatting sqref="D276:D278">
    <cfRule type="expression" dxfId="2729" priority="43770" stopIfTrue="1">
      <formula>$F202=""</formula>
    </cfRule>
    <cfRule type="expression" dxfId="2728" priority="43771" stopIfTrue="1">
      <formula>#REF!&lt;&gt;""</formula>
    </cfRule>
    <cfRule type="expression" dxfId="2727" priority="43772" stopIfTrue="1">
      <formula>AND($G202="",$F202&lt;&gt;"")</formula>
    </cfRule>
  </conditionalFormatting>
  <conditionalFormatting sqref="D318:H318">
    <cfRule type="expression" dxfId="2726" priority="43908" stopIfTrue="1">
      <formula>$F267=""</formula>
    </cfRule>
    <cfRule type="expression" dxfId="2725" priority="43909" stopIfTrue="1">
      <formula>#REF!&lt;&gt;""</formula>
    </cfRule>
    <cfRule type="expression" dxfId="2724" priority="43910" stopIfTrue="1">
      <formula>AND($G267="",$F267&lt;&gt;"")</formula>
    </cfRule>
  </conditionalFormatting>
  <conditionalFormatting sqref="D319:H320">
    <cfRule type="expression" dxfId="2723" priority="43914" stopIfTrue="1">
      <formula>$F267=""</formula>
    </cfRule>
    <cfRule type="expression" dxfId="2722" priority="43915" stopIfTrue="1">
      <formula>#REF!&lt;&gt;""</formula>
    </cfRule>
    <cfRule type="expression" dxfId="2721" priority="43916" stopIfTrue="1">
      <formula>AND($G267="",$F267&lt;&gt;"")</formula>
    </cfRule>
  </conditionalFormatting>
  <conditionalFormatting sqref="D329:H329">
    <cfRule type="expression" dxfId="2720" priority="43920" stopIfTrue="1">
      <formula>$F267=""</formula>
    </cfRule>
    <cfRule type="expression" dxfId="2719" priority="43921" stopIfTrue="1">
      <formula>#REF!&lt;&gt;""</formula>
    </cfRule>
    <cfRule type="expression" dxfId="2718" priority="43922" stopIfTrue="1">
      <formula>AND($G267="",$F267&lt;&gt;"")</formula>
    </cfRule>
  </conditionalFormatting>
  <conditionalFormatting sqref="D330:H330">
    <cfRule type="expression" dxfId="2717" priority="43926" stopIfTrue="1">
      <formula>$F267=""</formula>
    </cfRule>
    <cfRule type="expression" dxfId="2716" priority="43927" stopIfTrue="1">
      <formula>#REF!&lt;&gt;""</formula>
    </cfRule>
    <cfRule type="expression" dxfId="2715" priority="43928" stopIfTrue="1">
      <formula>AND($G267="",$F267&lt;&gt;"")</formula>
    </cfRule>
  </conditionalFormatting>
  <conditionalFormatting sqref="D331:H331">
    <cfRule type="expression" dxfId="2714" priority="43938" stopIfTrue="1">
      <formula>$F267=""</formula>
    </cfRule>
    <cfRule type="expression" dxfId="2713" priority="43939" stopIfTrue="1">
      <formula>#REF!&lt;&gt;""</formula>
    </cfRule>
    <cfRule type="expression" dxfId="2712" priority="43940" stopIfTrue="1">
      <formula>AND($G267="",$F267&lt;&gt;"")</formula>
    </cfRule>
  </conditionalFormatting>
  <conditionalFormatting sqref="J268:L268">
    <cfRule type="expression" dxfId="2711" priority="1009" stopIfTrue="1">
      <formula>$F196=""</formula>
    </cfRule>
    <cfRule type="expression" dxfId="2710" priority="1010" stopIfTrue="1">
      <formula>#REF!&lt;&gt;""</formula>
    </cfRule>
    <cfRule type="expression" dxfId="2709" priority="1011" stopIfTrue="1">
      <formula>AND($G196="",$F196&lt;&gt;"")</formula>
    </cfRule>
  </conditionalFormatting>
  <conditionalFormatting sqref="J273:L273">
    <cfRule type="expression" dxfId="2708" priority="1012" stopIfTrue="1">
      <formula>$F196=""</formula>
    </cfRule>
    <cfRule type="expression" dxfId="2707" priority="1013" stopIfTrue="1">
      <formula>#REF!&lt;&gt;""</formula>
    </cfRule>
    <cfRule type="expression" dxfId="2706" priority="1014" stopIfTrue="1">
      <formula>AND($G196="",$F196&lt;&gt;"")</formula>
    </cfRule>
  </conditionalFormatting>
  <conditionalFormatting sqref="J272:L272">
    <cfRule type="expression" dxfId="2705" priority="1015" stopIfTrue="1">
      <formula>$F196=""</formula>
    </cfRule>
    <cfRule type="expression" dxfId="2704" priority="1016" stopIfTrue="1">
      <formula>#REF!&lt;&gt;""</formula>
    </cfRule>
    <cfRule type="expression" dxfId="2703" priority="1017" stopIfTrue="1">
      <formula>AND($G196="",$F196&lt;&gt;"")</formula>
    </cfRule>
  </conditionalFormatting>
  <conditionalFormatting sqref="J271:L271">
    <cfRule type="expression" dxfId="2702" priority="1018" stopIfTrue="1">
      <formula>$F196=""</formula>
    </cfRule>
    <cfRule type="expression" dxfId="2701" priority="1019" stopIfTrue="1">
      <formula>#REF!&lt;&gt;""</formula>
    </cfRule>
    <cfRule type="expression" dxfId="2700" priority="1020" stopIfTrue="1">
      <formula>AND($G196="",$F196&lt;&gt;"")</formula>
    </cfRule>
  </conditionalFormatting>
  <conditionalFormatting sqref="J270:L270">
    <cfRule type="expression" dxfId="2699" priority="1021" stopIfTrue="1">
      <formula>$F196=""</formula>
    </cfRule>
    <cfRule type="expression" dxfId="2698" priority="1022" stopIfTrue="1">
      <formula>#REF!&lt;&gt;""</formula>
    </cfRule>
    <cfRule type="expression" dxfId="2697" priority="1023" stopIfTrue="1">
      <formula>AND($G196="",$F196&lt;&gt;"")</formula>
    </cfRule>
  </conditionalFormatting>
  <conditionalFormatting sqref="J269:L269">
    <cfRule type="expression" dxfId="2696" priority="1024" stopIfTrue="1">
      <formula>$F196=""</formula>
    </cfRule>
    <cfRule type="expression" dxfId="2695" priority="1025" stopIfTrue="1">
      <formula>#REF!&lt;&gt;""</formula>
    </cfRule>
    <cfRule type="expression" dxfId="2694" priority="1026" stopIfTrue="1">
      <formula>AND($G196="",$F196&lt;&gt;"")</formula>
    </cfRule>
  </conditionalFormatting>
  <conditionalFormatting sqref="E268">
    <cfRule type="expression" dxfId="2693" priority="987" stopIfTrue="1">
      <formula>#REF!=""</formula>
    </cfRule>
    <cfRule type="expression" dxfId="2692" priority="988" stopIfTrue="1">
      <formula>#REF!&lt;&gt;""</formula>
    </cfRule>
    <cfRule type="expression" dxfId="2691" priority="989" stopIfTrue="1">
      <formula>AND(#REF!="",#REF!&lt;&gt;"")</formula>
    </cfRule>
  </conditionalFormatting>
  <conditionalFormatting sqref="E268">
    <cfRule type="expression" dxfId="2690" priority="984" stopIfTrue="1">
      <formula>#REF!=""</formula>
    </cfRule>
    <cfRule type="expression" dxfId="2689" priority="985" stopIfTrue="1">
      <formula>#REF!&lt;&gt;""</formula>
    </cfRule>
    <cfRule type="expression" dxfId="2688" priority="986" stopIfTrue="1">
      <formula>AND(#REF!="",#REF!&lt;&gt;"")</formula>
    </cfRule>
  </conditionalFormatting>
  <conditionalFormatting sqref="E268 I287:L287 H280:H281">
    <cfRule type="expression" dxfId="2687" priority="990" stopIfTrue="1">
      <formula>$F185=""</formula>
    </cfRule>
    <cfRule type="expression" dxfId="2686" priority="991" stopIfTrue="1">
      <formula>#REF!&lt;&gt;""</formula>
    </cfRule>
    <cfRule type="expression" dxfId="2685" priority="992" stopIfTrue="1">
      <formula>AND($G185="",$F185&lt;&gt;"")</formula>
    </cfRule>
  </conditionalFormatting>
  <conditionalFormatting sqref="E268">
    <cfRule type="expression" dxfId="2684" priority="993" stopIfTrue="1">
      <formula>$F144=""</formula>
    </cfRule>
    <cfRule type="expression" dxfId="2683" priority="994" stopIfTrue="1">
      <formula>#REF!&lt;&gt;""</formula>
    </cfRule>
    <cfRule type="expression" dxfId="2682" priority="995" stopIfTrue="1">
      <formula>AND(#REF!="",$F144&lt;&gt;"")</formula>
    </cfRule>
  </conditionalFormatting>
  <conditionalFormatting sqref="E268">
    <cfRule type="expression" dxfId="2681" priority="996" stopIfTrue="1">
      <formula>$F186=""</formula>
    </cfRule>
    <cfRule type="expression" dxfId="2680" priority="997" stopIfTrue="1">
      <formula>#REF!&lt;&gt;""</formula>
    </cfRule>
    <cfRule type="expression" dxfId="2679" priority="998" stopIfTrue="1">
      <formula>AND($G186="",$F186&lt;&gt;"")</formula>
    </cfRule>
  </conditionalFormatting>
  <conditionalFormatting sqref="E268">
    <cfRule type="expression" dxfId="2678" priority="999" stopIfTrue="1">
      <formula>$F142=""</formula>
    </cfRule>
    <cfRule type="expression" dxfId="2677" priority="1000" stopIfTrue="1">
      <formula>#REF!&lt;&gt;""</formula>
    </cfRule>
    <cfRule type="expression" dxfId="2676" priority="1001" stopIfTrue="1">
      <formula>AND(#REF!="",$F142&lt;&gt;"")</formula>
    </cfRule>
  </conditionalFormatting>
  <conditionalFormatting sqref="E268 H283">
    <cfRule type="expression" dxfId="2675" priority="1002" stopIfTrue="1">
      <formula>$F183=""</formula>
    </cfRule>
    <cfRule type="expression" dxfId="2674" priority="1003" stopIfTrue="1">
      <formula>#REF!&lt;&gt;""</formula>
    </cfRule>
    <cfRule type="expression" dxfId="2673" priority="1004" stopIfTrue="1">
      <formula>AND($G183="",$F183&lt;&gt;"")</formula>
    </cfRule>
  </conditionalFormatting>
  <conditionalFormatting sqref="E268 I288:L290 H282">
    <cfRule type="expression" dxfId="2672" priority="1005" stopIfTrue="1">
      <formula>$F184=""</formula>
    </cfRule>
    <cfRule type="expression" dxfId="2671" priority="1006" stopIfTrue="1">
      <formula>#REF!&lt;&gt;""</formula>
    </cfRule>
    <cfRule type="expression" dxfId="2670" priority="1007" stopIfTrue="1">
      <formula>AND($G184="",$F184&lt;&gt;"")</formula>
    </cfRule>
  </conditionalFormatting>
  <conditionalFormatting sqref="E268">
    <cfRule type="expression" dxfId="2669" priority="981" stopIfTrue="1">
      <formula>$F146=""</formula>
    </cfRule>
    <cfRule type="expression" dxfId="2668" priority="982" stopIfTrue="1">
      <formula>#REF!&lt;&gt;""</formula>
    </cfRule>
    <cfRule type="expression" dxfId="2667" priority="983" stopIfTrue="1">
      <formula>AND(#REF!="",$F146&lt;&gt;"")</formula>
    </cfRule>
  </conditionalFormatting>
  <conditionalFormatting sqref="E268">
    <cfRule type="expression" dxfId="2666" priority="978" stopIfTrue="1">
      <formula>$F187=""</formula>
    </cfRule>
    <cfRule type="expression" dxfId="2665" priority="979" stopIfTrue="1">
      <formula>#REF!&lt;&gt;""</formula>
    </cfRule>
    <cfRule type="expression" dxfId="2664" priority="980" stopIfTrue="1">
      <formula>AND($G187="",$F187&lt;&gt;"")</formula>
    </cfRule>
  </conditionalFormatting>
  <conditionalFormatting sqref="E268">
    <cfRule type="expression" dxfId="2663" priority="975" stopIfTrue="1">
      <formula>$F186=""</formula>
    </cfRule>
    <cfRule type="expression" dxfId="2662" priority="976" stopIfTrue="1">
      <formula>#REF!&lt;&gt;""</formula>
    </cfRule>
    <cfRule type="expression" dxfId="2661" priority="977" stopIfTrue="1">
      <formula>AND($G186="",$F186&lt;&gt;"")</formula>
    </cfRule>
  </conditionalFormatting>
  <conditionalFormatting sqref="E268">
    <cfRule type="expression" dxfId="2660" priority="972" stopIfTrue="1">
      <formula>$F185=""</formula>
    </cfRule>
    <cfRule type="expression" dxfId="2659" priority="973" stopIfTrue="1">
      <formula>#REF!&lt;&gt;""</formula>
    </cfRule>
    <cfRule type="expression" dxfId="2658" priority="974" stopIfTrue="1">
      <formula>AND($G185="",$F185&lt;&gt;"")</formula>
    </cfRule>
  </conditionalFormatting>
  <conditionalFormatting sqref="E268">
    <cfRule type="expression" dxfId="2657" priority="969" stopIfTrue="1">
      <formula>$F188=""</formula>
    </cfRule>
    <cfRule type="expression" dxfId="2656" priority="970" stopIfTrue="1">
      <formula>#REF!&lt;&gt;""</formula>
    </cfRule>
    <cfRule type="expression" dxfId="2655" priority="971" stopIfTrue="1">
      <formula>AND($G188="",$F188&lt;&gt;"")</formula>
    </cfRule>
  </conditionalFormatting>
  <conditionalFormatting sqref="E268">
    <cfRule type="expression" dxfId="2654" priority="966" stopIfTrue="1">
      <formula>$F144=""</formula>
    </cfRule>
    <cfRule type="expression" dxfId="2653" priority="967" stopIfTrue="1">
      <formula>#REF!&lt;&gt;""</formula>
    </cfRule>
    <cfRule type="expression" dxfId="2652" priority="968" stopIfTrue="1">
      <formula>AND(#REF!="",$F144&lt;&gt;"")</formula>
    </cfRule>
  </conditionalFormatting>
  <conditionalFormatting sqref="E268">
    <cfRule type="expression" dxfId="2651" priority="963" stopIfTrue="1">
      <formula>$F186=""</formula>
    </cfRule>
    <cfRule type="expression" dxfId="2650" priority="964" stopIfTrue="1">
      <formula>#REF!&lt;&gt;""</formula>
    </cfRule>
    <cfRule type="expression" dxfId="2649" priority="965" stopIfTrue="1">
      <formula>AND($G186="",$F186&lt;&gt;"")</formula>
    </cfRule>
  </conditionalFormatting>
  <conditionalFormatting sqref="E268">
    <cfRule type="expression" dxfId="2648" priority="960" stopIfTrue="1">
      <formula>$F145=""</formula>
    </cfRule>
    <cfRule type="expression" dxfId="2647" priority="961" stopIfTrue="1">
      <formula>#REF!&lt;&gt;""</formula>
    </cfRule>
    <cfRule type="expression" dxfId="2646" priority="962" stopIfTrue="1">
      <formula>AND(#REF!="",$F145&lt;&gt;"")</formula>
    </cfRule>
  </conditionalFormatting>
  <conditionalFormatting sqref="E268">
    <cfRule type="expression" dxfId="2645" priority="957" stopIfTrue="1">
      <formula>$F185=""</formula>
    </cfRule>
    <cfRule type="expression" dxfId="2644" priority="958" stopIfTrue="1">
      <formula>#REF!&lt;&gt;""</formula>
    </cfRule>
    <cfRule type="expression" dxfId="2643" priority="959" stopIfTrue="1">
      <formula>AND($G185="",$F185&lt;&gt;"")</formula>
    </cfRule>
  </conditionalFormatting>
  <conditionalFormatting sqref="E268">
    <cfRule type="expression" dxfId="2642" priority="954" stopIfTrue="1">
      <formula>$F184=""</formula>
    </cfRule>
    <cfRule type="expression" dxfId="2641" priority="955" stopIfTrue="1">
      <formula>#REF!&lt;&gt;""</formula>
    </cfRule>
    <cfRule type="expression" dxfId="2640" priority="956" stopIfTrue="1">
      <formula>AND($G184="",$F184&lt;&gt;"")</formula>
    </cfRule>
  </conditionalFormatting>
  <conditionalFormatting sqref="E268">
    <cfRule type="expression" dxfId="2639" priority="951" stopIfTrue="1">
      <formula>$F187=""</formula>
    </cfRule>
    <cfRule type="expression" dxfId="2638" priority="952" stopIfTrue="1">
      <formula>#REF!&lt;&gt;""</formula>
    </cfRule>
    <cfRule type="expression" dxfId="2637" priority="953" stopIfTrue="1">
      <formula>AND($G187="",$F187&lt;&gt;"")</formula>
    </cfRule>
  </conditionalFormatting>
  <conditionalFormatting sqref="E268">
    <cfRule type="expression" dxfId="2636" priority="948" stopIfTrue="1">
      <formula>$F143=""</formula>
    </cfRule>
    <cfRule type="expression" dxfId="2635" priority="949" stopIfTrue="1">
      <formula>#REF!&lt;&gt;""</formula>
    </cfRule>
    <cfRule type="expression" dxfId="2634" priority="950" stopIfTrue="1">
      <formula>AND(#REF!="",$F143&lt;&gt;"")</formula>
    </cfRule>
  </conditionalFormatting>
  <conditionalFormatting sqref="E269:E270">
    <cfRule type="expression" dxfId="2633" priority="927" stopIfTrue="1">
      <formula>#REF!=""</formula>
    </cfRule>
    <cfRule type="expression" dxfId="2632" priority="928" stopIfTrue="1">
      <formula>#REF!&lt;&gt;""</formula>
    </cfRule>
    <cfRule type="expression" dxfId="2631" priority="929" stopIfTrue="1">
      <formula>AND(#REF!="",#REF!&lt;&gt;"")</formula>
    </cfRule>
  </conditionalFormatting>
  <conditionalFormatting sqref="E269:E270">
    <cfRule type="expression" dxfId="2630" priority="924" stopIfTrue="1">
      <formula>#REF!=""</formula>
    </cfRule>
    <cfRule type="expression" dxfId="2629" priority="925" stopIfTrue="1">
      <formula>#REF!&lt;&gt;""</formula>
    </cfRule>
    <cfRule type="expression" dxfId="2628" priority="926" stopIfTrue="1">
      <formula>AND(#REF!="",#REF!&lt;&gt;"")</formula>
    </cfRule>
  </conditionalFormatting>
  <conditionalFormatting sqref="E269:E270">
    <cfRule type="expression" dxfId="2627" priority="930" stopIfTrue="1">
      <formula>$F186=""</formula>
    </cfRule>
    <cfRule type="expression" dxfId="2626" priority="931" stopIfTrue="1">
      <formula>#REF!&lt;&gt;""</formula>
    </cfRule>
    <cfRule type="expression" dxfId="2625" priority="932" stopIfTrue="1">
      <formula>AND($G186="",$F186&lt;&gt;"")</formula>
    </cfRule>
  </conditionalFormatting>
  <conditionalFormatting sqref="E269:E270">
    <cfRule type="expression" dxfId="2624" priority="933" stopIfTrue="1">
      <formula>$F145=""</formula>
    </cfRule>
    <cfRule type="expression" dxfId="2623" priority="934" stopIfTrue="1">
      <formula>#REF!&lt;&gt;""</formula>
    </cfRule>
    <cfRule type="expression" dxfId="2622" priority="935" stopIfTrue="1">
      <formula>AND(#REF!="",$F145&lt;&gt;"")</formula>
    </cfRule>
  </conditionalFormatting>
  <conditionalFormatting sqref="E269:E270">
    <cfRule type="expression" dxfId="2621" priority="936" stopIfTrue="1">
      <formula>$F187=""</formula>
    </cfRule>
    <cfRule type="expression" dxfId="2620" priority="937" stopIfTrue="1">
      <formula>#REF!&lt;&gt;""</formula>
    </cfRule>
    <cfRule type="expression" dxfId="2619" priority="938" stopIfTrue="1">
      <formula>AND($G187="",$F187&lt;&gt;"")</formula>
    </cfRule>
  </conditionalFormatting>
  <conditionalFormatting sqref="E269:E270">
    <cfRule type="expression" dxfId="2618" priority="939" stopIfTrue="1">
      <formula>$F143=""</formula>
    </cfRule>
    <cfRule type="expression" dxfId="2617" priority="940" stopIfTrue="1">
      <formula>#REF!&lt;&gt;""</formula>
    </cfRule>
    <cfRule type="expression" dxfId="2616" priority="941" stopIfTrue="1">
      <formula>AND(#REF!="",$F143&lt;&gt;"")</formula>
    </cfRule>
  </conditionalFormatting>
  <conditionalFormatting sqref="E269:E270">
    <cfRule type="expression" dxfId="2615" priority="942" stopIfTrue="1">
      <formula>$F184=""</formula>
    </cfRule>
    <cfRule type="expression" dxfId="2614" priority="943" stopIfTrue="1">
      <formula>#REF!&lt;&gt;""</formula>
    </cfRule>
    <cfRule type="expression" dxfId="2613" priority="944" stopIfTrue="1">
      <formula>AND($G184="",$F184&lt;&gt;"")</formula>
    </cfRule>
  </conditionalFormatting>
  <conditionalFormatting sqref="E269:E270">
    <cfRule type="expression" dxfId="2612" priority="945" stopIfTrue="1">
      <formula>$F185=""</formula>
    </cfRule>
    <cfRule type="expression" dxfId="2611" priority="946" stopIfTrue="1">
      <formula>#REF!&lt;&gt;""</formula>
    </cfRule>
    <cfRule type="expression" dxfId="2610" priority="947" stopIfTrue="1">
      <formula>AND($G185="",$F185&lt;&gt;"")</formula>
    </cfRule>
  </conditionalFormatting>
  <conditionalFormatting sqref="E269:E270">
    <cfRule type="expression" dxfId="2609" priority="921" stopIfTrue="1">
      <formula>$F147=""</formula>
    </cfRule>
    <cfRule type="expression" dxfId="2608" priority="922" stopIfTrue="1">
      <formula>#REF!&lt;&gt;""</formula>
    </cfRule>
    <cfRule type="expression" dxfId="2607" priority="923" stopIfTrue="1">
      <formula>AND(#REF!="",$F147&lt;&gt;"")</formula>
    </cfRule>
  </conditionalFormatting>
  <conditionalFormatting sqref="E269:E270">
    <cfRule type="expression" dxfId="2606" priority="918" stopIfTrue="1">
      <formula>$F188=""</formula>
    </cfRule>
    <cfRule type="expression" dxfId="2605" priority="919" stopIfTrue="1">
      <formula>#REF!&lt;&gt;""</formula>
    </cfRule>
    <cfRule type="expression" dxfId="2604" priority="920" stopIfTrue="1">
      <formula>AND($G188="",$F188&lt;&gt;"")</formula>
    </cfRule>
  </conditionalFormatting>
  <conditionalFormatting sqref="E269:E270">
    <cfRule type="expression" dxfId="2603" priority="915" stopIfTrue="1">
      <formula>$F187=""</formula>
    </cfRule>
    <cfRule type="expression" dxfId="2602" priority="916" stopIfTrue="1">
      <formula>#REF!&lt;&gt;""</formula>
    </cfRule>
    <cfRule type="expression" dxfId="2601" priority="917" stopIfTrue="1">
      <formula>AND($G187="",$F187&lt;&gt;"")</formula>
    </cfRule>
  </conditionalFormatting>
  <conditionalFormatting sqref="E269:E270">
    <cfRule type="expression" dxfId="2600" priority="912" stopIfTrue="1">
      <formula>$F186=""</formula>
    </cfRule>
    <cfRule type="expression" dxfId="2599" priority="913" stopIfTrue="1">
      <formula>#REF!&lt;&gt;""</formula>
    </cfRule>
    <cfRule type="expression" dxfId="2598" priority="914" stopIfTrue="1">
      <formula>AND($G186="",$F186&lt;&gt;"")</formula>
    </cfRule>
  </conditionalFormatting>
  <conditionalFormatting sqref="E269:E270">
    <cfRule type="expression" dxfId="2597" priority="909" stopIfTrue="1">
      <formula>$F189=""</formula>
    </cfRule>
    <cfRule type="expression" dxfId="2596" priority="910" stopIfTrue="1">
      <formula>#REF!&lt;&gt;""</formula>
    </cfRule>
    <cfRule type="expression" dxfId="2595" priority="911" stopIfTrue="1">
      <formula>AND($G189="",$F189&lt;&gt;"")</formula>
    </cfRule>
  </conditionalFormatting>
  <conditionalFormatting sqref="E269:E270">
    <cfRule type="expression" dxfId="2594" priority="906" stopIfTrue="1">
      <formula>$F145=""</formula>
    </cfRule>
    <cfRule type="expression" dxfId="2593" priority="907" stopIfTrue="1">
      <formula>#REF!&lt;&gt;""</formula>
    </cfRule>
    <cfRule type="expression" dxfId="2592" priority="908" stopIfTrue="1">
      <formula>AND(#REF!="",$F145&lt;&gt;"")</formula>
    </cfRule>
  </conditionalFormatting>
  <conditionalFormatting sqref="E269:E270">
    <cfRule type="expression" dxfId="2591" priority="903" stopIfTrue="1">
      <formula>$F187=""</formula>
    </cfRule>
    <cfRule type="expression" dxfId="2590" priority="904" stopIfTrue="1">
      <formula>#REF!&lt;&gt;""</formula>
    </cfRule>
    <cfRule type="expression" dxfId="2589" priority="905" stopIfTrue="1">
      <formula>AND($G187="",$F187&lt;&gt;"")</formula>
    </cfRule>
  </conditionalFormatting>
  <conditionalFormatting sqref="E269:E270">
    <cfRule type="expression" dxfId="2588" priority="900" stopIfTrue="1">
      <formula>$F146=""</formula>
    </cfRule>
    <cfRule type="expression" dxfId="2587" priority="901" stopIfTrue="1">
      <formula>#REF!&lt;&gt;""</formula>
    </cfRule>
    <cfRule type="expression" dxfId="2586" priority="902" stopIfTrue="1">
      <formula>AND(#REF!="",$F146&lt;&gt;"")</formula>
    </cfRule>
  </conditionalFormatting>
  <conditionalFormatting sqref="E269:E270">
    <cfRule type="expression" dxfId="2585" priority="897" stopIfTrue="1">
      <formula>$F186=""</formula>
    </cfRule>
    <cfRule type="expression" dxfId="2584" priority="898" stopIfTrue="1">
      <formula>#REF!&lt;&gt;""</formula>
    </cfRule>
    <cfRule type="expression" dxfId="2583" priority="899" stopIfTrue="1">
      <formula>AND($G186="",$F186&lt;&gt;"")</formula>
    </cfRule>
  </conditionalFormatting>
  <conditionalFormatting sqref="E269:E270">
    <cfRule type="expression" dxfId="2582" priority="894" stopIfTrue="1">
      <formula>$F185=""</formula>
    </cfRule>
    <cfRule type="expression" dxfId="2581" priority="895" stopIfTrue="1">
      <formula>#REF!&lt;&gt;""</formula>
    </cfRule>
    <cfRule type="expression" dxfId="2580" priority="896" stopIfTrue="1">
      <formula>AND($G185="",$F185&lt;&gt;"")</formula>
    </cfRule>
  </conditionalFormatting>
  <conditionalFormatting sqref="E269:E270">
    <cfRule type="expression" dxfId="2579" priority="891" stopIfTrue="1">
      <formula>$F188=""</formula>
    </cfRule>
    <cfRule type="expression" dxfId="2578" priority="892" stopIfTrue="1">
      <formula>#REF!&lt;&gt;""</formula>
    </cfRule>
    <cfRule type="expression" dxfId="2577" priority="893" stopIfTrue="1">
      <formula>AND($G188="",$F188&lt;&gt;"")</formula>
    </cfRule>
  </conditionalFormatting>
  <conditionalFormatting sqref="E269:E270">
    <cfRule type="expression" dxfId="2576" priority="888" stopIfTrue="1">
      <formula>$F144=""</formula>
    </cfRule>
    <cfRule type="expression" dxfId="2575" priority="889" stopIfTrue="1">
      <formula>#REF!&lt;&gt;""</formula>
    </cfRule>
    <cfRule type="expression" dxfId="2574" priority="890" stopIfTrue="1">
      <formula>AND(#REF!="",$F144&lt;&gt;"")</formula>
    </cfRule>
  </conditionalFormatting>
  <conditionalFormatting sqref="F269:F270">
    <cfRule type="expression" dxfId="2573" priority="867" stopIfTrue="1">
      <formula>#REF!=""</formula>
    </cfRule>
    <cfRule type="expression" dxfId="2572" priority="868" stopIfTrue="1">
      <formula>#REF!&lt;&gt;""</formula>
    </cfRule>
    <cfRule type="expression" dxfId="2571" priority="869" stopIfTrue="1">
      <formula>AND(#REF!="",#REF!&lt;&gt;"")</formula>
    </cfRule>
  </conditionalFormatting>
  <conditionalFormatting sqref="F269:F270">
    <cfRule type="expression" dxfId="2570" priority="864" stopIfTrue="1">
      <formula>#REF!=""</formula>
    </cfRule>
    <cfRule type="expression" dxfId="2569" priority="865" stopIfTrue="1">
      <formula>#REF!&lt;&gt;""</formula>
    </cfRule>
    <cfRule type="expression" dxfId="2568" priority="866" stopIfTrue="1">
      <formula>AND(#REF!="",#REF!&lt;&gt;"")</formula>
    </cfRule>
  </conditionalFormatting>
  <conditionalFormatting sqref="F269:F270">
    <cfRule type="expression" dxfId="2567" priority="870" stopIfTrue="1">
      <formula>$F186=""</formula>
    </cfRule>
    <cfRule type="expression" dxfId="2566" priority="871" stopIfTrue="1">
      <formula>#REF!&lt;&gt;""</formula>
    </cfRule>
    <cfRule type="expression" dxfId="2565" priority="872" stopIfTrue="1">
      <formula>AND($G186="",$F186&lt;&gt;"")</formula>
    </cfRule>
  </conditionalFormatting>
  <conditionalFormatting sqref="F269:F270">
    <cfRule type="expression" dxfId="2564" priority="873" stopIfTrue="1">
      <formula>$F145=""</formula>
    </cfRule>
    <cfRule type="expression" dxfId="2563" priority="874" stopIfTrue="1">
      <formula>#REF!&lt;&gt;""</formula>
    </cfRule>
    <cfRule type="expression" dxfId="2562" priority="875" stopIfTrue="1">
      <formula>AND(#REF!="",$F145&lt;&gt;"")</formula>
    </cfRule>
  </conditionalFormatting>
  <conditionalFormatting sqref="F269:F270">
    <cfRule type="expression" dxfId="2561" priority="876" stopIfTrue="1">
      <formula>$F187=""</formula>
    </cfRule>
    <cfRule type="expression" dxfId="2560" priority="877" stopIfTrue="1">
      <formula>#REF!&lt;&gt;""</formula>
    </cfRule>
    <cfRule type="expression" dxfId="2559" priority="878" stopIfTrue="1">
      <formula>AND($G187="",$F187&lt;&gt;"")</formula>
    </cfRule>
  </conditionalFormatting>
  <conditionalFormatting sqref="F269:F270">
    <cfRule type="expression" dxfId="2558" priority="879" stopIfTrue="1">
      <formula>$F143=""</formula>
    </cfRule>
    <cfRule type="expression" dxfId="2557" priority="880" stopIfTrue="1">
      <formula>#REF!&lt;&gt;""</formula>
    </cfRule>
    <cfRule type="expression" dxfId="2556" priority="881" stopIfTrue="1">
      <formula>AND(#REF!="",$F143&lt;&gt;"")</formula>
    </cfRule>
  </conditionalFormatting>
  <conditionalFormatting sqref="F269:F270">
    <cfRule type="expression" dxfId="2555" priority="882" stopIfTrue="1">
      <formula>$F184=""</formula>
    </cfRule>
    <cfRule type="expression" dxfId="2554" priority="883" stopIfTrue="1">
      <formula>#REF!&lt;&gt;""</formula>
    </cfRule>
    <cfRule type="expression" dxfId="2553" priority="884" stopIfTrue="1">
      <formula>AND($G184="",$F184&lt;&gt;"")</formula>
    </cfRule>
  </conditionalFormatting>
  <conditionalFormatting sqref="F269:F270">
    <cfRule type="expression" dxfId="2552" priority="885" stopIfTrue="1">
      <formula>$F185=""</formula>
    </cfRule>
    <cfRule type="expression" dxfId="2551" priority="886" stopIfTrue="1">
      <formula>#REF!&lt;&gt;""</formula>
    </cfRule>
    <cfRule type="expression" dxfId="2550" priority="887" stopIfTrue="1">
      <formula>AND($G185="",$F185&lt;&gt;"")</formula>
    </cfRule>
  </conditionalFormatting>
  <conditionalFormatting sqref="F269:F270">
    <cfRule type="expression" dxfId="2549" priority="861" stopIfTrue="1">
      <formula>$F147=""</formula>
    </cfRule>
    <cfRule type="expression" dxfId="2548" priority="862" stopIfTrue="1">
      <formula>#REF!&lt;&gt;""</formula>
    </cfRule>
    <cfRule type="expression" dxfId="2547" priority="863" stopIfTrue="1">
      <formula>AND(#REF!="",$F147&lt;&gt;"")</formula>
    </cfRule>
  </conditionalFormatting>
  <conditionalFormatting sqref="F269:F270">
    <cfRule type="expression" dxfId="2546" priority="858" stopIfTrue="1">
      <formula>$F188=""</formula>
    </cfRule>
    <cfRule type="expression" dxfId="2545" priority="859" stopIfTrue="1">
      <formula>#REF!&lt;&gt;""</formula>
    </cfRule>
    <cfRule type="expression" dxfId="2544" priority="860" stopIfTrue="1">
      <formula>AND($G188="",$F188&lt;&gt;"")</formula>
    </cfRule>
  </conditionalFormatting>
  <conditionalFormatting sqref="F269:F270">
    <cfRule type="expression" dxfId="2543" priority="855" stopIfTrue="1">
      <formula>$F187=""</formula>
    </cfRule>
    <cfRule type="expression" dxfId="2542" priority="856" stopIfTrue="1">
      <formula>#REF!&lt;&gt;""</formula>
    </cfRule>
    <cfRule type="expression" dxfId="2541" priority="857" stopIfTrue="1">
      <formula>AND($G187="",$F187&lt;&gt;"")</formula>
    </cfRule>
  </conditionalFormatting>
  <conditionalFormatting sqref="F269:F270">
    <cfRule type="expression" dxfId="2540" priority="852" stopIfTrue="1">
      <formula>$F186=""</formula>
    </cfRule>
    <cfRule type="expression" dxfId="2539" priority="853" stopIfTrue="1">
      <formula>#REF!&lt;&gt;""</formula>
    </cfRule>
    <cfRule type="expression" dxfId="2538" priority="854" stopIfTrue="1">
      <formula>AND($G186="",$F186&lt;&gt;"")</formula>
    </cfRule>
  </conditionalFormatting>
  <conditionalFormatting sqref="F269:F270">
    <cfRule type="expression" dxfId="2537" priority="849" stopIfTrue="1">
      <formula>$F189=""</formula>
    </cfRule>
    <cfRule type="expression" dxfId="2536" priority="850" stopIfTrue="1">
      <formula>#REF!&lt;&gt;""</formula>
    </cfRule>
    <cfRule type="expression" dxfId="2535" priority="851" stopIfTrue="1">
      <formula>AND($G189="",$F189&lt;&gt;"")</formula>
    </cfRule>
  </conditionalFormatting>
  <conditionalFormatting sqref="F269:F270">
    <cfRule type="expression" dxfId="2534" priority="846" stopIfTrue="1">
      <formula>$F145=""</formula>
    </cfRule>
    <cfRule type="expression" dxfId="2533" priority="847" stopIfTrue="1">
      <formula>#REF!&lt;&gt;""</formula>
    </cfRule>
    <cfRule type="expression" dxfId="2532" priority="848" stopIfTrue="1">
      <formula>AND(#REF!="",$F145&lt;&gt;"")</formula>
    </cfRule>
  </conditionalFormatting>
  <conditionalFormatting sqref="F269:F270">
    <cfRule type="expression" dxfId="2531" priority="843" stopIfTrue="1">
      <formula>$F187=""</formula>
    </cfRule>
    <cfRule type="expression" dxfId="2530" priority="844" stopIfTrue="1">
      <formula>#REF!&lt;&gt;""</formula>
    </cfRule>
    <cfRule type="expression" dxfId="2529" priority="845" stopIfTrue="1">
      <formula>AND($G187="",$F187&lt;&gt;"")</formula>
    </cfRule>
  </conditionalFormatting>
  <conditionalFormatting sqref="F269:F270">
    <cfRule type="expression" dxfId="2528" priority="840" stopIfTrue="1">
      <formula>$F146=""</formula>
    </cfRule>
    <cfRule type="expression" dxfId="2527" priority="841" stopIfTrue="1">
      <formula>#REF!&lt;&gt;""</formula>
    </cfRule>
    <cfRule type="expression" dxfId="2526" priority="842" stopIfTrue="1">
      <formula>AND(#REF!="",$F146&lt;&gt;"")</formula>
    </cfRule>
  </conditionalFormatting>
  <conditionalFormatting sqref="F269:F270">
    <cfRule type="expression" dxfId="2525" priority="837" stopIfTrue="1">
      <formula>$F186=""</formula>
    </cfRule>
    <cfRule type="expression" dxfId="2524" priority="838" stopIfTrue="1">
      <formula>#REF!&lt;&gt;""</formula>
    </cfRule>
    <cfRule type="expression" dxfId="2523" priority="839" stopIfTrue="1">
      <formula>AND($G186="",$F186&lt;&gt;"")</formula>
    </cfRule>
  </conditionalFormatting>
  <conditionalFormatting sqref="F269:F270">
    <cfRule type="expression" dxfId="2522" priority="834" stopIfTrue="1">
      <formula>$F185=""</formula>
    </cfRule>
    <cfRule type="expression" dxfId="2521" priority="835" stopIfTrue="1">
      <formula>#REF!&lt;&gt;""</formula>
    </cfRule>
    <cfRule type="expression" dxfId="2520" priority="836" stopIfTrue="1">
      <formula>AND($G185="",$F185&lt;&gt;"")</formula>
    </cfRule>
  </conditionalFormatting>
  <conditionalFormatting sqref="F269:F270">
    <cfRule type="expression" dxfId="2519" priority="831" stopIfTrue="1">
      <formula>$F188=""</formula>
    </cfRule>
    <cfRule type="expression" dxfId="2518" priority="832" stopIfTrue="1">
      <formula>#REF!&lt;&gt;""</formula>
    </cfRule>
    <cfRule type="expression" dxfId="2517" priority="833" stopIfTrue="1">
      <formula>AND($G188="",$F188&lt;&gt;"")</formula>
    </cfRule>
  </conditionalFormatting>
  <conditionalFormatting sqref="F269:F270">
    <cfRule type="expression" dxfId="2516" priority="828" stopIfTrue="1">
      <formula>$F144=""</formula>
    </cfRule>
    <cfRule type="expression" dxfId="2515" priority="829" stopIfTrue="1">
      <formula>#REF!&lt;&gt;""</formula>
    </cfRule>
    <cfRule type="expression" dxfId="2514" priority="830" stopIfTrue="1">
      <formula>AND(#REF!="",$F144&lt;&gt;"")</formula>
    </cfRule>
  </conditionalFormatting>
  <conditionalFormatting sqref="E271">
    <cfRule type="expression" dxfId="2513" priority="807" stopIfTrue="1">
      <formula>#REF!=""</formula>
    </cfRule>
    <cfRule type="expression" dxfId="2512" priority="808" stopIfTrue="1">
      <formula>#REF!&lt;&gt;""</formula>
    </cfRule>
    <cfRule type="expression" dxfId="2511" priority="809" stopIfTrue="1">
      <formula>AND(#REF!="",#REF!&lt;&gt;"")</formula>
    </cfRule>
  </conditionalFormatting>
  <conditionalFormatting sqref="E271">
    <cfRule type="expression" dxfId="2510" priority="804" stopIfTrue="1">
      <formula>#REF!=""</formula>
    </cfRule>
    <cfRule type="expression" dxfId="2509" priority="805" stopIfTrue="1">
      <formula>#REF!&lt;&gt;""</formula>
    </cfRule>
    <cfRule type="expression" dxfId="2508" priority="806" stopIfTrue="1">
      <formula>AND(#REF!="",#REF!&lt;&gt;"")</formula>
    </cfRule>
  </conditionalFormatting>
  <conditionalFormatting sqref="E271">
    <cfRule type="expression" dxfId="2507" priority="810" stopIfTrue="1">
      <formula>$F188=""</formula>
    </cfRule>
    <cfRule type="expression" dxfId="2506" priority="811" stopIfTrue="1">
      <formula>#REF!&lt;&gt;""</formula>
    </cfRule>
    <cfRule type="expression" dxfId="2505" priority="812" stopIfTrue="1">
      <formula>AND($G188="",$F188&lt;&gt;"")</formula>
    </cfRule>
  </conditionalFormatting>
  <conditionalFormatting sqref="E271">
    <cfRule type="expression" dxfId="2504" priority="813" stopIfTrue="1">
      <formula>$F147=""</formula>
    </cfRule>
    <cfRule type="expression" dxfId="2503" priority="814" stopIfTrue="1">
      <formula>#REF!&lt;&gt;""</formula>
    </cfRule>
    <cfRule type="expression" dxfId="2502" priority="815" stopIfTrue="1">
      <formula>AND(#REF!="",$F147&lt;&gt;"")</formula>
    </cfRule>
  </conditionalFormatting>
  <conditionalFormatting sqref="E271">
    <cfRule type="expression" dxfId="2501" priority="816" stopIfTrue="1">
      <formula>$F189=""</formula>
    </cfRule>
    <cfRule type="expression" dxfId="2500" priority="817" stopIfTrue="1">
      <formula>#REF!&lt;&gt;""</formula>
    </cfRule>
    <cfRule type="expression" dxfId="2499" priority="818" stopIfTrue="1">
      <formula>AND($G189="",$F189&lt;&gt;"")</formula>
    </cfRule>
  </conditionalFormatting>
  <conditionalFormatting sqref="E271">
    <cfRule type="expression" dxfId="2498" priority="819" stopIfTrue="1">
      <formula>$F145=""</formula>
    </cfRule>
    <cfRule type="expression" dxfId="2497" priority="820" stopIfTrue="1">
      <formula>#REF!&lt;&gt;""</formula>
    </cfRule>
    <cfRule type="expression" dxfId="2496" priority="821" stopIfTrue="1">
      <formula>AND(#REF!="",$F145&lt;&gt;"")</formula>
    </cfRule>
  </conditionalFormatting>
  <conditionalFormatting sqref="E271">
    <cfRule type="expression" dxfId="2495" priority="822" stopIfTrue="1">
      <formula>$F186=""</formula>
    </cfRule>
    <cfRule type="expression" dxfId="2494" priority="823" stopIfTrue="1">
      <formula>#REF!&lt;&gt;""</formula>
    </cfRule>
    <cfRule type="expression" dxfId="2493" priority="824" stopIfTrue="1">
      <formula>AND($G186="",$F186&lt;&gt;"")</formula>
    </cfRule>
  </conditionalFormatting>
  <conditionalFormatting sqref="E271">
    <cfRule type="expression" dxfId="2492" priority="825" stopIfTrue="1">
      <formula>$F187=""</formula>
    </cfRule>
    <cfRule type="expression" dxfId="2491" priority="826" stopIfTrue="1">
      <formula>#REF!&lt;&gt;""</formula>
    </cfRule>
    <cfRule type="expression" dxfId="2490" priority="827" stopIfTrue="1">
      <formula>AND($G187="",$F187&lt;&gt;"")</formula>
    </cfRule>
  </conditionalFormatting>
  <conditionalFormatting sqref="E271">
    <cfRule type="expression" dxfId="2489" priority="801" stopIfTrue="1">
      <formula>$F149=""</formula>
    </cfRule>
    <cfRule type="expression" dxfId="2488" priority="802" stopIfTrue="1">
      <formula>#REF!&lt;&gt;""</formula>
    </cfRule>
    <cfRule type="expression" dxfId="2487" priority="803" stopIfTrue="1">
      <formula>AND(#REF!="",$F149&lt;&gt;"")</formula>
    </cfRule>
  </conditionalFormatting>
  <conditionalFormatting sqref="E271">
    <cfRule type="expression" dxfId="2486" priority="798" stopIfTrue="1">
      <formula>$F190=""</formula>
    </cfRule>
    <cfRule type="expression" dxfId="2485" priority="799" stopIfTrue="1">
      <formula>#REF!&lt;&gt;""</formula>
    </cfRule>
    <cfRule type="expression" dxfId="2484" priority="800" stopIfTrue="1">
      <formula>AND($G190="",$F190&lt;&gt;"")</formula>
    </cfRule>
  </conditionalFormatting>
  <conditionalFormatting sqref="E271">
    <cfRule type="expression" dxfId="2483" priority="795" stopIfTrue="1">
      <formula>$F189=""</formula>
    </cfRule>
    <cfRule type="expression" dxfId="2482" priority="796" stopIfTrue="1">
      <formula>#REF!&lt;&gt;""</formula>
    </cfRule>
    <cfRule type="expression" dxfId="2481" priority="797" stopIfTrue="1">
      <formula>AND($G189="",$F189&lt;&gt;"")</formula>
    </cfRule>
  </conditionalFormatting>
  <conditionalFormatting sqref="E271">
    <cfRule type="expression" dxfId="2480" priority="792" stopIfTrue="1">
      <formula>$F188=""</formula>
    </cfRule>
    <cfRule type="expression" dxfId="2479" priority="793" stopIfTrue="1">
      <formula>#REF!&lt;&gt;""</formula>
    </cfRule>
    <cfRule type="expression" dxfId="2478" priority="794" stopIfTrue="1">
      <formula>AND($G188="",$F188&lt;&gt;"")</formula>
    </cfRule>
  </conditionalFormatting>
  <conditionalFormatting sqref="E271">
    <cfRule type="expression" dxfId="2477" priority="789" stopIfTrue="1">
      <formula>$F191=""</formula>
    </cfRule>
    <cfRule type="expression" dxfId="2476" priority="790" stopIfTrue="1">
      <formula>#REF!&lt;&gt;""</formula>
    </cfRule>
    <cfRule type="expression" dxfId="2475" priority="791" stopIfTrue="1">
      <formula>AND($G191="",$F191&lt;&gt;"")</formula>
    </cfRule>
  </conditionalFormatting>
  <conditionalFormatting sqref="E271">
    <cfRule type="expression" dxfId="2474" priority="786" stopIfTrue="1">
      <formula>$F147=""</formula>
    </cfRule>
    <cfRule type="expression" dxfId="2473" priority="787" stopIfTrue="1">
      <formula>#REF!&lt;&gt;""</formula>
    </cfRule>
    <cfRule type="expression" dxfId="2472" priority="788" stopIfTrue="1">
      <formula>AND(#REF!="",$F147&lt;&gt;"")</formula>
    </cfRule>
  </conditionalFormatting>
  <conditionalFormatting sqref="E271">
    <cfRule type="expression" dxfId="2471" priority="783" stopIfTrue="1">
      <formula>$F189=""</formula>
    </cfRule>
    <cfRule type="expression" dxfId="2470" priority="784" stopIfTrue="1">
      <formula>#REF!&lt;&gt;""</formula>
    </cfRule>
    <cfRule type="expression" dxfId="2469" priority="785" stopIfTrue="1">
      <formula>AND($G189="",$F189&lt;&gt;"")</formula>
    </cfRule>
  </conditionalFormatting>
  <conditionalFormatting sqref="E271">
    <cfRule type="expression" dxfId="2468" priority="780" stopIfTrue="1">
      <formula>$F148=""</formula>
    </cfRule>
    <cfRule type="expression" dxfId="2467" priority="781" stopIfTrue="1">
      <formula>#REF!&lt;&gt;""</formula>
    </cfRule>
    <cfRule type="expression" dxfId="2466" priority="782" stopIfTrue="1">
      <formula>AND(#REF!="",$F148&lt;&gt;"")</formula>
    </cfRule>
  </conditionalFormatting>
  <conditionalFormatting sqref="E271">
    <cfRule type="expression" dxfId="2465" priority="777" stopIfTrue="1">
      <formula>$F188=""</formula>
    </cfRule>
    <cfRule type="expression" dxfId="2464" priority="778" stopIfTrue="1">
      <formula>#REF!&lt;&gt;""</formula>
    </cfRule>
    <cfRule type="expression" dxfId="2463" priority="779" stopIfTrue="1">
      <formula>AND($G188="",$F188&lt;&gt;"")</formula>
    </cfRule>
  </conditionalFormatting>
  <conditionalFormatting sqref="E271">
    <cfRule type="expression" dxfId="2462" priority="774" stopIfTrue="1">
      <formula>$F187=""</formula>
    </cfRule>
    <cfRule type="expression" dxfId="2461" priority="775" stopIfTrue="1">
      <formula>#REF!&lt;&gt;""</formula>
    </cfRule>
    <cfRule type="expression" dxfId="2460" priority="776" stopIfTrue="1">
      <formula>AND($G187="",$F187&lt;&gt;"")</formula>
    </cfRule>
  </conditionalFormatting>
  <conditionalFormatting sqref="E271">
    <cfRule type="expression" dxfId="2459" priority="771" stopIfTrue="1">
      <formula>$F190=""</formula>
    </cfRule>
    <cfRule type="expression" dxfId="2458" priority="772" stopIfTrue="1">
      <formula>#REF!&lt;&gt;""</formula>
    </cfRule>
    <cfRule type="expression" dxfId="2457" priority="773" stopIfTrue="1">
      <formula>AND($G190="",$F190&lt;&gt;"")</formula>
    </cfRule>
  </conditionalFormatting>
  <conditionalFormatting sqref="E271">
    <cfRule type="expression" dxfId="2456" priority="768" stopIfTrue="1">
      <formula>$F146=""</formula>
    </cfRule>
    <cfRule type="expression" dxfId="2455" priority="769" stopIfTrue="1">
      <formula>#REF!&lt;&gt;""</formula>
    </cfRule>
    <cfRule type="expression" dxfId="2454" priority="770" stopIfTrue="1">
      <formula>AND(#REF!="",$F146&lt;&gt;"")</formula>
    </cfRule>
  </conditionalFormatting>
  <conditionalFormatting sqref="F271">
    <cfRule type="expression" dxfId="2453" priority="747" stopIfTrue="1">
      <formula>#REF!=""</formula>
    </cfRule>
    <cfRule type="expression" dxfId="2452" priority="748" stopIfTrue="1">
      <formula>#REF!&lt;&gt;""</formula>
    </cfRule>
    <cfRule type="expression" dxfId="2451" priority="749" stopIfTrue="1">
      <formula>AND(#REF!="",#REF!&lt;&gt;"")</formula>
    </cfRule>
  </conditionalFormatting>
  <conditionalFormatting sqref="F271">
    <cfRule type="expression" dxfId="2450" priority="744" stopIfTrue="1">
      <formula>#REF!=""</formula>
    </cfRule>
    <cfRule type="expression" dxfId="2449" priority="745" stopIfTrue="1">
      <formula>#REF!&lt;&gt;""</formula>
    </cfRule>
    <cfRule type="expression" dxfId="2448" priority="746" stopIfTrue="1">
      <formula>AND(#REF!="",#REF!&lt;&gt;"")</formula>
    </cfRule>
  </conditionalFormatting>
  <conditionalFormatting sqref="F271">
    <cfRule type="expression" dxfId="2447" priority="750" stopIfTrue="1">
      <formula>$F188=""</formula>
    </cfRule>
    <cfRule type="expression" dxfId="2446" priority="751" stopIfTrue="1">
      <formula>#REF!&lt;&gt;""</formula>
    </cfRule>
    <cfRule type="expression" dxfId="2445" priority="752" stopIfTrue="1">
      <formula>AND($G188="",$F188&lt;&gt;"")</formula>
    </cfRule>
  </conditionalFormatting>
  <conditionalFormatting sqref="F271">
    <cfRule type="expression" dxfId="2444" priority="753" stopIfTrue="1">
      <formula>$F147=""</formula>
    </cfRule>
    <cfRule type="expression" dxfId="2443" priority="754" stopIfTrue="1">
      <formula>#REF!&lt;&gt;""</formula>
    </cfRule>
    <cfRule type="expression" dxfId="2442" priority="755" stopIfTrue="1">
      <formula>AND(#REF!="",$F147&lt;&gt;"")</formula>
    </cfRule>
  </conditionalFormatting>
  <conditionalFormatting sqref="F271">
    <cfRule type="expression" dxfId="2441" priority="756" stopIfTrue="1">
      <formula>$F189=""</formula>
    </cfRule>
    <cfRule type="expression" dxfId="2440" priority="757" stopIfTrue="1">
      <formula>#REF!&lt;&gt;""</formula>
    </cfRule>
    <cfRule type="expression" dxfId="2439" priority="758" stopIfTrue="1">
      <formula>AND($G189="",$F189&lt;&gt;"")</formula>
    </cfRule>
  </conditionalFormatting>
  <conditionalFormatting sqref="F271">
    <cfRule type="expression" dxfId="2438" priority="759" stopIfTrue="1">
      <formula>#REF!&lt;&gt;""</formula>
    </cfRule>
    <cfRule type="expression" dxfId="2437" priority="760" stopIfTrue="1">
      <formula>AND(#REF!="",$F145&lt;&gt;"")</formula>
    </cfRule>
    <cfRule type="expression" dxfId="2436" priority="43941" stopIfTrue="1">
      <formula>$F145=""</formula>
    </cfRule>
  </conditionalFormatting>
  <conditionalFormatting sqref="F271">
    <cfRule type="expression" dxfId="2435" priority="761" stopIfTrue="1">
      <formula>$F186=""</formula>
    </cfRule>
    <cfRule type="expression" dxfId="2434" priority="762" stopIfTrue="1">
      <formula>#REF!&lt;&gt;""</formula>
    </cfRule>
    <cfRule type="expression" dxfId="2433" priority="763" stopIfTrue="1">
      <formula>AND($G186="",$F186&lt;&gt;"")</formula>
    </cfRule>
  </conditionalFormatting>
  <conditionalFormatting sqref="F271">
    <cfRule type="expression" dxfId="2432" priority="764" stopIfTrue="1">
      <formula>$F187=""</formula>
    </cfRule>
    <cfRule type="expression" dxfId="2431" priority="765" stopIfTrue="1">
      <formula>#REF!&lt;&gt;""</formula>
    </cfRule>
    <cfRule type="expression" dxfId="2430" priority="766" stopIfTrue="1">
      <formula>AND($G187="",$F187&lt;&gt;"")</formula>
    </cfRule>
  </conditionalFormatting>
  <conditionalFormatting sqref="F271">
    <cfRule type="expression" dxfId="2429" priority="740" stopIfTrue="1">
      <formula>$F149=""</formula>
    </cfRule>
    <cfRule type="expression" dxfId="2428" priority="741" stopIfTrue="1">
      <formula>#REF!&lt;&gt;""</formula>
    </cfRule>
    <cfRule type="expression" dxfId="2427" priority="742" stopIfTrue="1">
      <formula>AND(#REF!="",$F149&lt;&gt;"")</formula>
    </cfRule>
  </conditionalFormatting>
  <conditionalFormatting sqref="F271">
    <cfRule type="expression" dxfId="2426" priority="737" stopIfTrue="1">
      <formula>$F190=""</formula>
    </cfRule>
    <cfRule type="expression" dxfId="2425" priority="738" stopIfTrue="1">
      <formula>#REF!&lt;&gt;""</formula>
    </cfRule>
    <cfRule type="expression" dxfId="2424" priority="739" stopIfTrue="1">
      <formula>AND($G190="",$F190&lt;&gt;"")</formula>
    </cfRule>
  </conditionalFormatting>
  <conditionalFormatting sqref="F271">
    <cfRule type="expression" dxfId="2423" priority="734" stopIfTrue="1">
      <formula>$F189=""</formula>
    </cfRule>
    <cfRule type="expression" dxfId="2422" priority="735" stopIfTrue="1">
      <formula>#REF!&lt;&gt;""</formula>
    </cfRule>
    <cfRule type="expression" dxfId="2421" priority="736" stopIfTrue="1">
      <formula>AND($G189="",$F189&lt;&gt;"")</formula>
    </cfRule>
  </conditionalFormatting>
  <conditionalFormatting sqref="F271">
    <cfRule type="expression" dxfId="2420" priority="731" stopIfTrue="1">
      <formula>$F188=""</formula>
    </cfRule>
    <cfRule type="expression" dxfId="2419" priority="732" stopIfTrue="1">
      <formula>#REF!&lt;&gt;""</formula>
    </cfRule>
    <cfRule type="expression" dxfId="2418" priority="733" stopIfTrue="1">
      <formula>AND($G188="",$F188&lt;&gt;"")</formula>
    </cfRule>
  </conditionalFormatting>
  <conditionalFormatting sqref="F271">
    <cfRule type="expression" dxfId="2417" priority="728" stopIfTrue="1">
      <formula>$F191=""</formula>
    </cfRule>
    <cfRule type="expression" dxfId="2416" priority="729" stopIfTrue="1">
      <formula>#REF!&lt;&gt;""</formula>
    </cfRule>
    <cfRule type="expression" dxfId="2415" priority="730" stopIfTrue="1">
      <formula>AND($G191="",$F191&lt;&gt;"")</formula>
    </cfRule>
  </conditionalFormatting>
  <conditionalFormatting sqref="F271">
    <cfRule type="expression" dxfId="2414" priority="725" stopIfTrue="1">
      <formula>$F147=""</formula>
    </cfRule>
    <cfRule type="expression" dxfId="2413" priority="726" stopIfTrue="1">
      <formula>#REF!&lt;&gt;""</formula>
    </cfRule>
    <cfRule type="expression" dxfId="2412" priority="727" stopIfTrue="1">
      <formula>AND(#REF!="",$F147&lt;&gt;"")</formula>
    </cfRule>
  </conditionalFormatting>
  <conditionalFormatting sqref="F271">
    <cfRule type="expression" dxfId="2411" priority="722" stopIfTrue="1">
      <formula>$F189=""</formula>
    </cfRule>
    <cfRule type="expression" dxfId="2410" priority="723" stopIfTrue="1">
      <formula>#REF!&lt;&gt;""</formula>
    </cfRule>
    <cfRule type="expression" dxfId="2409" priority="724" stopIfTrue="1">
      <formula>AND($G189="",$F189&lt;&gt;"")</formula>
    </cfRule>
  </conditionalFormatting>
  <conditionalFormatting sqref="F271">
    <cfRule type="expression" dxfId="2408" priority="719" stopIfTrue="1">
      <formula>$F148=""</formula>
    </cfRule>
    <cfRule type="expression" dxfId="2407" priority="720" stopIfTrue="1">
      <formula>#REF!&lt;&gt;""</formula>
    </cfRule>
    <cfRule type="expression" dxfId="2406" priority="721" stopIfTrue="1">
      <formula>AND(#REF!="",$F148&lt;&gt;"")</formula>
    </cfRule>
  </conditionalFormatting>
  <conditionalFormatting sqref="F271">
    <cfRule type="expression" dxfId="2405" priority="716" stopIfTrue="1">
      <formula>$F188=""</formula>
    </cfRule>
    <cfRule type="expression" dxfId="2404" priority="717" stopIfTrue="1">
      <formula>#REF!&lt;&gt;""</formula>
    </cfRule>
    <cfRule type="expression" dxfId="2403" priority="718" stopIfTrue="1">
      <formula>AND($G188="",$F188&lt;&gt;"")</formula>
    </cfRule>
  </conditionalFormatting>
  <conditionalFormatting sqref="F271">
    <cfRule type="expression" dxfId="2402" priority="713" stopIfTrue="1">
      <formula>$F187=""</formula>
    </cfRule>
    <cfRule type="expression" dxfId="2401" priority="714" stopIfTrue="1">
      <formula>#REF!&lt;&gt;""</formula>
    </cfRule>
    <cfRule type="expression" dxfId="2400" priority="715" stopIfTrue="1">
      <formula>AND($G187="",$F187&lt;&gt;"")</formula>
    </cfRule>
  </conditionalFormatting>
  <conditionalFormatting sqref="F271">
    <cfRule type="expression" dxfId="2399" priority="710" stopIfTrue="1">
      <formula>$F190=""</formula>
    </cfRule>
    <cfRule type="expression" dxfId="2398" priority="711" stopIfTrue="1">
      <formula>#REF!&lt;&gt;""</formula>
    </cfRule>
    <cfRule type="expression" dxfId="2397" priority="712" stopIfTrue="1">
      <formula>AND($G190="",$F190&lt;&gt;"")</formula>
    </cfRule>
  </conditionalFormatting>
  <conditionalFormatting sqref="F271">
    <cfRule type="expression" dxfId="2396" priority="707" stopIfTrue="1">
      <formula>$F146=""</formula>
    </cfRule>
    <cfRule type="expression" dxfId="2395" priority="708" stopIfTrue="1">
      <formula>#REF!&lt;&gt;""</formula>
    </cfRule>
    <cfRule type="expression" dxfId="2394" priority="709" stopIfTrue="1">
      <formula>AND(#REF!="",$F146&lt;&gt;"")</formula>
    </cfRule>
  </conditionalFormatting>
  <conditionalFormatting sqref="E272:E273">
    <cfRule type="expression" dxfId="2393" priority="686" stopIfTrue="1">
      <formula>#REF!=""</formula>
    </cfRule>
    <cfRule type="expression" dxfId="2392" priority="687" stopIfTrue="1">
      <formula>#REF!&lt;&gt;""</formula>
    </cfRule>
    <cfRule type="expression" dxfId="2391" priority="688" stopIfTrue="1">
      <formula>AND(#REF!="",#REF!&lt;&gt;"")</formula>
    </cfRule>
  </conditionalFormatting>
  <conditionalFormatting sqref="E272:E273">
    <cfRule type="expression" dxfId="2390" priority="683" stopIfTrue="1">
      <formula>#REF!=""</formula>
    </cfRule>
    <cfRule type="expression" dxfId="2389" priority="684" stopIfTrue="1">
      <formula>#REF!&lt;&gt;""</formula>
    </cfRule>
    <cfRule type="expression" dxfId="2388" priority="685" stopIfTrue="1">
      <formula>AND(#REF!="",#REF!&lt;&gt;"")</formula>
    </cfRule>
  </conditionalFormatting>
  <conditionalFormatting sqref="E272:E273">
    <cfRule type="expression" dxfId="2387" priority="689" stopIfTrue="1">
      <formula>$F189=""</formula>
    </cfRule>
    <cfRule type="expression" dxfId="2386" priority="690" stopIfTrue="1">
      <formula>#REF!&lt;&gt;""</formula>
    </cfRule>
    <cfRule type="expression" dxfId="2385" priority="691" stopIfTrue="1">
      <formula>AND($G189="",$F189&lt;&gt;"")</formula>
    </cfRule>
  </conditionalFormatting>
  <conditionalFormatting sqref="E272:E273">
    <cfRule type="expression" dxfId="2384" priority="692" stopIfTrue="1">
      <formula>$F148=""</formula>
    </cfRule>
    <cfRule type="expression" dxfId="2383" priority="693" stopIfTrue="1">
      <formula>#REF!&lt;&gt;""</formula>
    </cfRule>
    <cfRule type="expression" dxfId="2382" priority="694" stopIfTrue="1">
      <formula>AND(#REF!="",$F148&lt;&gt;"")</formula>
    </cfRule>
  </conditionalFormatting>
  <conditionalFormatting sqref="E272:E273">
    <cfRule type="expression" dxfId="2381" priority="695" stopIfTrue="1">
      <formula>$F190=""</formula>
    </cfRule>
    <cfRule type="expression" dxfId="2380" priority="696" stopIfTrue="1">
      <formula>#REF!&lt;&gt;""</formula>
    </cfRule>
    <cfRule type="expression" dxfId="2379" priority="697" stopIfTrue="1">
      <formula>AND($G190="",$F190&lt;&gt;"")</formula>
    </cfRule>
  </conditionalFormatting>
  <conditionalFormatting sqref="E272:E273">
    <cfRule type="expression" dxfId="2378" priority="698" stopIfTrue="1">
      <formula>$F146=""</formula>
    </cfRule>
    <cfRule type="expression" dxfId="2377" priority="699" stopIfTrue="1">
      <formula>#REF!&lt;&gt;""</formula>
    </cfRule>
    <cfRule type="expression" dxfId="2376" priority="700" stopIfTrue="1">
      <formula>AND(#REF!="",$F146&lt;&gt;"")</formula>
    </cfRule>
  </conditionalFormatting>
  <conditionalFormatting sqref="E272:E273">
    <cfRule type="expression" dxfId="2375" priority="701" stopIfTrue="1">
      <formula>$F187=""</formula>
    </cfRule>
    <cfRule type="expression" dxfId="2374" priority="702" stopIfTrue="1">
      <formula>#REF!&lt;&gt;""</formula>
    </cfRule>
    <cfRule type="expression" dxfId="2373" priority="703" stopIfTrue="1">
      <formula>AND($G187="",$F187&lt;&gt;"")</formula>
    </cfRule>
  </conditionalFormatting>
  <conditionalFormatting sqref="E272:E273">
    <cfRule type="expression" dxfId="2372" priority="704" stopIfTrue="1">
      <formula>$F188=""</formula>
    </cfRule>
    <cfRule type="expression" dxfId="2371" priority="705" stopIfTrue="1">
      <formula>#REF!&lt;&gt;""</formula>
    </cfRule>
    <cfRule type="expression" dxfId="2370" priority="706" stopIfTrue="1">
      <formula>AND($G188="",$F188&lt;&gt;"")</formula>
    </cfRule>
  </conditionalFormatting>
  <conditionalFormatting sqref="E272:E273">
    <cfRule type="expression" dxfId="2369" priority="680" stopIfTrue="1">
      <formula>$F150=""</formula>
    </cfRule>
    <cfRule type="expression" dxfId="2368" priority="681" stopIfTrue="1">
      <formula>#REF!&lt;&gt;""</formula>
    </cfRule>
    <cfRule type="expression" dxfId="2367" priority="682" stopIfTrue="1">
      <formula>AND(#REF!="",$F150&lt;&gt;"")</formula>
    </cfRule>
  </conditionalFormatting>
  <conditionalFormatting sqref="E272:E273">
    <cfRule type="expression" dxfId="2366" priority="677" stopIfTrue="1">
      <formula>$F191=""</formula>
    </cfRule>
    <cfRule type="expression" dxfId="2365" priority="678" stopIfTrue="1">
      <formula>#REF!&lt;&gt;""</formula>
    </cfRule>
    <cfRule type="expression" dxfId="2364" priority="679" stopIfTrue="1">
      <formula>AND($G191="",$F191&lt;&gt;"")</formula>
    </cfRule>
  </conditionalFormatting>
  <conditionalFormatting sqref="E272:E273">
    <cfRule type="expression" dxfId="2363" priority="674" stopIfTrue="1">
      <formula>$F190=""</formula>
    </cfRule>
    <cfRule type="expression" dxfId="2362" priority="675" stopIfTrue="1">
      <formula>#REF!&lt;&gt;""</formula>
    </cfRule>
    <cfRule type="expression" dxfId="2361" priority="676" stopIfTrue="1">
      <formula>AND($G190="",$F190&lt;&gt;"")</formula>
    </cfRule>
  </conditionalFormatting>
  <conditionalFormatting sqref="E272:E273">
    <cfRule type="expression" dxfId="2360" priority="671" stopIfTrue="1">
      <formula>$F189=""</formula>
    </cfRule>
    <cfRule type="expression" dxfId="2359" priority="672" stopIfTrue="1">
      <formula>#REF!&lt;&gt;""</formula>
    </cfRule>
    <cfRule type="expression" dxfId="2358" priority="673" stopIfTrue="1">
      <formula>AND($G189="",$F189&lt;&gt;"")</formula>
    </cfRule>
  </conditionalFormatting>
  <conditionalFormatting sqref="E272:E273">
    <cfRule type="expression" dxfId="2357" priority="668" stopIfTrue="1">
      <formula>$F192=""</formula>
    </cfRule>
    <cfRule type="expression" dxfId="2356" priority="669" stopIfTrue="1">
      <formula>#REF!&lt;&gt;""</formula>
    </cfRule>
    <cfRule type="expression" dxfId="2355" priority="670" stopIfTrue="1">
      <formula>AND($G192="",$F192&lt;&gt;"")</formula>
    </cfRule>
  </conditionalFormatting>
  <conditionalFormatting sqref="E272:E273">
    <cfRule type="expression" dxfId="2354" priority="665" stopIfTrue="1">
      <formula>$F148=""</formula>
    </cfRule>
    <cfRule type="expression" dxfId="2353" priority="666" stopIfTrue="1">
      <formula>#REF!&lt;&gt;""</formula>
    </cfRule>
    <cfRule type="expression" dxfId="2352" priority="667" stopIfTrue="1">
      <formula>AND(#REF!="",$F148&lt;&gt;"")</formula>
    </cfRule>
  </conditionalFormatting>
  <conditionalFormatting sqref="E272:E273">
    <cfRule type="expression" dxfId="2351" priority="662" stopIfTrue="1">
      <formula>$F190=""</formula>
    </cfRule>
    <cfRule type="expression" dxfId="2350" priority="663" stopIfTrue="1">
      <formula>#REF!&lt;&gt;""</formula>
    </cfRule>
    <cfRule type="expression" dxfId="2349" priority="664" stopIfTrue="1">
      <formula>AND($G190="",$F190&lt;&gt;"")</formula>
    </cfRule>
  </conditionalFormatting>
  <conditionalFormatting sqref="E272:E273">
    <cfRule type="expression" dxfId="2348" priority="659" stopIfTrue="1">
      <formula>$F149=""</formula>
    </cfRule>
    <cfRule type="expression" dxfId="2347" priority="660" stopIfTrue="1">
      <formula>#REF!&lt;&gt;""</formula>
    </cfRule>
    <cfRule type="expression" dxfId="2346" priority="661" stopIfTrue="1">
      <formula>AND(#REF!="",$F149&lt;&gt;"")</formula>
    </cfRule>
  </conditionalFormatting>
  <conditionalFormatting sqref="E272:E273">
    <cfRule type="expression" dxfId="2345" priority="656" stopIfTrue="1">
      <formula>$F189=""</formula>
    </cfRule>
    <cfRule type="expression" dxfId="2344" priority="657" stopIfTrue="1">
      <formula>#REF!&lt;&gt;""</formula>
    </cfRule>
    <cfRule type="expression" dxfId="2343" priority="658" stopIfTrue="1">
      <formula>AND($G189="",$F189&lt;&gt;"")</formula>
    </cfRule>
  </conditionalFormatting>
  <conditionalFormatting sqref="E272:E273">
    <cfRule type="expression" dxfId="2342" priority="653" stopIfTrue="1">
      <formula>$F188=""</formula>
    </cfRule>
    <cfRule type="expression" dxfId="2341" priority="654" stopIfTrue="1">
      <formula>#REF!&lt;&gt;""</formula>
    </cfRule>
    <cfRule type="expression" dxfId="2340" priority="655" stopIfTrue="1">
      <formula>AND($G188="",$F188&lt;&gt;"")</formula>
    </cfRule>
  </conditionalFormatting>
  <conditionalFormatting sqref="E272:E273">
    <cfRule type="expression" dxfId="2339" priority="650" stopIfTrue="1">
      <formula>$F191=""</formula>
    </cfRule>
    <cfRule type="expression" dxfId="2338" priority="651" stopIfTrue="1">
      <formula>#REF!&lt;&gt;""</formula>
    </cfRule>
    <cfRule type="expression" dxfId="2337" priority="652" stopIfTrue="1">
      <formula>AND($G191="",$F191&lt;&gt;"")</formula>
    </cfRule>
  </conditionalFormatting>
  <conditionalFormatting sqref="E272:E273">
    <cfRule type="expression" dxfId="2336" priority="647" stopIfTrue="1">
      <formula>$F147=""</formula>
    </cfRule>
    <cfRule type="expression" dxfId="2335" priority="648" stopIfTrue="1">
      <formula>#REF!&lt;&gt;""</formula>
    </cfRule>
    <cfRule type="expression" dxfId="2334" priority="649" stopIfTrue="1">
      <formula>AND(#REF!="",$F147&lt;&gt;"")</formula>
    </cfRule>
  </conditionalFormatting>
  <conditionalFormatting sqref="F272:F273">
    <cfRule type="expression" dxfId="2333" priority="626" stopIfTrue="1">
      <formula>#REF!=""</formula>
    </cfRule>
    <cfRule type="expression" dxfId="2332" priority="627" stopIfTrue="1">
      <formula>#REF!&lt;&gt;""</formula>
    </cfRule>
    <cfRule type="expression" dxfId="2331" priority="628" stopIfTrue="1">
      <formula>AND(#REF!="",#REF!&lt;&gt;"")</formula>
    </cfRule>
  </conditionalFormatting>
  <conditionalFormatting sqref="F272:F273">
    <cfRule type="expression" dxfId="2330" priority="623" stopIfTrue="1">
      <formula>#REF!=""</formula>
    </cfRule>
    <cfRule type="expression" dxfId="2329" priority="624" stopIfTrue="1">
      <formula>#REF!&lt;&gt;""</formula>
    </cfRule>
    <cfRule type="expression" dxfId="2328" priority="625" stopIfTrue="1">
      <formula>AND(#REF!="",#REF!&lt;&gt;"")</formula>
    </cfRule>
  </conditionalFormatting>
  <conditionalFormatting sqref="F272:F273">
    <cfRule type="expression" dxfId="2327" priority="629" stopIfTrue="1">
      <formula>$F189=""</formula>
    </cfRule>
    <cfRule type="expression" dxfId="2326" priority="630" stopIfTrue="1">
      <formula>#REF!&lt;&gt;""</formula>
    </cfRule>
    <cfRule type="expression" dxfId="2325" priority="631" stopIfTrue="1">
      <formula>AND($G189="",$F189&lt;&gt;"")</formula>
    </cfRule>
  </conditionalFormatting>
  <conditionalFormatting sqref="F272:F273">
    <cfRule type="expression" dxfId="2324" priority="632" stopIfTrue="1">
      <formula>$F148=""</formula>
    </cfRule>
    <cfRule type="expression" dxfId="2323" priority="633" stopIfTrue="1">
      <formula>#REF!&lt;&gt;""</formula>
    </cfRule>
    <cfRule type="expression" dxfId="2322" priority="634" stopIfTrue="1">
      <formula>AND(#REF!="",$F148&lt;&gt;"")</formula>
    </cfRule>
  </conditionalFormatting>
  <conditionalFormatting sqref="F272:F273">
    <cfRule type="expression" dxfId="2321" priority="635" stopIfTrue="1">
      <formula>$F190=""</formula>
    </cfRule>
    <cfRule type="expression" dxfId="2320" priority="636" stopIfTrue="1">
      <formula>#REF!&lt;&gt;""</formula>
    </cfRule>
    <cfRule type="expression" dxfId="2319" priority="637" stopIfTrue="1">
      <formula>AND($G190="",$F190&lt;&gt;"")</formula>
    </cfRule>
  </conditionalFormatting>
  <conditionalFormatting sqref="F272:F273">
    <cfRule type="expression" dxfId="2318" priority="638" stopIfTrue="1">
      <formula>$F146=""</formula>
    </cfRule>
    <cfRule type="expression" dxfId="2317" priority="639" stopIfTrue="1">
      <formula>#REF!&lt;&gt;""</formula>
    </cfRule>
    <cfRule type="expression" dxfId="2316" priority="640" stopIfTrue="1">
      <formula>AND(#REF!="",$F146&lt;&gt;"")</formula>
    </cfRule>
  </conditionalFormatting>
  <conditionalFormatting sqref="F272:F273">
    <cfRule type="expression" dxfId="2315" priority="641" stopIfTrue="1">
      <formula>$F187=""</formula>
    </cfRule>
    <cfRule type="expression" dxfId="2314" priority="642" stopIfTrue="1">
      <formula>#REF!&lt;&gt;""</formula>
    </cfRule>
    <cfRule type="expression" dxfId="2313" priority="643" stopIfTrue="1">
      <formula>AND($G187="",$F187&lt;&gt;"")</formula>
    </cfRule>
  </conditionalFormatting>
  <conditionalFormatting sqref="F272:F273">
    <cfRule type="expression" dxfId="2312" priority="644" stopIfTrue="1">
      <formula>$F188=""</formula>
    </cfRule>
    <cfRule type="expression" dxfId="2311" priority="645" stopIfTrue="1">
      <formula>#REF!&lt;&gt;""</formula>
    </cfRule>
    <cfRule type="expression" dxfId="2310" priority="646" stopIfTrue="1">
      <formula>AND($G188="",$F188&lt;&gt;"")</formula>
    </cfRule>
  </conditionalFormatting>
  <conditionalFormatting sqref="F272:F273">
    <cfRule type="expression" dxfId="2309" priority="620" stopIfTrue="1">
      <formula>$F150=""</formula>
    </cfRule>
    <cfRule type="expression" dxfId="2308" priority="621" stopIfTrue="1">
      <formula>#REF!&lt;&gt;""</formula>
    </cfRule>
    <cfRule type="expression" dxfId="2307" priority="622" stopIfTrue="1">
      <formula>AND(#REF!="",$F150&lt;&gt;"")</formula>
    </cfRule>
  </conditionalFormatting>
  <conditionalFormatting sqref="F272:F273">
    <cfRule type="expression" dxfId="2306" priority="617" stopIfTrue="1">
      <formula>$F191=""</formula>
    </cfRule>
    <cfRule type="expression" dxfId="2305" priority="618" stopIfTrue="1">
      <formula>#REF!&lt;&gt;""</formula>
    </cfRule>
    <cfRule type="expression" dxfId="2304" priority="619" stopIfTrue="1">
      <formula>AND($G191="",$F191&lt;&gt;"")</formula>
    </cfRule>
  </conditionalFormatting>
  <conditionalFormatting sqref="F272:F273">
    <cfRule type="expression" dxfId="2303" priority="614" stopIfTrue="1">
      <formula>$F190=""</formula>
    </cfRule>
    <cfRule type="expression" dxfId="2302" priority="615" stopIfTrue="1">
      <formula>#REF!&lt;&gt;""</formula>
    </cfRule>
    <cfRule type="expression" dxfId="2301" priority="616" stopIfTrue="1">
      <formula>AND($G190="",$F190&lt;&gt;"")</formula>
    </cfRule>
  </conditionalFormatting>
  <conditionalFormatting sqref="F272:F273">
    <cfRule type="expression" dxfId="2300" priority="611" stopIfTrue="1">
      <formula>$F189=""</formula>
    </cfRule>
    <cfRule type="expression" dxfId="2299" priority="612" stopIfTrue="1">
      <formula>#REF!&lt;&gt;""</formula>
    </cfRule>
    <cfRule type="expression" dxfId="2298" priority="613" stopIfTrue="1">
      <formula>AND($G189="",$F189&lt;&gt;"")</formula>
    </cfRule>
  </conditionalFormatting>
  <conditionalFormatting sqref="F272:F273">
    <cfRule type="expression" dxfId="2297" priority="608" stopIfTrue="1">
      <formula>$F192=""</formula>
    </cfRule>
    <cfRule type="expression" dxfId="2296" priority="609" stopIfTrue="1">
      <formula>#REF!&lt;&gt;""</formula>
    </cfRule>
    <cfRule type="expression" dxfId="2295" priority="610" stopIfTrue="1">
      <formula>AND($G192="",$F192&lt;&gt;"")</formula>
    </cfRule>
  </conditionalFormatting>
  <conditionalFormatting sqref="F272:F273">
    <cfRule type="expression" dxfId="2294" priority="605" stopIfTrue="1">
      <formula>$F148=""</formula>
    </cfRule>
    <cfRule type="expression" dxfId="2293" priority="606" stopIfTrue="1">
      <formula>#REF!&lt;&gt;""</formula>
    </cfRule>
    <cfRule type="expression" dxfId="2292" priority="607" stopIfTrue="1">
      <formula>AND(#REF!="",$F148&lt;&gt;"")</formula>
    </cfRule>
  </conditionalFormatting>
  <conditionalFormatting sqref="F272:F273">
    <cfRule type="expression" dxfId="2291" priority="602" stopIfTrue="1">
      <formula>$F190=""</formula>
    </cfRule>
    <cfRule type="expression" dxfId="2290" priority="603" stopIfTrue="1">
      <formula>#REF!&lt;&gt;""</formula>
    </cfRule>
    <cfRule type="expression" dxfId="2289" priority="604" stopIfTrue="1">
      <formula>AND($G190="",$F190&lt;&gt;"")</formula>
    </cfRule>
  </conditionalFormatting>
  <conditionalFormatting sqref="F272:F273">
    <cfRule type="expression" dxfId="2288" priority="599" stopIfTrue="1">
      <formula>$F149=""</formula>
    </cfRule>
    <cfRule type="expression" dxfId="2287" priority="600" stopIfTrue="1">
      <formula>#REF!&lt;&gt;""</formula>
    </cfRule>
    <cfRule type="expression" dxfId="2286" priority="601" stopIfTrue="1">
      <formula>AND(#REF!="",$F149&lt;&gt;"")</formula>
    </cfRule>
  </conditionalFormatting>
  <conditionalFormatting sqref="F272:F273">
    <cfRule type="expression" dxfId="2285" priority="596" stopIfTrue="1">
      <formula>$F189=""</formula>
    </cfRule>
    <cfRule type="expression" dxfId="2284" priority="597" stopIfTrue="1">
      <formula>#REF!&lt;&gt;""</formula>
    </cfRule>
    <cfRule type="expression" dxfId="2283" priority="598" stopIfTrue="1">
      <formula>AND($G189="",$F189&lt;&gt;"")</formula>
    </cfRule>
  </conditionalFormatting>
  <conditionalFormatting sqref="F272:F273">
    <cfRule type="expression" dxfId="2282" priority="593" stopIfTrue="1">
      <formula>$F188=""</formula>
    </cfRule>
    <cfRule type="expression" dxfId="2281" priority="594" stopIfTrue="1">
      <formula>#REF!&lt;&gt;""</formula>
    </cfRule>
    <cfRule type="expression" dxfId="2280" priority="595" stopIfTrue="1">
      <formula>AND($G188="",$F188&lt;&gt;"")</formula>
    </cfRule>
  </conditionalFormatting>
  <conditionalFormatting sqref="F272:F273">
    <cfRule type="expression" dxfId="2279" priority="590" stopIfTrue="1">
      <formula>$F191=""</formula>
    </cfRule>
    <cfRule type="expression" dxfId="2278" priority="591" stopIfTrue="1">
      <formula>#REF!&lt;&gt;""</formula>
    </cfRule>
    <cfRule type="expression" dxfId="2277" priority="592" stopIfTrue="1">
      <formula>AND($G191="",$F191&lt;&gt;"")</formula>
    </cfRule>
  </conditionalFormatting>
  <conditionalFormatting sqref="F272:F273">
    <cfRule type="expression" dxfId="2276" priority="587" stopIfTrue="1">
      <formula>$F147=""</formula>
    </cfRule>
    <cfRule type="expression" dxfId="2275" priority="588" stopIfTrue="1">
      <formula>#REF!&lt;&gt;""</formula>
    </cfRule>
    <cfRule type="expression" dxfId="2274" priority="589" stopIfTrue="1">
      <formula>AND(#REF!="",$F147&lt;&gt;"")</formula>
    </cfRule>
  </conditionalFormatting>
  <conditionalFormatting sqref="D268">
    <cfRule type="expression" dxfId="2273" priority="584" stopIfTrue="1">
      <formula>#REF!=""</formula>
    </cfRule>
    <cfRule type="expression" dxfId="2272" priority="585" stopIfTrue="1">
      <formula>#REF!&lt;&gt;""</formula>
    </cfRule>
    <cfRule type="expression" dxfId="2271" priority="586" stopIfTrue="1">
      <formula>AND(#REF!="",#REF!&lt;&gt;"")</formula>
    </cfRule>
  </conditionalFormatting>
  <conditionalFormatting sqref="D268">
    <cfRule type="expression" dxfId="2270" priority="581" stopIfTrue="1">
      <formula>#REF!=""</formula>
    </cfRule>
    <cfRule type="expression" dxfId="2269" priority="582" stopIfTrue="1">
      <formula>#REF!&lt;&gt;""</formula>
    </cfRule>
    <cfRule type="expression" dxfId="2268" priority="583" stopIfTrue="1">
      <formula>AND(#REF!="",#REF!&lt;&gt;"")</formula>
    </cfRule>
  </conditionalFormatting>
  <conditionalFormatting sqref="D268">
    <cfRule type="expression" dxfId="2267" priority="578" stopIfTrue="1">
      <formula>$F185=""</formula>
    </cfRule>
    <cfRule type="expression" dxfId="2266" priority="579" stopIfTrue="1">
      <formula>#REF!&lt;&gt;""</formula>
    </cfRule>
    <cfRule type="expression" dxfId="2265" priority="580" stopIfTrue="1">
      <formula>AND($G185="",$F185&lt;&gt;"")</formula>
    </cfRule>
  </conditionalFormatting>
  <conditionalFormatting sqref="D268">
    <cfRule type="expression" dxfId="2264" priority="575" stopIfTrue="1">
      <formula>$F144=""</formula>
    </cfRule>
    <cfRule type="expression" dxfId="2263" priority="576" stopIfTrue="1">
      <formula>#REF!&lt;&gt;""</formula>
    </cfRule>
    <cfRule type="expression" dxfId="2262" priority="577" stopIfTrue="1">
      <formula>AND(#REF!="",$F144&lt;&gt;"")</formula>
    </cfRule>
  </conditionalFormatting>
  <conditionalFormatting sqref="D268">
    <cfRule type="expression" dxfId="2261" priority="572" stopIfTrue="1">
      <formula>$F186=""</formula>
    </cfRule>
    <cfRule type="expression" dxfId="2260" priority="573" stopIfTrue="1">
      <formula>#REF!&lt;&gt;""</formula>
    </cfRule>
    <cfRule type="expression" dxfId="2259" priority="574" stopIfTrue="1">
      <formula>AND($G186="",$F186&lt;&gt;"")</formula>
    </cfRule>
  </conditionalFormatting>
  <conditionalFormatting sqref="D268">
    <cfRule type="expression" dxfId="2258" priority="569" stopIfTrue="1">
      <formula>$F142=""</formula>
    </cfRule>
    <cfRule type="expression" dxfId="2257" priority="570" stopIfTrue="1">
      <formula>#REF!&lt;&gt;""</formula>
    </cfRule>
    <cfRule type="expression" dxfId="2256" priority="571" stopIfTrue="1">
      <formula>AND(#REF!="",$F142&lt;&gt;"")</formula>
    </cfRule>
  </conditionalFormatting>
  <conditionalFormatting sqref="D268">
    <cfRule type="expression" dxfId="2255" priority="566" stopIfTrue="1">
      <formula>$F183=""</formula>
    </cfRule>
    <cfRule type="expression" dxfId="2254" priority="567" stopIfTrue="1">
      <formula>#REF!&lt;&gt;""</formula>
    </cfRule>
    <cfRule type="expression" dxfId="2253" priority="568" stopIfTrue="1">
      <formula>AND($G183="",$F183&lt;&gt;"")</formula>
    </cfRule>
  </conditionalFormatting>
  <conditionalFormatting sqref="D268">
    <cfRule type="expression" dxfId="2252" priority="563" stopIfTrue="1">
      <formula>$F184=""</formula>
    </cfRule>
    <cfRule type="expression" dxfId="2251" priority="564" stopIfTrue="1">
      <formula>#REF!&lt;&gt;""</formula>
    </cfRule>
    <cfRule type="expression" dxfId="2250" priority="565" stopIfTrue="1">
      <formula>AND($G184="",$F184&lt;&gt;"")</formula>
    </cfRule>
  </conditionalFormatting>
  <conditionalFormatting sqref="D268">
    <cfRule type="expression" dxfId="2249" priority="560" stopIfTrue="1">
      <formula>$F146=""</formula>
    </cfRule>
    <cfRule type="expression" dxfId="2248" priority="561" stopIfTrue="1">
      <formula>#REF!&lt;&gt;""</formula>
    </cfRule>
    <cfRule type="expression" dxfId="2247" priority="562" stopIfTrue="1">
      <formula>AND(#REF!="",$F146&lt;&gt;"")</formula>
    </cfRule>
  </conditionalFormatting>
  <conditionalFormatting sqref="D268">
    <cfRule type="expression" dxfId="2246" priority="557" stopIfTrue="1">
      <formula>$F187=""</formula>
    </cfRule>
    <cfRule type="expression" dxfId="2245" priority="558" stopIfTrue="1">
      <formula>#REF!&lt;&gt;""</formula>
    </cfRule>
    <cfRule type="expression" dxfId="2244" priority="559" stopIfTrue="1">
      <formula>AND($G187="",$F187&lt;&gt;"")</formula>
    </cfRule>
  </conditionalFormatting>
  <conditionalFormatting sqref="D268">
    <cfRule type="expression" dxfId="2243" priority="554" stopIfTrue="1">
      <formula>$F186=""</formula>
    </cfRule>
    <cfRule type="expression" dxfId="2242" priority="555" stopIfTrue="1">
      <formula>#REF!&lt;&gt;""</formula>
    </cfRule>
    <cfRule type="expression" dxfId="2241" priority="556" stopIfTrue="1">
      <formula>AND($G186="",$F186&lt;&gt;"")</formula>
    </cfRule>
  </conditionalFormatting>
  <conditionalFormatting sqref="D268">
    <cfRule type="expression" dxfId="2240" priority="551" stopIfTrue="1">
      <formula>$F185=""</formula>
    </cfRule>
    <cfRule type="expression" dxfId="2239" priority="552" stopIfTrue="1">
      <formula>#REF!&lt;&gt;""</formula>
    </cfRule>
    <cfRule type="expression" dxfId="2238" priority="553" stopIfTrue="1">
      <formula>AND($G185="",$F185&lt;&gt;"")</formula>
    </cfRule>
  </conditionalFormatting>
  <conditionalFormatting sqref="D268">
    <cfRule type="expression" dxfId="2237" priority="548" stopIfTrue="1">
      <formula>$F188=""</formula>
    </cfRule>
    <cfRule type="expression" dxfId="2236" priority="549" stopIfTrue="1">
      <formula>#REF!&lt;&gt;""</formula>
    </cfRule>
    <cfRule type="expression" dxfId="2235" priority="550" stopIfTrue="1">
      <formula>AND($G188="",$F188&lt;&gt;"")</formula>
    </cfRule>
  </conditionalFormatting>
  <conditionalFormatting sqref="D268">
    <cfRule type="expression" dxfId="2234" priority="545" stopIfTrue="1">
      <formula>$F144=""</formula>
    </cfRule>
    <cfRule type="expression" dxfId="2233" priority="546" stopIfTrue="1">
      <formula>#REF!&lt;&gt;""</formula>
    </cfRule>
    <cfRule type="expression" dxfId="2232" priority="547" stopIfTrue="1">
      <formula>AND(#REF!="",$F144&lt;&gt;"")</formula>
    </cfRule>
  </conditionalFormatting>
  <conditionalFormatting sqref="D268">
    <cfRule type="expression" dxfId="2231" priority="542" stopIfTrue="1">
      <formula>$F186=""</formula>
    </cfRule>
    <cfRule type="expression" dxfId="2230" priority="543" stopIfTrue="1">
      <formula>#REF!&lt;&gt;""</formula>
    </cfRule>
    <cfRule type="expression" dxfId="2229" priority="544" stopIfTrue="1">
      <formula>AND($G186="",$F186&lt;&gt;"")</formula>
    </cfRule>
  </conditionalFormatting>
  <conditionalFormatting sqref="D268">
    <cfRule type="expression" dxfId="2228" priority="539" stopIfTrue="1">
      <formula>$F145=""</formula>
    </cfRule>
    <cfRule type="expression" dxfId="2227" priority="540" stopIfTrue="1">
      <formula>#REF!&lt;&gt;""</formula>
    </cfRule>
    <cfRule type="expression" dxfId="2226" priority="541" stopIfTrue="1">
      <formula>AND(#REF!="",$F145&lt;&gt;"")</formula>
    </cfRule>
  </conditionalFormatting>
  <conditionalFormatting sqref="D268">
    <cfRule type="expression" dxfId="2225" priority="536" stopIfTrue="1">
      <formula>$F185=""</formula>
    </cfRule>
    <cfRule type="expression" dxfId="2224" priority="537" stopIfTrue="1">
      <formula>#REF!&lt;&gt;""</formula>
    </cfRule>
    <cfRule type="expression" dxfId="2223" priority="538" stopIfTrue="1">
      <formula>AND($G185="",$F185&lt;&gt;"")</formula>
    </cfRule>
  </conditionalFormatting>
  <conditionalFormatting sqref="D268">
    <cfRule type="expression" dxfId="2222" priority="533" stopIfTrue="1">
      <formula>$F184=""</formula>
    </cfRule>
    <cfRule type="expression" dxfId="2221" priority="534" stopIfTrue="1">
      <formula>#REF!&lt;&gt;""</formula>
    </cfRule>
    <cfRule type="expression" dxfId="2220" priority="535" stopIfTrue="1">
      <formula>AND($G184="",$F184&lt;&gt;"")</formula>
    </cfRule>
  </conditionalFormatting>
  <conditionalFormatting sqref="D268">
    <cfRule type="expression" dxfId="2219" priority="530" stopIfTrue="1">
      <formula>$F187=""</formula>
    </cfRule>
    <cfRule type="expression" dxfId="2218" priority="531" stopIfTrue="1">
      <formula>#REF!&lt;&gt;""</formula>
    </cfRule>
    <cfRule type="expression" dxfId="2217" priority="532" stopIfTrue="1">
      <formula>AND($G187="",$F187&lt;&gt;"")</formula>
    </cfRule>
  </conditionalFormatting>
  <conditionalFormatting sqref="D268">
    <cfRule type="expression" dxfId="2216" priority="527" stopIfTrue="1">
      <formula>$F143=""</formula>
    </cfRule>
    <cfRule type="expression" dxfId="2215" priority="528" stopIfTrue="1">
      <formula>#REF!&lt;&gt;""</formula>
    </cfRule>
    <cfRule type="expression" dxfId="2214" priority="529" stopIfTrue="1">
      <formula>AND(#REF!="",$F143&lt;&gt;"")</formula>
    </cfRule>
  </conditionalFormatting>
  <conditionalFormatting sqref="D269:D270">
    <cfRule type="expression" dxfId="2213" priority="524" stopIfTrue="1">
      <formula>#REF!=""</formula>
    </cfRule>
    <cfRule type="expression" dxfId="2212" priority="525" stopIfTrue="1">
      <formula>#REF!&lt;&gt;""</formula>
    </cfRule>
    <cfRule type="expression" dxfId="2211" priority="526" stopIfTrue="1">
      <formula>AND(#REF!="",#REF!&lt;&gt;"")</formula>
    </cfRule>
  </conditionalFormatting>
  <conditionalFormatting sqref="D269:D270">
    <cfRule type="expression" dxfId="2210" priority="521" stopIfTrue="1">
      <formula>#REF!=""</formula>
    </cfRule>
    <cfRule type="expression" dxfId="2209" priority="522" stopIfTrue="1">
      <formula>#REF!&lt;&gt;""</formula>
    </cfRule>
    <cfRule type="expression" dxfId="2208" priority="523" stopIfTrue="1">
      <formula>AND(#REF!="",#REF!&lt;&gt;"")</formula>
    </cfRule>
  </conditionalFormatting>
  <conditionalFormatting sqref="D269:D270">
    <cfRule type="expression" dxfId="2207" priority="518" stopIfTrue="1">
      <formula>$F186=""</formula>
    </cfRule>
    <cfRule type="expression" dxfId="2206" priority="519" stopIfTrue="1">
      <formula>#REF!&lt;&gt;""</formula>
    </cfRule>
    <cfRule type="expression" dxfId="2205" priority="520" stopIfTrue="1">
      <formula>AND($G186="",$F186&lt;&gt;"")</formula>
    </cfRule>
  </conditionalFormatting>
  <conditionalFormatting sqref="D269:D270">
    <cfRule type="expression" dxfId="2204" priority="515" stopIfTrue="1">
      <formula>$F145=""</formula>
    </cfRule>
    <cfRule type="expression" dxfId="2203" priority="516" stopIfTrue="1">
      <formula>#REF!&lt;&gt;""</formula>
    </cfRule>
    <cfRule type="expression" dxfId="2202" priority="517" stopIfTrue="1">
      <formula>AND(#REF!="",$F145&lt;&gt;"")</formula>
    </cfRule>
  </conditionalFormatting>
  <conditionalFormatting sqref="D269:D270">
    <cfRule type="expression" dxfId="2201" priority="512" stopIfTrue="1">
      <formula>$F187=""</formula>
    </cfRule>
    <cfRule type="expression" dxfId="2200" priority="513" stopIfTrue="1">
      <formula>#REF!&lt;&gt;""</formula>
    </cfRule>
    <cfRule type="expression" dxfId="2199" priority="514" stopIfTrue="1">
      <formula>AND($G187="",$F187&lt;&gt;"")</formula>
    </cfRule>
  </conditionalFormatting>
  <conditionalFormatting sqref="D269:D270">
    <cfRule type="expression" dxfId="2198" priority="509" stopIfTrue="1">
      <formula>$F143=""</formula>
    </cfRule>
    <cfRule type="expression" dxfId="2197" priority="510" stopIfTrue="1">
      <formula>#REF!&lt;&gt;""</formula>
    </cfRule>
    <cfRule type="expression" dxfId="2196" priority="511" stopIfTrue="1">
      <formula>AND(#REF!="",$F143&lt;&gt;"")</formula>
    </cfRule>
  </conditionalFormatting>
  <conditionalFormatting sqref="D269:D270">
    <cfRule type="expression" dxfId="2195" priority="506" stopIfTrue="1">
      <formula>$F184=""</formula>
    </cfRule>
    <cfRule type="expression" dxfId="2194" priority="507" stopIfTrue="1">
      <formula>#REF!&lt;&gt;""</formula>
    </cfRule>
    <cfRule type="expression" dxfId="2193" priority="508" stopIfTrue="1">
      <formula>AND($G184="",$F184&lt;&gt;"")</formula>
    </cfRule>
  </conditionalFormatting>
  <conditionalFormatting sqref="D269:D270">
    <cfRule type="expression" dxfId="2192" priority="503" stopIfTrue="1">
      <formula>$F185=""</formula>
    </cfRule>
    <cfRule type="expression" dxfId="2191" priority="504" stopIfTrue="1">
      <formula>#REF!&lt;&gt;""</formula>
    </cfRule>
    <cfRule type="expression" dxfId="2190" priority="505" stopIfTrue="1">
      <formula>AND($G185="",$F185&lt;&gt;"")</formula>
    </cfRule>
  </conditionalFormatting>
  <conditionalFormatting sqref="D269:D270">
    <cfRule type="expression" dxfId="2189" priority="500" stopIfTrue="1">
      <formula>$F147=""</formula>
    </cfRule>
    <cfRule type="expression" dxfId="2188" priority="501" stopIfTrue="1">
      <formula>#REF!&lt;&gt;""</formula>
    </cfRule>
    <cfRule type="expression" dxfId="2187" priority="502" stopIfTrue="1">
      <formula>AND(#REF!="",$F147&lt;&gt;"")</formula>
    </cfRule>
  </conditionalFormatting>
  <conditionalFormatting sqref="D269:D270">
    <cfRule type="expression" dxfId="2186" priority="497" stopIfTrue="1">
      <formula>$F188=""</formula>
    </cfRule>
    <cfRule type="expression" dxfId="2185" priority="498" stopIfTrue="1">
      <formula>#REF!&lt;&gt;""</formula>
    </cfRule>
    <cfRule type="expression" dxfId="2184" priority="499" stopIfTrue="1">
      <formula>AND($G188="",$F188&lt;&gt;"")</formula>
    </cfRule>
  </conditionalFormatting>
  <conditionalFormatting sqref="D269:D270">
    <cfRule type="expression" dxfId="2183" priority="494" stopIfTrue="1">
      <formula>$F187=""</formula>
    </cfRule>
    <cfRule type="expression" dxfId="2182" priority="495" stopIfTrue="1">
      <formula>#REF!&lt;&gt;""</formula>
    </cfRule>
    <cfRule type="expression" dxfId="2181" priority="496" stopIfTrue="1">
      <formula>AND($G187="",$F187&lt;&gt;"")</formula>
    </cfRule>
  </conditionalFormatting>
  <conditionalFormatting sqref="D269:D270">
    <cfRule type="expression" dxfId="2180" priority="491" stopIfTrue="1">
      <formula>$F186=""</formula>
    </cfRule>
    <cfRule type="expression" dxfId="2179" priority="492" stopIfTrue="1">
      <formula>#REF!&lt;&gt;""</formula>
    </cfRule>
    <cfRule type="expression" dxfId="2178" priority="493" stopIfTrue="1">
      <formula>AND($G186="",$F186&lt;&gt;"")</formula>
    </cfRule>
  </conditionalFormatting>
  <conditionalFormatting sqref="D269:D270">
    <cfRule type="expression" dxfId="2177" priority="488" stopIfTrue="1">
      <formula>$F189=""</formula>
    </cfRule>
    <cfRule type="expression" dxfId="2176" priority="489" stopIfTrue="1">
      <formula>#REF!&lt;&gt;""</formula>
    </cfRule>
    <cfRule type="expression" dxfId="2175" priority="490" stopIfTrue="1">
      <formula>AND($G189="",$F189&lt;&gt;"")</formula>
    </cfRule>
  </conditionalFormatting>
  <conditionalFormatting sqref="D269:D270">
    <cfRule type="expression" dxfId="2174" priority="485" stopIfTrue="1">
      <formula>$F145=""</formula>
    </cfRule>
    <cfRule type="expression" dxfId="2173" priority="486" stopIfTrue="1">
      <formula>#REF!&lt;&gt;""</formula>
    </cfRule>
    <cfRule type="expression" dxfId="2172" priority="487" stopIfTrue="1">
      <formula>AND(#REF!="",$F145&lt;&gt;"")</formula>
    </cfRule>
  </conditionalFormatting>
  <conditionalFormatting sqref="D269:D270">
    <cfRule type="expression" dxfId="2171" priority="482" stopIfTrue="1">
      <formula>$F187=""</formula>
    </cfRule>
    <cfRule type="expression" dxfId="2170" priority="483" stopIfTrue="1">
      <formula>#REF!&lt;&gt;""</formula>
    </cfRule>
    <cfRule type="expression" dxfId="2169" priority="484" stopIfTrue="1">
      <formula>AND($G187="",$F187&lt;&gt;"")</formula>
    </cfRule>
  </conditionalFormatting>
  <conditionalFormatting sqref="D269:D270">
    <cfRule type="expression" dxfId="2168" priority="479" stopIfTrue="1">
      <formula>$F146=""</formula>
    </cfRule>
    <cfRule type="expression" dxfId="2167" priority="480" stopIfTrue="1">
      <formula>#REF!&lt;&gt;""</formula>
    </cfRule>
    <cfRule type="expression" dxfId="2166" priority="481" stopIfTrue="1">
      <formula>AND(#REF!="",$F146&lt;&gt;"")</formula>
    </cfRule>
  </conditionalFormatting>
  <conditionalFormatting sqref="D269:D270">
    <cfRule type="expression" dxfId="2165" priority="476" stopIfTrue="1">
      <formula>$F186=""</formula>
    </cfRule>
    <cfRule type="expression" dxfId="2164" priority="477" stopIfTrue="1">
      <formula>#REF!&lt;&gt;""</formula>
    </cfRule>
    <cfRule type="expression" dxfId="2163" priority="478" stopIfTrue="1">
      <formula>AND($G186="",$F186&lt;&gt;"")</formula>
    </cfRule>
  </conditionalFormatting>
  <conditionalFormatting sqref="D269:D270">
    <cfRule type="expression" dxfId="2162" priority="473" stopIfTrue="1">
      <formula>$F185=""</formula>
    </cfRule>
    <cfRule type="expression" dxfId="2161" priority="474" stopIfTrue="1">
      <formula>#REF!&lt;&gt;""</formula>
    </cfRule>
    <cfRule type="expression" dxfId="2160" priority="475" stopIfTrue="1">
      <formula>AND($G185="",$F185&lt;&gt;"")</formula>
    </cfRule>
  </conditionalFormatting>
  <conditionalFormatting sqref="D269:D270">
    <cfRule type="expression" dxfId="2159" priority="470" stopIfTrue="1">
      <formula>$F188=""</formula>
    </cfRule>
    <cfRule type="expression" dxfId="2158" priority="471" stopIfTrue="1">
      <formula>#REF!&lt;&gt;""</formula>
    </cfRule>
    <cfRule type="expression" dxfId="2157" priority="472" stopIfTrue="1">
      <formula>AND($G188="",$F188&lt;&gt;"")</formula>
    </cfRule>
  </conditionalFormatting>
  <conditionalFormatting sqref="D269:D270">
    <cfRule type="expression" dxfId="2156" priority="467" stopIfTrue="1">
      <formula>$F144=""</formula>
    </cfRule>
    <cfRule type="expression" dxfId="2155" priority="468" stopIfTrue="1">
      <formula>#REF!&lt;&gt;""</formula>
    </cfRule>
    <cfRule type="expression" dxfId="2154" priority="469" stopIfTrue="1">
      <formula>AND(#REF!="",$F144&lt;&gt;"")</formula>
    </cfRule>
  </conditionalFormatting>
  <conditionalFormatting sqref="D271">
    <cfRule type="expression" dxfId="2153" priority="464" stopIfTrue="1">
      <formula>#REF!=""</formula>
    </cfRule>
    <cfRule type="expression" dxfId="2152" priority="465" stopIfTrue="1">
      <formula>#REF!&lt;&gt;""</formula>
    </cfRule>
    <cfRule type="expression" dxfId="2151" priority="466" stopIfTrue="1">
      <formula>AND(#REF!="",#REF!&lt;&gt;"")</formula>
    </cfRule>
  </conditionalFormatting>
  <conditionalFormatting sqref="D271">
    <cfRule type="expression" dxfId="2150" priority="461" stopIfTrue="1">
      <formula>#REF!=""</formula>
    </cfRule>
    <cfRule type="expression" dxfId="2149" priority="462" stopIfTrue="1">
      <formula>#REF!&lt;&gt;""</formula>
    </cfRule>
    <cfRule type="expression" dxfId="2148" priority="463" stopIfTrue="1">
      <formula>AND(#REF!="",#REF!&lt;&gt;"")</formula>
    </cfRule>
  </conditionalFormatting>
  <conditionalFormatting sqref="D271">
    <cfRule type="expression" dxfId="2147" priority="458" stopIfTrue="1">
      <formula>$F188=""</formula>
    </cfRule>
    <cfRule type="expression" dxfId="2146" priority="459" stopIfTrue="1">
      <formula>#REF!&lt;&gt;""</formula>
    </cfRule>
    <cfRule type="expression" dxfId="2145" priority="460" stopIfTrue="1">
      <formula>AND($G188="",$F188&lt;&gt;"")</formula>
    </cfRule>
  </conditionalFormatting>
  <conditionalFormatting sqref="D271">
    <cfRule type="expression" dxfId="2144" priority="455" stopIfTrue="1">
      <formula>$F147=""</formula>
    </cfRule>
    <cfRule type="expression" dxfId="2143" priority="456" stopIfTrue="1">
      <formula>#REF!&lt;&gt;""</formula>
    </cfRule>
    <cfRule type="expression" dxfId="2142" priority="457" stopIfTrue="1">
      <formula>AND(#REF!="",$F147&lt;&gt;"")</formula>
    </cfRule>
  </conditionalFormatting>
  <conditionalFormatting sqref="D271">
    <cfRule type="expression" dxfId="2141" priority="452" stopIfTrue="1">
      <formula>$F189=""</formula>
    </cfRule>
    <cfRule type="expression" dxfId="2140" priority="453" stopIfTrue="1">
      <formula>#REF!&lt;&gt;""</formula>
    </cfRule>
    <cfRule type="expression" dxfId="2139" priority="454" stopIfTrue="1">
      <formula>AND($G189="",$F189&lt;&gt;"")</formula>
    </cfRule>
  </conditionalFormatting>
  <conditionalFormatting sqref="D271">
    <cfRule type="expression" dxfId="2138" priority="449" stopIfTrue="1">
      <formula>$F145=""</formula>
    </cfRule>
    <cfRule type="expression" dxfId="2137" priority="450" stopIfTrue="1">
      <formula>#REF!&lt;&gt;""</formula>
    </cfRule>
    <cfRule type="expression" dxfId="2136" priority="451" stopIfTrue="1">
      <formula>AND(#REF!="",$F145&lt;&gt;"")</formula>
    </cfRule>
  </conditionalFormatting>
  <conditionalFormatting sqref="D271">
    <cfRule type="expression" dxfId="2135" priority="446" stopIfTrue="1">
      <formula>$F186=""</formula>
    </cfRule>
    <cfRule type="expression" dxfId="2134" priority="447" stopIfTrue="1">
      <formula>#REF!&lt;&gt;""</formula>
    </cfRule>
    <cfRule type="expression" dxfId="2133" priority="448" stopIfTrue="1">
      <formula>AND($G186="",$F186&lt;&gt;"")</formula>
    </cfRule>
  </conditionalFormatting>
  <conditionalFormatting sqref="D271">
    <cfRule type="expression" dxfId="2132" priority="443" stopIfTrue="1">
      <formula>$F187=""</formula>
    </cfRule>
    <cfRule type="expression" dxfId="2131" priority="444" stopIfTrue="1">
      <formula>#REF!&lt;&gt;""</formula>
    </cfRule>
    <cfRule type="expression" dxfId="2130" priority="445" stopIfTrue="1">
      <formula>AND($G187="",$F187&lt;&gt;"")</formula>
    </cfRule>
  </conditionalFormatting>
  <conditionalFormatting sqref="D271">
    <cfRule type="expression" dxfId="2129" priority="440" stopIfTrue="1">
      <formula>$F149=""</formula>
    </cfRule>
    <cfRule type="expression" dxfId="2128" priority="441" stopIfTrue="1">
      <formula>#REF!&lt;&gt;""</formula>
    </cfRule>
    <cfRule type="expression" dxfId="2127" priority="442" stopIfTrue="1">
      <formula>AND(#REF!="",$F149&lt;&gt;"")</formula>
    </cfRule>
  </conditionalFormatting>
  <conditionalFormatting sqref="D271">
    <cfRule type="expression" dxfId="2126" priority="437" stopIfTrue="1">
      <formula>$F190=""</formula>
    </cfRule>
    <cfRule type="expression" dxfId="2125" priority="438" stopIfTrue="1">
      <formula>#REF!&lt;&gt;""</formula>
    </cfRule>
    <cfRule type="expression" dxfId="2124" priority="439" stopIfTrue="1">
      <formula>AND($G190="",$F190&lt;&gt;"")</formula>
    </cfRule>
  </conditionalFormatting>
  <conditionalFormatting sqref="D271">
    <cfRule type="expression" dxfId="2123" priority="434" stopIfTrue="1">
      <formula>$F189=""</formula>
    </cfRule>
    <cfRule type="expression" dxfId="2122" priority="435" stopIfTrue="1">
      <formula>#REF!&lt;&gt;""</formula>
    </cfRule>
    <cfRule type="expression" dxfId="2121" priority="436" stopIfTrue="1">
      <formula>AND($G189="",$F189&lt;&gt;"")</formula>
    </cfRule>
  </conditionalFormatting>
  <conditionalFormatting sqref="D271">
    <cfRule type="expression" dxfId="2120" priority="431" stopIfTrue="1">
      <formula>$F188=""</formula>
    </cfRule>
    <cfRule type="expression" dxfId="2119" priority="432" stopIfTrue="1">
      <formula>#REF!&lt;&gt;""</formula>
    </cfRule>
    <cfRule type="expression" dxfId="2118" priority="433" stopIfTrue="1">
      <formula>AND($G188="",$F188&lt;&gt;"")</formula>
    </cfRule>
  </conditionalFormatting>
  <conditionalFormatting sqref="D271">
    <cfRule type="expression" dxfId="2117" priority="428" stopIfTrue="1">
      <formula>$F191=""</formula>
    </cfRule>
    <cfRule type="expression" dxfId="2116" priority="429" stopIfTrue="1">
      <formula>#REF!&lt;&gt;""</formula>
    </cfRule>
    <cfRule type="expression" dxfId="2115" priority="430" stopIfTrue="1">
      <formula>AND($G191="",$F191&lt;&gt;"")</formula>
    </cfRule>
  </conditionalFormatting>
  <conditionalFormatting sqref="D271">
    <cfRule type="expression" dxfId="2114" priority="425" stopIfTrue="1">
      <formula>$F147=""</formula>
    </cfRule>
    <cfRule type="expression" dxfId="2113" priority="426" stopIfTrue="1">
      <formula>#REF!&lt;&gt;""</formula>
    </cfRule>
    <cfRule type="expression" dxfId="2112" priority="427" stopIfTrue="1">
      <formula>AND(#REF!="",$F147&lt;&gt;"")</formula>
    </cfRule>
  </conditionalFormatting>
  <conditionalFormatting sqref="D271">
    <cfRule type="expression" dxfId="2111" priority="422" stopIfTrue="1">
      <formula>$F189=""</formula>
    </cfRule>
    <cfRule type="expression" dxfId="2110" priority="423" stopIfTrue="1">
      <formula>#REF!&lt;&gt;""</formula>
    </cfRule>
    <cfRule type="expression" dxfId="2109" priority="424" stopIfTrue="1">
      <formula>AND($G189="",$F189&lt;&gt;"")</formula>
    </cfRule>
  </conditionalFormatting>
  <conditionalFormatting sqref="D271">
    <cfRule type="expression" dxfId="2108" priority="419" stopIfTrue="1">
      <formula>$F148=""</formula>
    </cfRule>
    <cfRule type="expression" dxfId="2107" priority="420" stopIfTrue="1">
      <formula>#REF!&lt;&gt;""</formula>
    </cfRule>
    <cfRule type="expression" dxfId="2106" priority="421" stopIfTrue="1">
      <formula>AND(#REF!="",$F148&lt;&gt;"")</formula>
    </cfRule>
  </conditionalFormatting>
  <conditionalFormatting sqref="D271">
    <cfRule type="expression" dxfId="2105" priority="416" stopIfTrue="1">
      <formula>$F188=""</formula>
    </cfRule>
    <cfRule type="expression" dxfId="2104" priority="417" stopIfTrue="1">
      <formula>#REF!&lt;&gt;""</formula>
    </cfRule>
    <cfRule type="expression" dxfId="2103" priority="418" stopIfTrue="1">
      <formula>AND($G188="",$F188&lt;&gt;"")</formula>
    </cfRule>
  </conditionalFormatting>
  <conditionalFormatting sqref="D271">
    <cfRule type="expression" dxfId="2102" priority="413" stopIfTrue="1">
      <formula>$F187=""</formula>
    </cfRule>
    <cfRule type="expression" dxfId="2101" priority="414" stopIfTrue="1">
      <formula>#REF!&lt;&gt;""</formula>
    </cfRule>
    <cfRule type="expression" dxfId="2100" priority="415" stopIfTrue="1">
      <formula>AND($G187="",$F187&lt;&gt;"")</formula>
    </cfRule>
  </conditionalFormatting>
  <conditionalFormatting sqref="D271">
    <cfRule type="expression" dxfId="2099" priority="410" stopIfTrue="1">
      <formula>$F190=""</formula>
    </cfRule>
    <cfRule type="expression" dxfId="2098" priority="411" stopIfTrue="1">
      <formula>#REF!&lt;&gt;""</formula>
    </cfRule>
    <cfRule type="expression" dxfId="2097" priority="412" stopIfTrue="1">
      <formula>AND($G190="",$F190&lt;&gt;"")</formula>
    </cfRule>
  </conditionalFormatting>
  <conditionalFormatting sqref="D271">
    <cfRule type="expression" dxfId="2096" priority="407" stopIfTrue="1">
      <formula>$F146=""</formula>
    </cfRule>
    <cfRule type="expression" dxfId="2095" priority="408" stopIfTrue="1">
      <formula>#REF!&lt;&gt;""</formula>
    </cfRule>
    <cfRule type="expression" dxfId="2094" priority="409" stopIfTrue="1">
      <formula>AND(#REF!="",$F146&lt;&gt;"")</formula>
    </cfRule>
  </conditionalFormatting>
  <conditionalFormatting sqref="D272:D273">
    <cfRule type="expression" dxfId="2093" priority="404" stopIfTrue="1">
      <formula>#REF!=""</formula>
    </cfRule>
    <cfRule type="expression" dxfId="2092" priority="405" stopIfTrue="1">
      <formula>#REF!&lt;&gt;""</formula>
    </cfRule>
    <cfRule type="expression" dxfId="2091" priority="406" stopIfTrue="1">
      <formula>AND(#REF!="",#REF!&lt;&gt;"")</formula>
    </cfRule>
  </conditionalFormatting>
  <conditionalFormatting sqref="D272:D273">
    <cfRule type="expression" dxfId="2090" priority="401" stopIfTrue="1">
      <formula>#REF!=""</formula>
    </cfRule>
    <cfRule type="expression" dxfId="2089" priority="402" stopIfTrue="1">
      <formula>#REF!&lt;&gt;""</formula>
    </cfRule>
    <cfRule type="expression" dxfId="2088" priority="403" stopIfTrue="1">
      <formula>AND(#REF!="",#REF!&lt;&gt;"")</formula>
    </cfRule>
  </conditionalFormatting>
  <conditionalFormatting sqref="D272:D273">
    <cfRule type="expression" dxfId="2087" priority="398" stopIfTrue="1">
      <formula>$F189=""</formula>
    </cfRule>
    <cfRule type="expression" dxfId="2086" priority="399" stopIfTrue="1">
      <formula>#REF!&lt;&gt;""</formula>
    </cfRule>
    <cfRule type="expression" dxfId="2085" priority="400" stopIfTrue="1">
      <formula>AND($G189="",$F189&lt;&gt;"")</formula>
    </cfRule>
  </conditionalFormatting>
  <conditionalFormatting sqref="D272:D273">
    <cfRule type="expression" dxfId="2084" priority="395" stopIfTrue="1">
      <formula>$F148=""</formula>
    </cfRule>
    <cfRule type="expression" dxfId="2083" priority="396" stopIfTrue="1">
      <formula>#REF!&lt;&gt;""</formula>
    </cfRule>
    <cfRule type="expression" dxfId="2082" priority="397" stopIfTrue="1">
      <formula>AND(#REF!="",$F148&lt;&gt;"")</formula>
    </cfRule>
  </conditionalFormatting>
  <conditionalFormatting sqref="D272:D273">
    <cfRule type="expression" dxfId="2081" priority="392" stopIfTrue="1">
      <formula>$F190=""</formula>
    </cfRule>
    <cfRule type="expression" dxfId="2080" priority="393" stopIfTrue="1">
      <formula>#REF!&lt;&gt;""</formula>
    </cfRule>
    <cfRule type="expression" dxfId="2079" priority="394" stopIfTrue="1">
      <formula>AND($G190="",$F190&lt;&gt;"")</formula>
    </cfRule>
  </conditionalFormatting>
  <conditionalFormatting sqref="D272:D273">
    <cfRule type="expression" dxfId="2078" priority="389" stopIfTrue="1">
      <formula>$F146=""</formula>
    </cfRule>
    <cfRule type="expression" dxfId="2077" priority="390" stopIfTrue="1">
      <formula>#REF!&lt;&gt;""</formula>
    </cfRule>
    <cfRule type="expression" dxfId="2076" priority="391" stopIfTrue="1">
      <formula>AND(#REF!="",$F146&lt;&gt;"")</formula>
    </cfRule>
  </conditionalFormatting>
  <conditionalFormatting sqref="D272:D273">
    <cfRule type="expression" dxfId="2075" priority="386" stopIfTrue="1">
      <formula>$F187=""</formula>
    </cfRule>
    <cfRule type="expression" dxfId="2074" priority="387" stopIfTrue="1">
      <formula>#REF!&lt;&gt;""</formula>
    </cfRule>
    <cfRule type="expression" dxfId="2073" priority="388" stopIfTrue="1">
      <formula>AND($G187="",$F187&lt;&gt;"")</formula>
    </cfRule>
  </conditionalFormatting>
  <conditionalFormatting sqref="D272:D273">
    <cfRule type="expression" dxfId="2072" priority="383" stopIfTrue="1">
      <formula>$F188=""</formula>
    </cfRule>
    <cfRule type="expression" dxfId="2071" priority="384" stopIfTrue="1">
      <formula>#REF!&lt;&gt;""</formula>
    </cfRule>
    <cfRule type="expression" dxfId="2070" priority="385" stopIfTrue="1">
      <formula>AND($G188="",$F188&lt;&gt;"")</formula>
    </cfRule>
  </conditionalFormatting>
  <conditionalFormatting sqref="D272:D273">
    <cfRule type="expression" dxfId="2069" priority="380" stopIfTrue="1">
      <formula>$F150=""</formula>
    </cfRule>
    <cfRule type="expression" dxfId="2068" priority="381" stopIfTrue="1">
      <formula>#REF!&lt;&gt;""</formula>
    </cfRule>
    <cfRule type="expression" dxfId="2067" priority="382" stopIfTrue="1">
      <formula>AND(#REF!="",$F150&lt;&gt;"")</formula>
    </cfRule>
  </conditionalFormatting>
  <conditionalFormatting sqref="D272:D273">
    <cfRule type="expression" dxfId="2066" priority="377" stopIfTrue="1">
      <formula>$F191=""</formula>
    </cfRule>
    <cfRule type="expression" dxfId="2065" priority="378" stopIfTrue="1">
      <formula>#REF!&lt;&gt;""</formula>
    </cfRule>
    <cfRule type="expression" dxfId="2064" priority="379" stopIfTrue="1">
      <formula>AND($G191="",$F191&lt;&gt;"")</formula>
    </cfRule>
  </conditionalFormatting>
  <conditionalFormatting sqref="D272:D273">
    <cfRule type="expression" dxfId="2063" priority="374" stopIfTrue="1">
      <formula>$F190=""</formula>
    </cfRule>
    <cfRule type="expression" dxfId="2062" priority="375" stopIfTrue="1">
      <formula>#REF!&lt;&gt;""</formula>
    </cfRule>
    <cfRule type="expression" dxfId="2061" priority="376" stopIfTrue="1">
      <formula>AND($G190="",$F190&lt;&gt;"")</formula>
    </cfRule>
  </conditionalFormatting>
  <conditionalFormatting sqref="D272:D273">
    <cfRule type="expression" dxfId="2060" priority="371" stopIfTrue="1">
      <formula>$F189=""</formula>
    </cfRule>
    <cfRule type="expression" dxfId="2059" priority="372" stopIfTrue="1">
      <formula>#REF!&lt;&gt;""</formula>
    </cfRule>
    <cfRule type="expression" dxfId="2058" priority="373" stopIfTrue="1">
      <formula>AND($G189="",$F189&lt;&gt;"")</formula>
    </cfRule>
  </conditionalFormatting>
  <conditionalFormatting sqref="D272:D273">
    <cfRule type="expression" dxfId="2057" priority="368" stopIfTrue="1">
      <formula>$F192=""</formula>
    </cfRule>
    <cfRule type="expression" dxfId="2056" priority="369" stopIfTrue="1">
      <formula>#REF!&lt;&gt;""</formula>
    </cfRule>
    <cfRule type="expression" dxfId="2055" priority="370" stopIfTrue="1">
      <formula>AND($G192="",$F192&lt;&gt;"")</formula>
    </cfRule>
  </conditionalFormatting>
  <conditionalFormatting sqref="D272:D273">
    <cfRule type="expression" dxfId="2054" priority="365" stopIfTrue="1">
      <formula>$F148=""</formula>
    </cfRule>
    <cfRule type="expression" dxfId="2053" priority="366" stopIfTrue="1">
      <formula>#REF!&lt;&gt;""</formula>
    </cfRule>
    <cfRule type="expression" dxfId="2052" priority="367" stopIfTrue="1">
      <formula>AND(#REF!="",$F148&lt;&gt;"")</formula>
    </cfRule>
  </conditionalFormatting>
  <conditionalFormatting sqref="D272:D273">
    <cfRule type="expression" dxfId="2051" priority="362" stopIfTrue="1">
      <formula>$F190=""</formula>
    </cfRule>
    <cfRule type="expression" dxfId="2050" priority="363" stopIfTrue="1">
      <formula>#REF!&lt;&gt;""</formula>
    </cfRule>
    <cfRule type="expression" dxfId="2049" priority="364" stopIfTrue="1">
      <formula>AND($G190="",$F190&lt;&gt;"")</formula>
    </cfRule>
  </conditionalFormatting>
  <conditionalFormatting sqref="D272:D273">
    <cfRule type="expression" dxfId="2048" priority="359" stopIfTrue="1">
      <formula>$F149=""</formula>
    </cfRule>
    <cfRule type="expression" dxfId="2047" priority="360" stopIfTrue="1">
      <formula>#REF!&lt;&gt;""</formula>
    </cfRule>
    <cfRule type="expression" dxfId="2046" priority="361" stopIfTrue="1">
      <formula>AND(#REF!="",$F149&lt;&gt;"")</formula>
    </cfRule>
  </conditionalFormatting>
  <conditionalFormatting sqref="D272:D273">
    <cfRule type="expression" dxfId="2045" priority="356" stopIfTrue="1">
      <formula>$F189=""</formula>
    </cfRule>
    <cfRule type="expression" dxfId="2044" priority="357" stopIfTrue="1">
      <formula>#REF!&lt;&gt;""</formula>
    </cfRule>
    <cfRule type="expression" dxfId="2043" priority="358" stopIfTrue="1">
      <formula>AND($G189="",$F189&lt;&gt;"")</formula>
    </cfRule>
  </conditionalFormatting>
  <conditionalFormatting sqref="D272:D273">
    <cfRule type="expression" dxfId="2042" priority="353" stopIfTrue="1">
      <formula>$F188=""</formula>
    </cfRule>
    <cfRule type="expression" dxfId="2041" priority="354" stopIfTrue="1">
      <formula>#REF!&lt;&gt;""</formula>
    </cfRule>
    <cfRule type="expression" dxfId="2040" priority="355" stopIfTrue="1">
      <formula>AND($G188="",$F188&lt;&gt;"")</formula>
    </cfRule>
  </conditionalFormatting>
  <conditionalFormatting sqref="D272:D273">
    <cfRule type="expression" dxfId="2039" priority="350" stopIfTrue="1">
      <formula>$F191=""</formula>
    </cfRule>
    <cfRule type="expression" dxfId="2038" priority="351" stopIfTrue="1">
      <formula>#REF!&lt;&gt;""</formula>
    </cfRule>
    <cfRule type="expression" dxfId="2037" priority="352" stopIfTrue="1">
      <formula>AND($G191="",$F191&lt;&gt;"")</formula>
    </cfRule>
  </conditionalFormatting>
  <conditionalFormatting sqref="D293:G293">
    <cfRule type="expression" dxfId="2036" priority="43954" stopIfTrue="1">
      <formula>$F234=""</formula>
    </cfRule>
    <cfRule type="expression" dxfId="2035" priority="43955" stopIfTrue="1">
      <formula>#REF!&lt;&gt;""</formula>
    </cfRule>
    <cfRule type="expression" dxfId="2034" priority="43956" stopIfTrue="1">
      <formula>AND($G234="",$F234&lt;&gt;"")</formula>
    </cfRule>
  </conditionalFormatting>
  <conditionalFormatting sqref="D293:G293">
    <cfRule type="expression" dxfId="2033" priority="43957" stopIfTrue="1">
      <formula>$F232=""</formula>
    </cfRule>
    <cfRule type="expression" dxfId="2032" priority="43958" stopIfTrue="1">
      <formula>#REF!&lt;&gt;""</formula>
    </cfRule>
    <cfRule type="expression" dxfId="2031" priority="43959" stopIfTrue="1">
      <formula>AND($G232="",$F232&lt;&gt;"")</formula>
    </cfRule>
  </conditionalFormatting>
  <conditionalFormatting sqref="D350:H350">
    <cfRule type="expression" dxfId="2030" priority="43999" stopIfTrue="1">
      <formula>$F267=""</formula>
    </cfRule>
    <cfRule type="expression" dxfId="2029" priority="44000" stopIfTrue="1">
      <formula>#REF!&lt;&gt;""</formula>
    </cfRule>
    <cfRule type="expression" dxfId="2028" priority="44001" stopIfTrue="1">
      <formula>AND($G267="",$F267&lt;&gt;"")</formula>
    </cfRule>
  </conditionalFormatting>
  <conditionalFormatting sqref="D354:H356">
    <cfRule type="expression" dxfId="2027" priority="44020" stopIfTrue="1">
      <formula>$F276=""</formula>
    </cfRule>
    <cfRule type="expression" dxfId="2026" priority="44021" stopIfTrue="1">
      <formula>#REF!&lt;&gt;""</formula>
    </cfRule>
    <cfRule type="expression" dxfId="2025" priority="44022" stopIfTrue="1">
      <formula>AND($G276="",$F276&lt;&gt;"")</formula>
    </cfRule>
  </conditionalFormatting>
  <conditionalFormatting sqref="D379:H382">
    <cfRule type="expression" dxfId="2024" priority="44041" stopIfTrue="1">
      <formula>$F288=""</formula>
    </cfRule>
    <cfRule type="expression" dxfId="2023" priority="44042" stopIfTrue="1">
      <formula>#REF!&lt;&gt;""</formula>
    </cfRule>
    <cfRule type="expression" dxfId="2022" priority="44043" stopIfTrue="1">
      <formula>AND($G288="",$F288&lt;&gt;"")</formula>
    </cfRule>
  </conditionalFormatting>
  <conditionalFormatting sqref="D382:H386">
    <cfRule type="expression" dxfId="2021" priority="44047" stopIfTrue="1">
      <formula>$F287=""</formula>
    </cfRule>
    <cfRule type="expression" dxfId="2020" priority="44048" stopIfTrue="1">
      <formula>#REF!&lt;&gt;""</formula>
    </cfRule>
    <cfRule type="expression" dxfId="2019" priority="44049" stopIfTrue="1">
      <formula>AND($G287="",$F287&lt;&gt;"")</formula>
    </cfRule>
  </conditionalFormatting>
  <conditionalFormatting sqref="D380:H384">
    <cfRule type="expression" dxfId="2018" priority="44053" stopIfTrue="1">
      <formula>$F287=""</formula>
    </cfRule>
    <cfRule type="expression" dxfId="2017" priority="44054" stopIfTrue="1">
      <formula>#REF!&lt;&gt;""</formula>
    </cfRule>
    <cfRule type="expression" dxfId="2016" priority="44055" stopIfTrue="1">
      <formula>AND($G287="",$F287&lt;&gt;"")</formula>
    </cfRule>
  </conditionalFormatting>
  <conditionalFormatting sqref="D332:H332">
    <cfRule type="expression" dxfId="2015" priority="44059" stopIfTrue="1">
      <formula>$F267=""</formula>
    </cfRule>
    <cfRule type="expression" dxfId="2014" priority="44060" stopIfTrue="1">
      <formula>#REF!&lt;&gt;""</formula>
    </cfRule>
    <cfRule type="expression" dxfId="2013" priority="44061" stopIfTrue="1">
      <formula>AND($G267="",$F267&lt;&gt;"")</formula>
    </cfRule>
  </conditionalFormatting>
  <conditionalFormatting sqref="G407">
    <cfRule type="expression" dxfId="2012" priority="44062" stopIfTrue="1">
      <formula>$F291=""</formula>
    </cfRule>
    <cfRule type="expression" dxfId="2011" priority="44063" stopIfTrue="1">
      <formula>#REF!&lt;&gt;""</formula>
    </cfRule>
    <cfRule type="expression" dxfId="2010" priority="44064" stopIfTrue="1">
      <formula>AND($G291="",$F291&lt;&gt;"")</formula>
    </cfRule>
  </conditionalFormatting>
  <conditionalFormatting sqref="D297:G297">
    <cfRule type="expression" dxfId="2009" priority="44209" stopIfTrue="1">
      <formula>$F235=""</formula>
    </cfRule>
    <cfRule type="expression" dxfId="2008" priority="44210" stopIfTrue="1">
      <formula>#REF!&lt;&gt;""</formula>
    </cfRule>
    <cfRule type="expression" dxfId="2007" priority="44211" stopIfTrue="1">
      <formula>AND($G235="",$F235&lt;&gt;"")</formula>
    </cfRule>
  </conditionalFormatting>
  <conditionalFormatting sqref="D297:G297">
    <cfRule type="expression" dxfId="2006" priority="44215" stopIfTrue="1">
      <formula>$F234=""</formula>
    </cfRule>
    <cfRule type="expression" dxfId="2005" priority="44216" stopIfTrue="1">
      <formula>#REF!&lt;&gt;""</formula>
    </cfRule>
    <cfRule type="expression" dxfId="2004" priority="44217" stopIfTrue="1">
      <formula>AND($G234="",$F234&lt;&gt;"")</formula>
    </cfRule>
  </conditionalFormatting>
  <conditionalFormatting sqref="D297:G297">
    <cfRule type="expression" dxfId="2003" priority="44221" stopIfTrue="1">
      <formula>$F236=""</formula>
    </cfRule>
    <cfRule type="expression" dxfId="2002" priority="44222" stopIfTrue="1">
      <formula>#REF!&lt;&gt;""</formula>
    </cfRule>
    <cfRule type="expression" dxfId="2001" priority="44223" stopIfTrue="1">
      <formula>AND($G236="",$F236&lt;&gt;"")</formula>
    </cfRule>
  </conditionalFormatting>
  <conditionalFormatting sqref="D297:G297">
    <cfRule type="expression" dxfId="2000" priority="44230" stopIfTrue="1">
      <formula>$F231=""</formula>
    </cfRule>
    <cfRule type="expression" dxfId="1999" priority="44231" stopIfTrue="1">
      <formula>#REF!&lt;&gt;""</formula>
    </cfRule>
    <cfRule type="expression" dxfId="1998" priority="44232" stopIfTrue="1">
      <formula>AND($G231="",$F231&lt;&gt;"")</formula>
    </cfRule>
  </conditionalFormatting>
  <conditionalFormatting sqref="D297:G297">
    <cfRule type="expression" dxfId="1997" priority="44236" stopIfTrue="1">
      <formula>$F232=""</formula>
    </cfRule>
    <cfRule type="expression" dxfId="1996" priority="44237" stopIfTrue="1">
      <formula>#REF!&lt;&gt;""</formula>
    </cfRule>
    <cfRule type="expression" dxfId="1995" priority="44238" stopIfTrue="1">
      <formula>AND($G232="",$F232&lt;&gt;"")</formula>
    </cfRule>
  </conditionalFormatting>
  <conditionalFormatting sqref="D297:G297">
    <cfRule type="expression" dxfId="1994" priority="44242" stopIfTrue="1">
      <formula>$F233=""</formula>
    </cfRule>
    <cfRule type="expression" dxfId="1993" priority="44243" stopIfTrue="1">
      <formula>#REF!&lt;&gt;""</formula>
    </cfRule>
    <cfRule type="expression" dxfId="1992" priority="44244" stopIfTrue="1">
      <formula>AND($G233="",$F233&lt;&gt;"")</formula>
    </cfRule>
  </conditionalFormatting>
  <conditionalFormatting sqref="D297">
    <cfRule type="expression" dxfId="1991" priority="44248" stopIfTrue="1">
      <formula>$F204=""</formula>
    </cfRule>
    <cfRule type="expression" dxfId="1990" priority="44249" stopIfTrue="1">
      <formula>#REF!&lt;&gt;""</formula>
    </cfRule>
    <cfRule type="expression" dxfId="1989" priority="44250" stopIfTrue="1">
      <formula>AND($G204="",$F204&lt;&gt;"")</formula>
    </cfRule>
  </conditionalFormatting>
  <conditionalFormatting sqref="D297:G297">
    <cfRule type="expression" dxfId="1988" priority="44296" stopIfTrue="1">
      <formula>$F211=""</formula>
    </cfRule>
    <cfRule type="expression" dxfId="1987" priority="44297" stopIfTrue="1">
      <formula>#REF!&lt;&gt;""</formula>
    </cfRule>
    <cfRule type="expression" dxfId="1986" priority="44298" stopIfTrue="1">
      <formula>AND($G211="",$F211&lt;&gt;"")</formula>
    </cfRule>
  </conditionalFormatting>
  <conditionalFormatting sqref="D297:G297">
    <cfRule type="expression" dxfId="1985" priority="44302" stopIfTrue="1">
      <formula>$F213=""</formula>
    </cfRule>
    <cfRule type="expression" dxfId="1984" priority="44303" stopIfTrue="1">
      <formula>#REF!&lt;&gt;""</formula>
    </cfRule>
    <cfRule type="expression" dxfId="1983" priority="44304" stopIfTrue="1">
      <formula>AND($G213="",$F213&lt;&gt;"")</formula>
    </cfRule>
  </conditionalFormatting>
  <conditionalFormatting sqref="I297:L297">
    <cfRule type="expression" dxfId="1982" priority="44308" stopIfTrue="1">
      <formula>$F206=""</formula>
    </cfRule>
    <cfRule type="expression" dxfId="1981" priority="44309" stopIfTrue="1">
      <formula>#REF!&lt;&gt;""</formula>
    </cfRule>
    <cfRule type="expression" dxfId="1980" priority="44310" stopIfTrue="1">
      <formula>AND($G206="",$F206&lt;&gt;"")</formula>
    </cfRule>
  </conditionalFormatting>
  <conditionalFormatting sqref="D297:G297">
    <cfRule type="expression" dxfId="1979" priority="44314" stopIfTrue="1">
      <formula>$F210=""</formula>
    </cfRule>
    <cfRule type="expression" dxfId="1978" priority="44315" stopIfTrue="1">
      <formula>#REF!&lt;&gt;""</formula>
    </cfRule>
    <cfRule type="expression" dxfId="1977" priority="44316" stopIfTrue="1">
      <formula>AND($G210="",$F210&lt;&gt;"")</formula>
    </cfRule>
  </conditionalFormatting>
  <conditionalFormatting sqref="D296:G296">
    <cfRule type="expression" dxfId="1976" priority="44335" stopIfTrue="1">
      <formula>$F235=""</formula>
    </cfRule>
    <cfRule type="expression" dxfId="1975" priority="44336" stopIfTrue="1">
      <formula>#REF!&lt;&gt;""</formula>
    </cfRule>
    <cfRule type="expression" dxfId="1974" priority="44337" stopIfTrue="1">
      <formula>AND($G235="",$F235&lt;&gt;"")</formula>
    </cfRule>
  </conditionalFormatting>
  <conditionalFormatting sqref="D296:G296">
    <cfRule type="expression" dxfId="1973" priority="44341" stopIfTrue="1">
      <formula>$F234=""</formula>
    </cfRule>
    <cfRule type="expression" dxfId="1972" priority="44342" stopIfTrue="1">
      <formula>#REF!&lt;&gt;""</formula>
    </cfRule>
    <cfRule type="expression" dxfId="1971" priority="44343" stopIfTrue="1">
      <formula>AND($G234="",$F234&lt;&gt;"")</formula>
    </cfRule>
  </conditionalFormatting>
  <conditionalFormatting sqref="D296:G296">
    <cfRule type="expression" dxfId="1970" priority="44347" stopIfTrue="1">
      <formula>$F236=""</formula>
    </cfRule>
    <cfRule type="expression" dxfId="1969" priority="44348" stopIfTrue="1">
      <formula>#REF!&lt;&gt;""</formula>
    </cfRule>
    <cfRule type="expression" dxfId="1968" priority="44349" stopIfTrue="1">
      <formula>AND($G236="",$F236&lt;&gt;"")</formula>
    </cfRule>
  </conditionalFormatting>
  <conditionalFormatting sqref="D296:G296">
    <cfRule type="expression" dxfId="1967" priority="44356" stopIfTrue="1">
      <formula>$F231=""</formula>
    </cfRule>
    <cfRule type="expression" dxfId="1966" priority="44357" stopIfTrue="1">
      <formula>#REF!&lt;&gt;""</formula>
    </cfRule>
    <cfRule type="expression" dxfId="1965" priority="44358" stopIfTrue="1">
      <formula>AND($G231="",$F231&lt;&gt;"")</formula>
    </cfRule>
  </conditionalFormatting>
  <conditionalFormatting sqref="D296:G296">
    <cfRule type="expression" dxfId="1964" priority="44362" stopIfTrue="1">
      <formula>$F232=""</formula>
    </cfRule>
    <cfRule type="expression" dxfId="1963" priority="44363" stopIfTrue="1">
      <formula>#REF!&lt;&gt;""</formula>
    </cfRule>
    <cfRule type="expression" dxfId="1962" priority="44364" stopIfTrue="1">
      <formula>AND($G232="",$F232&lt;&gt;"")</formula>
    </cfRule>
  </conditionalFormatting>
  <conditionalFormatting sqref="D296:G296">
    <cfRule type="expression" dxfId="1961" priority="44368" stopIfTrue="1">
      <formula>$F233=""</formula>
    </cfRule>
    <cfRule type="expression" dxfId="1960" priority="44369" stopIfTrue="1">
      <formula>#REF!&lt;&gt;""</formula>
    </cfRule>
    <cfRule type="expression" dxfId="1959" priority="44370" stopIfTrue="1">
      <formula>AND($G233="",$F233&lt;&gt;"")</formula>
    </cfRule>
  </conditionalFormatting>
  <conditionalFormatting sqref="D296">
    <cfRule type="expression" dxfId="1958" priority="44374" stopIfTrue="1">
      <formula>$F204=""</formula>
    </cfRule>
    <cfRule type="expression" dxfId="1957" priority="44375" stopIfTrue="1">
      <formula>#REF!&lt;&gt;""</formula>
    </cfRule>
    <cfRule type="expression" dxfId="1956" priority="44376" stopIfTrue="1">
      <formula>AND($G204="",$F204&lt;&gt;"")</formula>
    </cfRule>
  </conditionalFormatting>
  <conditionalFormatting sqref="H296">
    <cfRule type="expression" dxfId="1955" priority="44416" stopIfTrue="1">
      <formula>$F199=""</formula>
    </cfRule>
    <cfRule type="expression" dxfId="1954" priority="44417" stopIfTrue="1">
      <formula>#REF!&lt;&gt;""</formula>
    </cfRule>
    <cfRule type="expression" dxfId="1953" priority="44418" stopIfTrue="1">
      <formula>AND($G199="",$F199&lt;&gt;"")</formula>
    </cfRule>
  </conditionalFormatting>
  <conditionalFormatting sqref="D296:G296">
    <cfRule type="expression" dxfId="1952" priority="44422" stopIfTrue="1">
      <formula>$F211=""</formula>
    </cfRule>
    <cfRule type="expression" dxfId="1951" priority="44423" stopIfTrue="1">
      <formula>#REF!&lt;&gt;""</formula>
    </cfRule>
    <cfRule type="expression" dxfId="1950" priority="44424" stopIfTrue="1">
      <formula>AND($G211="",$F211&lt;&gt;"")</formula>
    </cfRule>
  </conditionalFormatting>
  <conditionalFormatting sqref="D296:G296">
    <cfRule type="expression" dxfId="1949" priority="44428" stopIfTrue="1">
      <formula>$F213=""</formula>
    </cfRule>
    <cfRule type="expression" dxfId="1948" priority="44429" stopIfTrue="1">
      <formula>#REF!&lt;&gt;""</formula>
    </cfRule>
    <cfRule type="expression" dxfId="1947" priority="44430" stopIfTrue="1">
      <formula>AND($G213="",$F213&lt;&gt;"")</formula>
    </cfRule>
  </conditionalFormatting>
  <conditionalFormatting sqref="I296:L296">
    <cfRule type="expression" dxfId="1946" priority="44434" stopIfTrue="1">
      <formula>$F206=""</formula>
    </cfRule>
    <cfRule type="expression" dxfId="1945" priority="44435" stopIfTrue="1">
      <formula>#REF!&lt;&gt;""</formula>
    </cfRule>
    <cfRule type="expression" dxfId="1944" priority="44436" stopIfTrue="1">
      <formula>AND($G206="",$F206&lt;&gt;"")</formula>
    </cfRule>
  </conditionalFormatting>
  <conditionalFormatting sqref="D296:G296">
    <cfRule type="expression" dxfId="1943" priority="44440" stopIfTrue="1">
      <formula>$F210=""</formula>
    </cfRule>
    <cfRule type="expression" dxfId="1942" priority="44441" stopIfTrue="1">
      <formula>#REF!&lt;&gt;""</formula>
    </cfRule>
    <cfRule type="expression" dxfId="1941" priority="44442" stopIfTrue="1">
      <formula>AND($G210="",$F210&lt;&gt;"")</formula>
    </cfRule>
  </conditionalFormatting>
  <conditionalFormatting sqref="D295:G295">
    <cfRule type="expression" dxfId="1940" priority="44461" stopIfTrue="1">
      <formula>$F235=""</formula>
    </cfRule>
    <cfRule type="expression" dxfId="1939" priority="44462" stopIfTrue="1">
      <formula>#REF!&lt;&gt;""</formula>
    </cfRule>
    <cfRule type="expression" dxfId="1938" priority="44463" stopIfTrue="1">
      <formula>AND($G235="",$F235&lt;&gt;"")</formula>
    </cfRule>
  </conditionalFormatting>
  <conditionalFormatting sqref="D295:G295">
    <cfRule type="expression" dxfId="1937" priority="44467" stopIfTrue="1">
      <formula>$F234=""</formula>
    </cfRule>
    <cfRule type="expression" dxfId="1936" priority="44468" stopIfTrue="1">
      <formula>#REF!&lt;&gt;""</formula>
    </cfRule>
    <cfRule type="expression" dxfId="1935" priority="44469" stopIfTrue="1">
      <formula>AND($G234="",$F234&lt;&gt;"")</formula>
    </cfRule>
  </conditionalFormatting>
  <conditionalFormatting sqref="D295:G295">
    <cfRule type="expression" dxfId="1934" priority="44473" stopIfTrue="1">
      <formula>$F236=""</formula>
    </cfRule>
    <cfRule type="expression" dxfId="1933" priority="44474" stopIfTrue="1">
      <formula>#REF!&lt;&gt;""</formula>
    </cfRule>
    <cfRule type="expression" dxfId="1932" priority="44475" stopIfTrue="1">
      <formula>AND($G236="",$F236&lt;&gt;"")</formula>
    </cfRule>
  </conditionalFormatting>
  <conditionalFormatting sqref="D295:G295">
    <cfRule type="expression" dxfId="1931" priority="44482" stopIfTrue="1">
      <formula>$F231=""</formula>
    </cfRule>
    <cfRule type="expression" dxfId="1930" priority="44483" stopIfTrue="1">
      <formula>#REF!&lt;&gt;""</formula>
    </cfRule>
    <cfRule type="expression" dxfId="1929" priority="44484" stopIfTrue="1">
      <formula>AND($G231="",$F231&lt;&gt;"")</formula>
    </cfRule>
  </conditionalFormatting>
  <conditionalFormatting sqref="D295:G295">
    <cfRule type="expression" dxfId="1928" priority="44488" stopIfTrue="1">
      <formula>$F232=""</formula>
    </cfRule>
    <cfRule type="expression" dxfId="1927" priority="44489" stopIfTrue="1">
      <formula>#REF!&lt;&gt;""</formula>
    </cfRule>
    <cfRule type="expression" dxfId="1926" priority="44490" stopIfTrue="1">
      <formula>AND($G232="",$F232&lt;&gt;"")</formula>
    </cfRule>
  </conditionalFormatting>
  <conditionalFormatting sqref="D295:G295">
    <cfRule type="expression" dxfId="1925" priority="44494" stopIfTrue="1">
      <formula>$F233=""</formula>
    </cfRule>
    <cfRule type="expression" dxfId="1924" priority="44495" stopIfTrue="1">
      <formula>#REF!&lt;&gt;""</formula>
    </cfRule>
    <cfRule type="expression" dxfId="1923" priority="44496" stopIfTrue="1">
      <formula>AND($G233="",$F233&lt;&gt;"")</formula>
    </cfRule>
  </conditionalFormatting>
  <conditionalFormatting sqref="D295">
    <cfRule type="expression" dxfId="1922" priority="44500" stopIfTrue="1">
      <formula>$F204=""</formula>
    </cfRule>
    <cfRule type="expression" dxfId="1921" priority="44501" stopIfTrue="1">
      <formula>#REF!&lt;&gt;""</formula>
    </cfRule>
    <cfRule type="expression" dxfId="1920" priority="44502" stopIfTrue="1">
      <formula>AND($G204="",$F204&lt;&gt;"")</formula>
    </cfRule>
  </conditionalFormatting>
  <conditionalFormatting sqref="H295">
    <cfRule type="expression" dxfId="1919" priority="44542" stopIfTrue="1">
      <formula>$F199=""</formula>
    </cfRule>
    <cfRule type="expression" dxfId="1918" priority="44543" stopIfTrue="1">
      <formula>#REF!&lt;&gt;""</formula>
    </cfRule>
    <cfRule type="expression" dxfId="1917" priority="44544" stopIfTrue="1">
      <formula>AND($G199="",$F199&lt;&gt;"")</formula>
    </cfRule>
  </conditionalFormatting>
  <conditionalFormatting sqref="D295:G295">
    <cfRule type="expression" dxfId="1916" priority="44548" stopIfTrue="1">
      <formula>$F211=""</formula>
    </cfRule>
    <cfRule type="expression" dxfId="1915" priority="44549" stopIfTrue="1">
      <formula>#REF!&lt;&gt;""</formula>
    </cfRule>
    <cfRule type="expression" dxfId="1914" priority="44550" stopIfTrue="1">
      <formula>AND($G211="",$F211&lt;&gt;"")</formula>
    </cfRule>
  </conditionalFormatting>
  <conditionalFormatting sqref="D295:G295">
    <cfRule type="expression" dxfId="1913" priority="44554" stopIfTrue="1">
      <formula>$F213=""</formula>
    </cfRule>
    <cfRule type="expression" dxfId="1912" priority="44555" stopIfTrue="1">
      <formula>#REF!&lt;&gt;""</formula>
    </cfRule>
    <cfRule type="expression" dxfId="1911" priority="44556" stopIfTrue="1">
      <formula>AND($G213="",$F213&lt;&gt;"")</formula>
    </cfRule>
  </conditionalFormatting>
  <conditionalFormatting sqref="I295:L295">
    <cfRule type="expression" dxfId="1910" priority="44560" stopIfTrue="1">
      <formula>$F206=""</formula>
    </cfRule>
    <cfRule type="expression" dxfId="1909" priority="44561" stopIfTrue="1">
      <formula>#REF!&lt;&gt;""</formula>
    </cfRule>
    <cfRule type="expression" dxfId="1908" priority="44562" stopIfTrue="1">
      <formula>AND($G206="",$F206&lt;&gt;"")</formula>
    </cfRule>
  </conditionalFormatting>
  <conditionalFormatting sqref="D295:G295">
    <cfRule type="expression" dxfId="1907" priority="44566" stopIfTrue="1">
      <formula>$F210=""</formula>
    </cfRule>
    <cfRule type="expression" dxfId="1906" priority="44567" stopIfTrue="1">
      <formula>#REF!&lt;&gt;""</formula>
    </cfRule>
    <cfRule type="expression" dxfId="1905" priority="44568" stopIfTrue="1">
      <formula>AND($G210="",$F210&lt;&gt;"")</formula>
    </cfRule>
  </conditionalFormatting>
  <conditionalFormatting sqref="D294:G294">
    <cfRule type="expression" dxfId="1904" priority="44587" stopIfTrue="1">
      <formula>$F235=""</formula>
    </cfRule>
    <cfRule type="expression" dxfId="1903" priority="44588" stopIfTrue="1">
      <formula>#REF!&lt;&gt;""</formula>
    </cfRule>
    <cfRule type="expression" dxfId="1902" priority="44589" stopIfTrue="1">
      <formula>AND($G235="",$F235&lt;&gt;"")</formula>
    </cfRule>
  </conditionalFormatting>
  <conditionalFormatting sqref="D294:G294">
    <cfRule type="expression" dxfId="1901" priority="44593" stopIfTrue="1">
      <formula>$F234=""</formula>
    </cfRule>
    <cfRule type="expression" dxfId="1900" priority="44594" stopIfTrue="1">
      <formula>#REF!&lt;&gt;""</formula>
    </cfRule>
    <cfRule type="expression" dxfId="1899" priority="44595" stopIfTrue="1">
      <formula>AND($G234="",$F234&lt;&gt;"")</formula>
    </cfRule>
  </conditionalFormatting>
  <conditionalFormatting sqref="D294:G294">
    <cfRule type="expression" dxfId="1898" priority="44599" stopIfTrue="1">
      <formula>$F236=""</formula>
    </cfRule>
    <cfRule type="expression" dxfId="1897" priority="44600" stopIfTrue="1">
      <formula>#REF!&lt;&gt;""</formula>
    </cfRule>
    <cfRule type="expression" dxfId="1896" priority="44601" stopIfTrue="1">
      <formula>AND($G236="",$F236&lt;&gt;"")</formula>
    </cfRule>
  </conditionalFormatting>
  <conditionalFormatting sqref="D294:G294">
    <cfRule type="expression" dxfId="1895" priority="44608" stopIfTrue="1">
      <formula>$F231=""</formula>
    </cfRule>
    <cfRule type="expression" dxfId="1894" priority="44609" stopIfTrue="1">
      <formula>#REF!&lt;&gt;""</formula>
    </cfRule>
    <cfRule type="expression" dxfId="1893" priority="44610" stopIfTrue="1">
      <formula>AND($G231="",$F231&lt;&gt;"")</formula>
    </cfRule>
  </conditionalFormatting>
  <conditionalFormatting sqref="D294:G294">
    <cfRule type="expression" dxfId="1892" priority="44614" stopIfTrue="1">
      <formula>$F232=""</formula>
    </cfRule>
    <cfRule type="expression" dxfId="1891" priority="44615" stopIfTrue="1">
      <formula>#REF!&lt;&gt;""</formula>
    </cfRule>
    <cfRule type="expression" dxfId="1890" priority="44616" stopIfTrue="1">
      <formula>AND($G232="",$F232&lt;&gt;"")</formula>
    </cfRule>
  </conditionalFormatting>
  <conditionalFormatting sqref="D294:G294">
    <cfRule type="expression" dxfId="1889" priority="44620" stopIfTrue="1">
      <formula>$F233=""</formula>
    </cfRule>
    <cfRule type="expression" dxfId="1888" priority="44621" stopIfTrue="1">
      <formula>#REF!&lt;&gt;""</formula>
    </cfRule>
    <cfRule type="expression" dxfId="1887" priority="44622" stopIfTrue="1">
      <formula>AND($G233="",$F233&lt;&gt;"")</formula>
    </cfRule>
  </conditionalFormatting>
  <conditionalFormatting sqref="D294">
    <cfRule type="expression" dxfId="1886" priority="44626" stopIfTrue="1">
      <formula>$F204=""</formula>
    </cfRule>
    <cfRule type="expression" dxfId="1885" priority="44627" stopIfTrue="1">
      <formula>#REF!&lt;&gt;""</formula>
    </cfRule>
    <cfRule type="expression" dxfId="1884" priority="44628" stopIfTrue="1">
      <formula>AND($G204="",$F204&lt;&gt;"")</formula>
    </cfRule>
  </conditionalFormatting>
  <conditionalFormatting sqref="H294">
    <cfRule type="expression" dxfId="1883" priority="44668" stopIfTrue="1">
      <formula>$F199=""</formula>
    </cfRule>
    <cfRule type="expression" dxfId="1882" priority="44669" stopIfTrue="1">
      <formula>#REF!&lt;&gt;""</formula>
    </cfRule>
    <cfRule type="expression" dxfId="1881" priority="44670" stopIfTrue="1">
      <formula>AND($G199="",$F199&lt;&gt;"")</formula>
    </cfRule>
  </conditionalFormatting>
  <conditionalFormatting sqref="D294:G294">
    <cfRule type="expression" dxfId="1880" priority="44674" stopIfTrue="1">
      <formula>$F211=""</formula>
    </cfRule>
    <cfRule type="expression" dxfId="1879" priority="44675" stopIfTrue="1">
      <formula>#REF!&lt;&gt;""</formula>
    </cfRule>
    <cfRule type="expression" dxfId="1878" priority="44676" stopIfTrue="1">
      <formula>AND($G211="",$F211&lt;&gt;"")</formula>
    </cfRule>
  </conditionalFormatting>
  <conditionalFormatting sqref="D294:G294">
    <cfRule type="expression" dxfId="1877" priority="44680" stopIfTrue="1">
      <formula>$F213=""</formula>
    </cfRule>
    <cfRule type="expression" dxfId="1876" priority="44681" stopIfTrue="1">
      <formula>#REF!&lt;&gt;""</formula>
    </cfRule>
    <cfRule type="expression" dxfId="1875" priority="44682" stopIfTrue="1">
      <formula>AND($G213="",$F213&lt;&gt;"")</formula>
    </cfRule>
  </conditionalFormatting>
  <conditionalFormatting sqref="I294:L294">
    <cfRule type="expression" dxfId="1874" priority="44686" stopIfTrue="1">
      <formula>$F206=""</formula>
    </cfRule>
    <cfRule type="expression" dxfId="1873" priority="44687" stopIfTrue="1">
      <formula>#REF!&lt;&gt;""</formula>
    </cfRule>
    <cfRule type="expression" dxfId="1872" priority="44688" stopIfTrue="1">
      <formula>AND($G206="",$F206&lt;&gt;"")</formula>
    </cfRule>
  </conditionalFormatting>
  <conditionalFormatting sqref="D294:G294">
    <cfRule type="expression" dxfId="1871" priority="44692" stopIfTrue="1">
      <formula>$F210=""</formula>
    </cfRule>
    <cfRule type="expression" dxfId="1870" priority="44693" stopIfTrue="1">
      <formula>#REF!&lt;&gt;""</formula>
    </cfRule>
    <cfRule type="expression" dxfId="1869" priority="44694" stopIfTrue="1">
      <formula>AND($G210="",$F210&lt;&gt;"")</formula>
    </cfRule>
  </conditionalFormatting>
  <conditionalFormatting sqref="D293:G293">
    <cfRule type="expression" dxfId="1868" priority="44713" stopIfTrue="1">
      <formula>$F235=""</formula>
    </cfRule>
    <cfRule type="expression" dxfId="1867" priority="44714" stopIfTrue="1">
      <formula>#REF!&lt;&gt;""</formula>
    </cfRule>
    <cfRule type="expression" dxfId="1866" priority="44715" stopIfTrue="1">
      <formula>AND($G235="",$F235&lt;&gt;"")</formula>
    </cfRule>
  </conditionalFormatting>
  <conditionalFormatting sqref="D293:G293">
    <cfRule type="expression" dxfId="1865" priority="44725" stopIfTrue="1">
      <formula>$F236=""</formula>
    </cfRule>
    <cfRule type="expression" dxfId="1864" priority="44726" stopIfTrue="1">
      <formula>#REF!&lt;&gt;""</formula>
    </cfRule>
    <cfRule type="expression" dxfId="1863" priority="44727" stopIfTrue="1">
      <formula>AND($G236="",$F236&lt;&gt;"")</formula>
    </cfRule>
  </conditionalFormatting>
  <conditionalFormatting sqref="D293:G293">
    <cfRule type="expression" dxfId="1862" priority="44734" stopIfTrue="1">
      <formula>$F231=""</formula>
    </cfRule>
    <cfRule type="expression" dxfId="1861" priority="44735" stopIfTrue="1">
      <formula>#REF!&lt;&gt;""</formula>
    </cfRule>
    <cfRule type="expression" dxfId="1860" priority="44736" stopIfTrue="1">
      <formula>AND($G231="",$F231&lt;&gt;"")</formula>
    </cfRule>
  </conditionalFormatting>
  <conditionalFormatting sqref="D293">
    <cfRule type="expression" dxfId="1859" priority="44752" stopIfTrue="1">
      <formula>$F204=""</formula>
    </cfRule>
    <cfRule type="expression" dxfId="1858" priority="44753" stopIfTrue="1">
      <formula>#REF!&lt;&gt;""</formula>
    </cfRule>
    <cfRule type="expression" dxfId="1857" priority="44754" stopIfTrue="1">
      <formula>AND($G204="",$F204&lt;&gt;"")</formula>
    </cfRule>
  </conditionalFormatting>
  <conditionalFormatting sqref="H293">
    <cfRule type="expression" dxfId="1856" priority="44794" stopIfTrue="1">
      <formula>$F199=""</formula>
    </cfRule>
    <cfRule type="expression" dxfId="1855" priority="44795" stopIfTrue="1">
      <formula>#REF!&lt;&gt;""</formula>
    </cfRule>
    <cfRule type="expression" dxfId="1854" priority="44796" stopIfTrue="1">
      <formula>AND($G199="",$F199&lt;&gt;"")</formula>
    </cfRule>
  </conditionalFormatting>
  <conditionalFormatting sqref="D293:G293">
    <cfRule type="expression" dxfId="1853" priority="44800" stopIfTrue="1">
      <formula>$F211=""</formula>
    </cfRule>
    <cfRule type="expression" dxfId="1852" priority="44801" stopIfTrue="1">
      <formula>#REF!&lt;&gt;""</formula>
    </cfRule>
    <cfRule type="expression" dxfId="1851" priority="44802" stopIfTrue="1">
      <formula>AND($G211="",$F211&lt;&gt;"")</formula>
    </cfRule>
  </conditionalFormatting>
  <conditionalFormatting sqref="D293:G293">
    <cfRule type="expression" dxfId="1850" priority="44806" stopIfTrue="1">
      <formula>$F213=""</formula>
    </cfRule>
    <cfRule type="expression" dxfId="1849" priority="44807" stopIfTrue="1">
      <formula>#REF!&lt;&gt;""</formula>
    </cfRule>
    <cfRule type="expression" dxfId="1848" priority="44808" stopIfTrue="1">
      <formula>AND($G213="",$F213&lt;&gt;"")</formula>
    </cfRule>
  </conditionalFormatting>
  <conditionalFormatting sqref="I293:L293">
    <cfRule type="expression" dxfId="1847" priority="44812" stopIfTrue="1">
      <formula>$F206=""</formula>
    </cfRule>
    <cfRule type="expression" dxfId="1846" priority="44813" stopIfTrue="1">
      <formula>#REF!&lt;&gt;""</formula>
    </cfRule>
    <cfRule type="expression" dxfId="1845" priority="44814" stopIfTrue="1">
      <formula>AND($G206="",$F206&lt;&gt;"")</formula>
    </cfRule>
  </conditionalFormatting>
  <conditionalFormatting sqref="D293:G293">
    <cfRule type="expression" dxfId="1844" priority="44818" stopIfTrue="1">
      <formula>$F210=""</formula>
    </cfRule>
    <cfRule type="expression" dxfId="1843" priority="44819" stopIfTrue="1">
      <formula>#REF!&lt;&gt;""</formula>
    </cfRule>
    <cfRule type="expression" dxfId="1842" priority="44820" stopIfTrue="1">
      <formula>AND($G210="",$F210&lt;&gt;"")</formula>
    </cfRule>
  </conditionalFormatting>
  <conditionalFormatting sqref="H297">
    <cfRule type="expression" dxfId="1841" priority="344" stopIfTrue="1">
      <formula>$F206=""</formula>
    </cfRule>
    <cfRule type="expression" dxfId="1840" priority="345" stopIfTrue="1">
      <formula>#REF!&lt;&gt;""</formula>
    </cfRule>
    <cfRule type="expression" dxfId="1839" priority="346" stopIfTrue="1">
      <formula>AND($G206="",$F206&lt;&gt;"")</formula>
    </cfRule>
  </conditionalFormatting>
  <conditionalFormatting sqref="D352:H352">
    <cfRule type="expression" dxfId="1838" priority="44941" stopIfTrue="1">
      <formula>$F267=""</formula>
    </cfRule>
    <cfRule type="expression" dxfId="1837" priority="44942" stopIfTrue="1">
      <formula>#REF!&lt;&gt;""</formula>
    </cfRule>
    <cfRule type="expression" dxfId="1836" priority="44943" stopIfTrue="1">
      <formula>AND($G267="",$F267&lt;&gt;"")</formula>
    </cfRule>
  </conditionalFormatting>
  <conditionalFormatting sqref="H322:H323">
    <cfRule type="expression" dxfId="1835" priority="45124" stopIfTrue="1">
      <formula>$F268=""</formula>
    </cfRule>
    <cfRule type="expression" dxfId="1834" priority="45125" stopIfTrue="1">
      <formula>#REF!&lt;&gt;""</formula>
    </cfRule>
    <cfRule type="expression" dxfId="1833" priority="45126" stopIfTrue="1">
      <formula>AND($G268="",$F268&lt;&gt;"")</formula>
    </cfRule>
  </conditionalFormatting>
  <conditionalFormatting sqref="H321">
    <cfRule type="expression" dxfId="1832" priority="45136" stopIfTrue="1">
      <formula>$F255=""</formula>
    </cfRule>
    <cfRule type="expression" dxfId="1831" priority="45137" stopIfTrue="1">
      <formula>#REF!&lt;&gt;""</formula>
    </cfRule>
    <cfRule type="expression" dxfId="1830" priority="45138" stopIfTrue="1">
      <formula>AND($G255="",$F255&lt;&gt;"")</formula>
    </cfRule>
  </conditionalFormatting>
  <conditionalFormatting sqref="H321">
    <cfRule type="expression" dxfId="1829" priority="45178" stopIfTrue="1">
      <formula>$F253=""</formula>
    </cfRule>
    <cfRule type="expression" dxfId="1828" priority="45179" stopIfTrue="1">
      <formula>#REF!&lt;&gt;""</formula>
    </cfRule>
    <cfRule type="expression" dxfId="1827" priority="45180" stopIfTrue="1">
      <formula>AND($G253="",$F253&lt;&gt;"")</formula>
    </cfRule>
  </conditionalFormatting>
  <conditionalFormatting sqref="H321">
    <cfRule type="expression" dxfId="1826" priority="45208" stopIfTrue="1">
      <formula>$F275=""</formula>
    </cfRule>
    <cfRule type="expression" dxfId="1825" priority="45209" stopIfTrue="1">
      <formula>#REF!&lt;&gt;""</formula>
    </cfRule>
    <cfRule type="expression" dxfId="1824" priority="45210" stopIfTrue="1">
      <formula>AND($G275="",$F275&lt;&gt;"")</formula>
    </cfRule>
  </conditionalFormatting>
  <conditionalFormatting sqref="H321">
    <cfRule type="expression" dxfId="1823" priority="45301" stopIfTrue="1">
      <formula>$F268=""</formula>
    </cfRule>
    <cfRule type="expression" dxfId="1822" priority="45302" stopIfTrue="1">
      <formula>#REF!&lt;&gt;""</formula>
    </cfRule>
    <cfRule type="expression" dxfId="1821" priority="45303" stopIfTrue="1">
      <formula>AND($G268="",$F268&lt;&gt;"")</formula>
    </cfRule>
  </conditionalFormatting>
  <conditionalFormatting sqref="H321">
    <cfRule type="expression" dxfId="1820" priority="264" stopIfTrue="1">
      <formula>#REF!=""</formula>
    </cfRule>
    <cfRule type="expression" dxfId="1819" priority="265" stopIfTrue="1">
      <formula>#REF!&lt;&gt;""</formula>
    </cfRule>
    <cfRule type="expression" dxfId="1818" priority="266" stopIfTrue="1">
      <formula>AND(#REF!="",#REF!&lt;&gt;"")</formula>
    </cfRule>
  </conditionalFormatting>
  <conditionalFormatting sqref="H321">
    <cfRule type="expression" dxfId="1817" priority="258" stopIfTrue="1">
      <formula>$F254=""</formula>
    </cfRule>
    <cfRule type="expression" dxfId="1816" priority="259" stopIfTrue="1">
      <formula>#REF!&lt;&gt;""</formula>
    </cfRule>
    <cfRule type="expression" dxfId="1815" priority="260" stopIfTrue="1">
      <formula>AND($G254="",$F254&lt;&gt;"")</formula>
    </cfRule>
  </conditionalFormatting>
  <conditionalFormatting sqref="H321">
    <cfRule type="expression" dxfId="1814" priority="252" stopIfTrue="1">
      <formula>$F270=""</formula>
    </cfRule>
    <cfRule type="expression" dxfId="1813" priority="253" stopIfTrue="1">
      <formula>#REF!&lt;&gt;""</formula>
    </cfRule>
    <cfRule type="expression" dxfId="1812" priority="254" stopIfTrue="1">
      <formula>AND($G270="",$F270&lt;&gt;"")</formula>
    </cfRule>
  </conditionalFormatting>
  <conditionalFormatting sqref="D321:G321">
    <cfRule type="expression" dxfId="1811" priority="243" stopIfTrue="1">
      <formula>$F256=""</formula>
    </cfRule>
    <cfRule type="expression" dxfId="1810" priority="244" stopIfTrue="1">
      <formula>#REF!&lt;&gt;""</formula>
    </cfRule>
    <cfRule type="expression" dxfId="1809" priority="245" stopIfTrue="1">
      <formula>AND($G256="",$F256&lt;&gt;"")</formula>
    </cfRule>
  </conditionalFormatting>
  <conditionalFormatting sqref="D321:G321">
    <cfRule type="expression" dxfId="1808" priority="240" stopIfTrue="1">
      <formula>#REF!=""</formula>
    </cfRule>
    <cfRule type="expression" dxfId="1807" priority="241" stopIfTrue="1">
      <formula>#REF!&lt;&gt;""</formula>
    </cfRule>
    <cfRule type="expression" dxfId="1806" priority="242" stopIfTrue="1">
      <formula>AND(#REF!="",#REF!&lt;&gt;"")</formula>
    </cfRule>
  </conditionalFormatting>
  <conditionalFormatting sqref="D321:G321">
    <cfRule type="expression" dxfId="1805" priority="246" stopIfTrue="1">
      <formula>#REF!=""</formula>
    </cfRule>
    <cfRule type="expression" dxfId="1804" priority="247" stopIfTrue="1">
      <formula>#REF!&lt;&gt;""</formula>
    </cfRule>
    <cfRule type="expression" dxfId="1803" priority="248" stopIfTrue="1">
      <formula>AND(#REF!="",#REF!&lt;&gt;"")</formula>
    </cfRule>
  </conditionalFormatting>
  <conditionalFormatting sqref="D321:G321">
    <cfRule type="expression" dxfId="1802" priority="237" stopIfTrue="1">
      <formula>$F254=""</formula>
    </cfRule>
    <cfRule type="expression" dxfId="1801" priority="238" stopIfTrue="1">
      <formula>#REF!&lt;&gt;""</formula>
    </cfRule>
    <cfRule type="expression" dxfId="1800" priority="239" stopIfTrue="1">
      <formula>AND($G254="",$F254&lt;&gt;"")</formula>
    </cfRule>
  </conditionalFormatting>
  <conditionalFormatting sqref="D321:G321">
    <cfRule type="expression" dxfId="1799" priority="234" stopIfTrue="1">
      <formula>#REF!=""</formula>
    </cfRule>
    <cfRule type="expression" dxfId="1798" priority="235" stopIfTrue="1">
      <formula>#REF!&lt;&gt;""</formula>
    </cfRule>
    <cfRule type="expression" dxfId="1797" priority="236" stopIfTrue="1">
      <formula>AND(#REF!="",#REF!&lt;&gt;"")</formula>
    </cfRule>
  </conditionalFormatting>
  <conditionalFormatting sqref="D321:G321">
    <cfRule type="expression" dxfId="1796" priority="231" stopIfTrue="1">
      <formula>#REF!=""</formula>
    </cfRule>
    <cfRule type="expression" dxfId="1795" priority="232" stopIfTrue="1">
      <formula>#REF!&lt;&gt;""</formula>
    </cfRule>
    <cfRule type="expression" dxfId="1794" priority="233" stopIfTrue="1">
      <formula>AND(#REF!="",#REF!&lt;&gt;"")</formula>
    </cfRule>
  </conditionalFormatting>
  <conditionalFormatting sqref="D321:G321">
    <cfRule type="expression" dxfId="1793" priority="228" stopIfTrue="1">
      <formula>$F276=""</formula>
    </cfRule>
    <cfRule type="expression" dxfId="1792" priority="229" stopIfTrue="1">
      <formula>#REF!&lt;&gt;""</formula>
    </cfRule>
    <cfRule type="expression" dxfId="1791" priority="230" stopIfTrue="1">
      <formula>AND($G276="",$F276&lt;&gt;"")</formula>
    </cfRule>
  </conditionalFormatting>
  <conditionalFormatting sqref="D321:G321">
    <cfRule type="expression" dxfId="1790" priority="249" stopIfTrue="1">
      <formula>$F269=""</formula>
    </cfRule>
    <cfRule type="expression" dxfId="1789" priority="250" stopIfTrue="1">
      <formula>#REF!&lt;&gt;""</formula>
    </cfRule>
    <cfRule type="expression" dxfId="1788" priority="251" stopIfTrue="1">
      <formula>AND($G269="",$F269&lt;&gt;"")</formula>
    </cfRule>
  </conditionalFormatting>
  <conditionalFormatting sqref="D322:G328">
    <cfRule type="expression" dxfId="1787" priority="222" stopIfTrue="1">
      <formula>#REF!=""</formula>
    </cfRule>
    <cfRule type="expression" dxfId="1786" priority="223" stopIfTrue="1">
      <formula>#REF!&lt;&gt;""</formula>
    </cfRule>
    <cfRule type="expression" dxfId="1785" priority="224" stopIfTrue="1">
      <formula>AND(#REF!="",#REF!&lt;&gt;"")</formula>
    </cfRule>
  </conditionalFormatting>
  <conditionalFormatting sqref="D322:G328">
    <cfRule type="expression" dxfId="1784" priority="219" stopIfTrue="1">
      <formula>#REF!=""</formula>
    </cfRule>
    <cfRule type="expression" dxfId="1783" priority="220" stopIfTrue="1">
      <formula>#REF!&lt;&gt;""</formula>
    </cfRule>
    <cfRule type="expression" dxfId="1782" priority="221" stopIfTrue="1">
      <formula>AND(#REF!="",#REF!&lt;&gt;"")</formula>
    </cfRule>
  </conditionalFormatting>
  <conditionalFormatting sqref="D322:G328">
    <cfRule type="expression" dxfId="1781" priority="213" stopIfTrue="1">
      <formula>#REF!=""</formula>
    </cfRule>
    <cfRule type="expression" dxfId="1780" priority="214" stopIfTrue="1">
      <formula>#REF!&lt;&gt;""</formula>
    </cfRule>
    <cfRule type="expression" dxfId="1779" priority="215" stopIfTrue="1">
      <formula>AND(#REF!="",#REF!&lt;&gt;"")</formula>
    </cfRule>
  </conditionalFormatting>
  <conditionalFormatting sqref="D322:G328">
    <cfRule type="expression" dxfId="1778" priority="210" stopIfTrue="1">
      <formula>#REF!=""</formula>
    </cfRule>
    <cfRule type="expression" dxfId="1777" priority="211" stopIfTrue="1">
      <formula>#REF!&lt;&gt;""</formula>
    </cfRule>
    <cfRule type="expression" dxfId="1776" priority="212" stopIfTrue="1">
      <formula>AND(#REF!="",#REF!&lt;&gt;"")</formula>
    </cfRule>
  </conditionalFormatting>
  <conditionalFormatting sqref="D426:H427">
    <cfRule type="expression" dxfId="1775" priority="45319" stopIfTrue="1">
      <formula>$F329=""</formula>
    </cfRule>
    <cfRule type="expression" dxfId="1774" priority="45320" stopIfTrue="1">
      <formula>#REF!&lt;&gt;""</formula>
    </cfRule>
    <cfRule type="expression" dxfId="1773" priority="45321" stopIfTrue="1">
      <formula>AND($G329="",$F329&lt;&gt;"")</formula>
    </cfRule>
  </conditionalFormatting>
  <conditionalFormatting sqref="D356:H356">
    <cfRule type="expression" dxfId="1772" priority="45373" stopIfTrue="1">
      <formula>$F279=""</formula>
    </cfRule>
    <cfRule type="expression" dxfId="1771" priority="45374" stopIfTrue="1">
      <formula>#REF!&lt;&gt;""</formula>
    </cfRule>
    <cfRule type="expression" dxfId="1770" priority="45375" stopIfTrue="1">
      <formula>AND($G279="",$F279&lt;&gt;"")</formula>
    </cfRule>
  </conditionalFormatting>
  <conditionalFormatting sqref="D422:H427">
    <cfRule type="expression" dxfId="1769" priority="45439" stopIfTrue="1">
      <formula>$F329=""</formula>
    </cfRule>
    <cfRule type="expression" dxfId="1768" priority="45440" stopIfTrue="1">
      <formula>#REF!&lt;&gt;""</formula>
    </cfRule>
    <cfRule type="expression" dxfId="1767" priority="45441" stopIfTrue="1">
      <formula>AND($G329="",$F329&lt;&gt;"")</formula>
    </cfRule>
  </conditionalFormatting>
  <conditionalFormatting sqref="D343">
    <cfRule type="expression" dxfId="1766" priority="45502" stopIfTrue="1">
      <formula>$F288=""</formula>
    </cfRule>
    <cfRule type="expression" dxfId="1765" priority="45503" stopIfTrue="1">
      <formula>#REF!&lt;&gt;""</formula>
    </cfRule>
    <cfRule type="expression" dxfId="1764" priority="45504" stopIfTrue="1">
      <formula>AND($G288="",$F288&lt;&gt;"")</formula>
    </cfRule>
  </conditionalFormatting>
  <conditionalFormatting sqref="D343:F343">
    <cfRule type="expression" dxfId="1763" priority="45508" stopIfTrue="1">
      <formula>$F268=""</formula>
    </cfRule>
    <cfRule type="expression" dxfId="1762" priority="45509" stopIfTrue="1">
      <formula>#REF!&lt;&gt;""</formula>
    </cfRule>
    <cfRule type="expression" dxfId="1761" priority="45510" stopIfTrue="1">
      <formula>AND($G268="",$F268&lt;&gt;"")</formula>
    </cfRule>
  </conditionalFormatting>
  <conditionalFormatting sqref="D342">
    <cfRule type="expression" dxfId="1760" priority="45571" stopIfTrue="1">
      <formula>$F288=""</formula>
    </cfRule>
    <cfRule type="expression" dxfId="1759" priority="45572" stopIfTrue="1">
      <formula>#REF!&lt;&gt;""</formula>
    </cfRule>
    <cfRule type="expression" dxfId="1758" priority="45573" stopIfTrue="1">
      <formula>AND($G288="",$F288&lt;&gt;"")</formula>
    </cfRule>
  </conditionalFormatting>
  <conditionalFormatting sqref="D342:F342">
    <cfRule type="expression" dxfId="1757" priority="45577" stopIfTrue="1">
      <formula>$F268=""</formula>
    </cfRule>
    <cfRule type="expression" dxfId="1756" priority="45578" stopIfTrue="1">
      <formula>#REF!&lt;&gt;""</formula>
    </cfRule>
    <cfRule type="expression" dxfId="1755" priority="45579" stopIfTrue="1">
      <formula>AND($G268="",$F268&lt;&gt;"")</formula>
    </cfRule>
  </conditionalFormatting>
  <conditionalFormatting sqref="D351:H355">
    <cfRule type="expression" dxfId="1754" priority="45685" stopIfTrue="1">
      <formula>$F274=""</formula>
    </cfRule>
    <cfRule type="expression" dxfId="1753" priority="45686" stopIfTrue="1">
      <formula>#REF!&lt;&gt;""</formula>
    </cfRule>
    <cfRule type="expression" dxfId="1752" priority="45687" stopIfTrue="1">
      <formula>AND($G274="",$F274&lt;&gt;"")</formula>
    </cfRule>
  </conditionalFormatting>
  <conditionalFormatting sqref="G341">
    <cfRule type="expression" dxfId="1751" priority="205" stopIfTrue="1">
      <formula>$F247=""</formula>
    </cfRule>
    <cfRule type="expression" dxfId="1750" priority="206" stopIfTrue="1">
      <formula>#REF!&lt;&gt;""</formula>
    </cfRule>
    <cfRule type="expression" dxfId="1749" priority="207" stopIfTrue="1">
      <formula>AND($G247="",$F247&lt;&gt;"")</formula>
    </cfRule>
  </conditionalFormatting>
  <conditionalFormatting sqref="G341">
    <cfRule type="expression" dxfId="1748" priority="202" stopIfTrue="1">
      <formula>$F245=""</formula>
    </cfRule>
    <cfRule type="expression" dxfId="1747" priority="203" stopIfTrue="1">
      <formula>#REF!&lt;&gt;""</formula>
    </cfRule>
    <cfRule type="expression" dxfId="1746" priority="204" stopIfTrue="1">
      <formula>AND($G245="",$F245&lt;&gt;"")</formula>
    </cfRule>
  </conditionalFormatting>
  <conditionalFormatting sqref="G341">
    <cfRule type="expression" dxfId="1745" priority="199" stopIfTrue="1">
      <formula>$F267=""</formula>
    </cfRule>
    <cfRule type="expression" dxfId="1744" priority="200" stopIfTrue="1">
      <formula>#REF!&lt;&gt;""</formula>
    </cfRule>
    <cfRule type="expression" dxfId="1743" priority="201" stopIfTrue="1">
      <formula>AND($G267="",$F267&lt;&gt;"")</formula>
    </cfRule>
  </conditionalFormatting>
  <conditionalFormatting sqref="G341">
    <cfRule type="expression" dxfId="1742" priority="196" stopIfTrue="1">
      <formula>$F269=""</formula>
    </cfRule>
    <cfRule type="expression" dxfId="1741" priority="197" stopIfTrue="1">
      <formula>#REF!&lt;&gt;""</formula>
    </cfRule>
    <cfRule type="expression" dxfId="1740" priority="198" stopIfTrue="1">
      <formula>AND($G269="",$F269&lt;&gt;"")</formula>
    </cfRule>
  </conditionalFormatting>
  <conditionalFormatting sqref="G341">
    <cfRule type="expression" dxfId="1739" priority="193" stopIfTrue="1">
      <formula>$F268=""</formula>
    </cfRule>
    <cfRule type="expression" dxfId="1738" priority="194" stopIfTrue="1">
      <formula>#REF!&lt;&gt;""</formula>
    </cfRule>
    <cfRule type="expression" dxfId="1737" priority="195" stopIfTrue="1">
      <formula>AND($G268="",$F268&lt;&gt;"")</formula>
    </cfRule>
  </conditionalFormatting>
  <conditionalFormatting sqref="G341">
    <cfRule type="expression" dxfId="1736" priority="190" stopIfTrue="1">
      <formula>$F265=""</formula>
    </cfRule>
    <cfRule type="expression" dxfId="1735" priority="191" stopIfTrue="1">
      <formula>#REF!&lt;&gt;""</formula>
    </cfRule>
    <cfRule type="expression" dxfId="1734" priority="192" stopIfTrue="1">
      <formula>AND($G265="",$F265&lt;&gt;"")</formula>
    </cfRule>
  </conditionalFormatting>
  <conditionalFormatting sqref="G341">
    <cfRule type="expression" dxfId="1733" priority="187" stopIfTrue="1">
      <formula>$F266=""</formula>
    </cfRule>
    <cfRule type="expression" dxfId="1732" priority="188" stopIfTrue="1">
      <formula>#REF!&lt;&gt;""</formula>
    </cfRule>
    <cfRule type="expression" dxfId="1731" priority="189" stopIfTrue="1">
      <formula>AND($G266="",$F266&lt;&gt;"")</formula>
    </cfRule>
  </conditionalFormatting>
  <conditionalFormatting sqref="G341">
    <cfRule type="expression" dxfId="1730" priority="184" stopIfTrue="1">
      <formula>#REF!=""</formula>
    </cfRule>
    <cfRule type="expression" dxfId="1729" priority="185" stopIfTrue="1">
      <formula>#REF!&lt;&gt;""</formula>
    </cfRule>
    <cfRule type="expression" dxfId="1728" priority="186" stopIfTrue="1">
      <formula>AND(#REF!="",#REF!&lt;&gt;"")</formula>
    </cfRule>
  </conditionalFormatting>
  <conditionalFormatting sqref="G342:G343">
    <cfRule type="expression" dxfId="1727" priority="180" stopIfTrue="1">
      <formula>$F248=""</formula>
    </cfRule>
    <cfRule type="expression" dxfId="1726" priority="181" stopIfTrue="1">
      <formula>#REF!&lt;&gt;""</formula>
    </cfRule>
    <cfRule type="expression" dxfId="1725" priority="182" stopIfTrue="1">
      <formula>AND($G248="",$F248&lt;&gt;"")</formula>
    </cfRule>
  </conditionalFormatting>
  <conditionalFormatting sqref="G342:G343">
    <cfRule type="expression" dxfId="1724" priority="177" stopIfTrue="1">
      <formula>$F246=""</formula>
    </cfRule>
    <cfRule type="expression" dxfId="1723" priority="178" stopIfTrue="1">
      <formula>#REF!&lt;&gt;""</formula>
    </cfRule>
    <cfRule type="expression" dxfId="1722" priority="179" stopIfTrue="1">
      <formula>AND($G246="",$F246&lt;&gt;"")</formula>
    </cfRule>
  </conditionalFormatting>
  <conditionalFormatting sqref="D398:H398">
    <cfRule type="expression" dxfId="1721" priority="45691" stopIfTrue="1">
      <formula>$F310=""</formula>
    </cfRule>
    <cfRule type="expression" dxfId="1720" priority="45692" stopIfTrue="1">
      <formula>#REF!&lt;&gt;""</formula>
    </cfRule>
    <cfRule type="expression" dxfId="1719" priority="45693" stopIfTrue="1">
      <formula>AND($G310="",$F310&lt;&gt;"")</formula>
    </cfRule>
  </conditionalFormatting>
  <conditionalFormatting sqref="D398:F398">
    <cfRule type="expression" dxfId="1718" priority="45697" stopIfTrue="1">
      <formula>$F309=""</formula>
    </cfRule>
    <cfRule type="expression" dxfId="1717" priority="45698" stopIfTrue="1">
      <formula>#REF!&lt;&gt;""</formula>
    </cfRule>
    <cfRule type="expression" dxfId="1716" priority="45699" stopIfTrue="1">
      <formula>AND($G309="",$F309&lt;&gt;"")</formula>
    </cfRule>
  </conditionalFormatting>
  <conditionalFormatting sqref="D398:H398">
    <cfRule type="expression" dxfId="1715" priority="45709" stopIfTrue="1">
      <formula>$F317=""</formula>
    </cfRule>
    <cfRule type="expression" dxfId="1714" priority="45710" stopIfTrue="1">
      <formula>#REF!&lt;&gt;""</formula>
    </cfRule>
    <cfRule type="expression" dxfId="1713" priority="45711" stopIfTrue="1">
      <formula>AND($G317="",$F317&lt;&gt;"")</formula>
    </cfRule>
  </conditionalFormatting>
  <conditionalFormatting sqref="D398:H398">
    <cfRule type="expression" dxfId="1712" priority="45721" stopIfTrue="1">
      <formula>$F315=""</formula>
    </cfRule>
    <cfRule type="expression" dxfId="1711" priority="45722" stopIfTrue="1">
      <formula>#REF!&lt;&gt;""</formula>
    </cfRule>
    <cfRule type="expression" dxfId="1710" priority="45723" stopIfTrue="1">
      <formula>AND($G315="",$F315&lt;&gt;"")</formula>
    </cfRule>
  </conditionalFormatting>
  <conditionalFormatting sqref="D398:H398">
    <cfRule type="expression" dxfId="1709" priority="45739" stopIfTrue="1">
      <formula>$F319=""</formula>
    </cfRule>
    <cfRule type="expression" dxfId="1708" priority="45740" stopIfTrue="1">
      <formula>#REF!&lt;&gt;""</formula>
    </cfRule>
    <cfRule type="expression" dxfId="1707" priority="45741" stopIfTrue="1">
      <formula>AND($G319="",$F319&lt;&gt;"")</formula>
    </cfRule>
  </conditionalFormatting>
  <conditionalFormatting sqref="D398:H398">
    <cfRule type="expression" dxfId="1706" priority="45745" stopIfTrue="1">
      <formula>$F311=""</formula>
    </cfRule>
    <cfRule type="expression" dxfId="1705" priority="45746" stopIfTrue="1">
      <formula>#REF!&lt;&gt;""</formula>
    </cfRule>
    <cfRule type="expression" dxfId="1704" priority="45747" stopIfTrue="1">
      <formula>AND($G311="",$F311&lt;&gt;"")</formula>
    </cfRule>
  </conditionalFormatting>
  <conditionalFormatting sqref="D398:H398">
    <cfRule type="expression" dxfId="1703" priority="45757" stopIfTrue="1">
      <formula>$F312=""</formula>
    </cfRule>
    <cfRule type="expression" dxfId="1702" priority="45758" stopIfTrue="1">
      <formula>#REF!&lt;&gt;""</formula>
    </cfRule>
    <cfRule type="expression" dxfId="1701" priority="45759" stopIfTrue="1">
      <formula>AND($G312="",$F312&lt;&gt;"")</formula>
    </cfRule>
  </conditionalFormatting>
  <conditionalFormatting sqref="D398:H398">
    <cfRule type="expression" dxfId="1700" priority="45775" stopIfTrue="1">
      <formula>$F314=""</formula>
    </cfRule>
    <cfRule type="expression" dxfId="1699" priority="45776" stopIfTrue="1">
      <formula>#REF!&lt;&gt;""</formula>
    </cfRule>
    <cfRule type="expression" dxfId="1698" priority="45777" stopIfTrue="1">
      <formula>AND($G314="",$F314&lt;&gt;"")</formula>
    </cfRule>
  </conditionalFormatting>
  <conditionalFormatting sqref="D398:F398">
    <cfRule type="expression" dxfId="1697" priority="45790" stopIfTrue="1">
      <formula>$F308=""</formula>
    </cfRule>
    <cfRule type="expression" dxfId="1696" priority="45791" stopIfTrue="1">
      <formula>#REF!&lt;&gt;""</formula>
    </cfRule>
    <cfRule type="expression" dxfId="1695" priority="45792" stopIfTrue="1">
      <formula>AND($G308="",$F308&lt;&gt;"")</formula>
    </cfRule>
  </conditionalFormatting>
  <conditionalFormatting sqref="D398:H398">
    <cfRule type="expression" dxfId="1694" priority="45838" stopIfTrue="1">
      <formula>$F313=""</formula>
    </cfRule>
    <cfRule type="expression" dxfId="1693" priority="45839" stopIfTrue="1">
      <formula>#REF!&lt;&gt;""</formula>
    </cfRule>
    <cfRule type="expression" dxfId="1692" priority="45840" stopIfTrue="1">
      <formula>AND($G313="",$F313&lt;&gt;"")</formula>
    </cfRule>
  </conditionalFormatting>
  <conditionalFormatting sqref="D398:H398">
    <cfRule type="expression" dxfId="1691" priority="45844" stopIfTrue="1">
      <formula>$F307=""</formula>
    </cfRule>
    <cfRule type="expression" dxfId="1690" priority="45845" stopIfTrue="1">
      <formula>#REF!&lt;&gt;""</formula>
    </cfRule>
    <cfRule type="expression" dxfId="1689" priority="45846" stopIfTrue="1">
      <formula>AND($G307="",$F307&lt;&gt;"")</formula>
    </cfRule>
  </conditionalFormatting>
  <conditionalFormatting sqref="D398:H398">
    <cfRule type="expression" dxfId="1688" priority="45880" stopIfTrue="1">
      <formula>$F305=""</formula>
    </cfRule>
    <cfRule type="expression" dxfId="1687" priority="45881" stopIfTrue="1">
      <formula>#REF!&lt;&gt;""</formula>
    </cfRule>
    <cfRule type="expression" dxfId="1686" priority="45882" stopIfTrue="1">
      <formula>AND($G305="",$F305&lt;&gt;"")</formula>
    </cfRule>
  </conditionalFormatting>
  <conditionalFormatting sqref="D398:H398">
    <cfRule type="expression" dxfId="1685" priority="45886" stopIfTrue="1">
      <formula>$F306=""</formula>
    </cfRule>
    <cfRule type="expression" dxfId="1684" priority="45887" stopIfTrue="1">
      <formula>#REF!&lt;&gt;""</formula>
    </cfRule>
    <cfRule type="expression" dxfId="1683" priority="45888" stopIfTrue="1">
      <formula>AND($G306="",$F306&lt;&gt;"")</formula>
    </cfRule>
  </conditionalFormatting>
  <conditionalFormatting sqref="G398">
    <cfRule type="expression" dxfId="1682" priority="45916" stopIfTrue="1">
      <formula>$F304=""</formula>
    </cfRule>
    <cfRule type="expression" dxfId="1681" priority="45917" stopIfTrue="1">
      <formula>#REF!&lt;&gt;""</formula>
    </cfRule>
    <cfRule type="expression" dxfId="1680" priority="45918" stopIfTrue="1">
      <formula>AND($G304="",$F304&lt;&gt;"")</formula>
    </cfRule>
  </conditionalFormatting>
  <conditionalFormatting sqref="G398">
    <cfRule type="expression" dxfId="1679" priority="45940" stopIfTrue="1">
      <formula>$F316=""</formula>
    </cfRule>
    <cfRule type="expression" dxfId="1678" priority="45941" stopIfTrue="1">
      <formula>#REF!&lt;&gt;""</formula>
    </cfRule>
    <cfRule type="expression" dxfId="1677" priority="45942" stopIfTrue="1">
      <formula>AND($G316="",$F316&lt;&gt;"")</formula>
    </cfRule>
  </conditionalFormatting>
  <conditionalFormatting sqref="G398">
    <cfRule type="expression" dxfId="1676" priority="45982" stopIfTrue="1">
      <formula>$F318=""</formula>
    </cfRule>
    <cfRule type="expression" dxfId="1675" priority="45983" stopIfTrue="1">
      <formula>#REF!&lt;&gt;""</formula>
    </cfRule>
    <cfRule type="expression" dxfId="1674" priority="45984" stopIfTrue="1">
      <formula>AND($G318="",$F318&lt;&gt;"")</formula>
    </cfRule>
  </conditionalFormatting>
  <conditionalFormatting sqref="D397:H397">
    <cfRule type="expression" dxfId="1673" priority="45988" stopIfTrue="1">
      <formula>$F310=""</formula>
    </cfRule>
    <cfRule type="expression" dxfId="1672" priority="45989" stopIfTrue="1">
      <formula>#REF!&lt;&gt;""</formula>
    </cfRule>
    <cfRule type="expression" dxfId="1671" priority="45990" stopIfTrue="1">
      <formula>AND($G310="",$F310&lt;&gt;"")</formula>
    </cfRule>
  </conditionalFormatting>
  <conditionalFormatting sqref="D397:H397">
    <cfRule type="expression" dxfId="1670" priority="46006" stopIfTrue="1">
      <formula>$F307=""</formula>
    </cfRule>
    <cfRule type="expression" dxfId="1669" priority="46007" stopIfTrue="1">
      <formula>#REF!&lt;&gt;""</formula>
    </cfRule>
    <cfRule type="expression" dxfId="1668" priority="46008" stopIfTrue="1">
      <formula>AND($G307="",$F307&lt;&gt;"")</formula>
    </cfRule>
  </conditionalFormatting>
  <conditionalFormatting sqref="D397:F397">
    <cfRule type="expression" dxfId="1667" priority="46012" stopIfTrue="1">
      <formula>$F309=""</formula>
    </cfRule>
    <cfRule type="expression" dxfId="1666" priority="46013" stopIfTrue="1">
      <formula>#REF!&lt;&gt;""</formula>
    </cfRule>
    <cfRule type="expression" dxfId="1665" priority="46014" stopIfTrue="1">
      <formula>AND($G309="",$F309&lt;&gt;"")</formula>
    </cfRule>
  </conditionalFormatting>
  <conditionalFormatting sqref="G397">
    <cfRule type="expression" dxfId="1664" priority="46024" stopIfTrue="1">
      <formula>$F318=""</formula>
    </cfRule>
    <cfRule type="expression" dxfId="1663" priority="46025" stopIfTrue="1">
      <formula>#REF!&lt;&gt;""</formula>
    </cfRule>
    <cfRule type="expression" dxfId="1662" priority="46026" stopIfTrue="1">
      <formula>AND($G318="",$F318&lt;&gt;"")</formula>
    </cfRule>
  </conditionalFormatting>
  <conditionalFormatting sqref="D397:H397">
    <cfRule type="expression" dxfId="1661" priority="46030" stopIfTrue="1">
      <formula>$F317=""</formula>
    </cfRule>
    <cfRule type="expression" dxfId="1660" priority="46031" stopIfTrue="1">
      <formula>#REF!&lt;&gt;""</formula>
    </cfRule>
    <cfRule type="expression" dxfId="1659" priority="46032" stopIfTrue="1">
      <formula>AND($G317="",$F317&lt;&gt;"")</formula>
    </cfRule>
  </conditionalFormatting>
  <conditionalFormatting sqref="D397:H397">
    <cfRule type="expression" dxfId="1658" priority="46042" stopIfTrue="1">
      <formula>$F315=""</formula>
    </cfRule>
    <cfRule type="expression" dxfId="1657" priority="46043" stopIfTrue="1">
      <formula>#REF!&lt;&gt;""</formula>
    </cfRule>
    <cfRule type="expression" dxfId="1656" priority="46044" stopIfTrue="1">
      <formula>AND($G315="",$F315&lt;&gt;"")</formula>
    </cfRule>
  </conditionalFormatting>
  <conditionalFormatting sqref="D397:H397">
    <cfRule type="expression" dxfId="1655" priority="46060" stopIfTrue="1">
      <formula>$F314=""</formula>
    </cfRule>
    <cfRule type="expression" dxfId="1654" priority="46061" stopIfTrue="1">
      <formula>#REF!&lt;&gt;""</formula>
    </cfRule>
    <cfRule type="expression" dxfId="1653" priority="46062" stopIfTrue="1">
      <formula>AND($G314="",$F314&lt;&gt;"")</formula>
    </cfRule>
  </conditionalFormatting>
  <conditionalFormatting sqref="D397:H397">
    <cfRule type="expression" dxfId="1652" priority="46078" stopIfTrue="1">
      <formula>$F312=""</formula>
    </cfRule>
    <cfRule type="expression" dxfId="1651" priority="46079" stopIfTrue="1">
      <formula>#REF!&lt;&gt;""</formula>
    </cfRule>
    <cfRule type="expression" dxfId="1650" priority="46080" stopIfTrue="1">
      <formula>AND($G312="",$F312&lt;&gt;"")</formula>
    </cfRule>
  </conditionalFormatting>
  <conditionalFormatting sqref="D397:H397">
    <cfRule type="expression" dxfId="1649" priority="46108" stopIfTrue="1">
      <formula>$F319=""</formula>
    </cfRule>
    <cfRule type="expression" dxfId="1648" priority="46109" stopIfTrue="1">
      <formula>#REF!&lt;&gt;""</formula>
    </cfRule>
    <cfRule type="expression" dxfId="1647" priority="46110" stopIfTrue="1">
      <formula>AND($G319="",$F319&lt;&gt;"")</formula>
    </cfRule>
  </conditionalFormatting>
  <conditionalFormatting sqref="D397:H397">
    <cfRule type="expression" dxfId="1646" priority="46126" stopIfTrue="1">
      <formula>$F311=""</formula>
    </cfRule>
    <cfRule type="expression" dxfId="1645" priority="46127" stopIfTrue="1">
      <formula>#REF!&lt;&gt;""</formula>
    </cfRule>
    <cfRule type="expression" dxfId="1644" priority="46128" stopIfTrue="1">
      <formula>AND($G311="",$F311&lt;&gt;"")</formula>
    </cfRule>
  </conditionalFormatting>
  <conditionalFormatting sqref="D397:H397">
    <cfRule type="expression" dxfId="1643" priority="46144" stopIfTrue="1">
      <formula>$F313=""</formula>
    </cfRule>
    <cfRule type="expression" dxfId="1642" priority="46145" stopIfTrue="1">
      <formula>#REF!&lt;&gt;""</formula>
    </cfRule>
    <cfRule type="expression" dxfId="1641" priority="46146" stopIfTrue="1">
      <formula>AND($G313="",$F313&lt;&gt;"")</formula>
    </cfRule>
  </conditionalFormatting>
  <conditionalFormatting sqref="D397:H397">
    <cfRule type="expression" dxfId="1640" priority="46174" stopIfTrue="1">
      <formula>$F305=""</formula>
    </cfRule>
    <cfRule type="expression" dxfId="1639" priority="46175" stopIfTrue="1">
      <formula>#REF!&lt;&gt;""</formula>
    </cfRule>
    <cfRule type="expression" dxfId="1638" priority="46176" stopIfTrue="1">
      <formula>AND($G305="",$F305&lt;&gt;"")</formula>
    </cfRule>
  </conditionalFormatting>
  <conditionalFormatting sqref="D397:H397">
    <cfRule type="expression" dxfId="1637" priority="46180" stopIfTrue="1">
      <formula>$F306=""</formula>
    </cfRule>
    <cfRule type="expression" dxfId="1636" priority="46181" stopIfTrue="1">
      <formula>#REF!&lt;&gt;""</formula>
    </cfRule>
    <cfRule type="expression" dxfId="1635" priority="46182" stopIfTrue="1">
      <formula>AND($G306="",$F306&lt;&gt;"")</formula>
    </cfRule>
  </conditionalFormatting>
  <conditionalFormatting sqref="D397:F397">
    <cfRule type="expression" dxfId="1634" priority="46201" stopIfTrue="1">
      <formula>$F308=""</formula>
    </cfRule>
    <cfRule type="expression" dxfId="1633" priority="46202" stopIfTrue="1">
      <formula>#REF!&lt;&gt;""</formula>
    </cfRule>
    <cfRule type="expression" dxfId="1632" priority="46203" stopIfTrue="1">
      <formula>AND($G308="",$F308&lt;&gt;"")</formula>
    </cfRule>
  </conditionalFormatting>
  <conditionalFormatting sqref="G397">
    <cfRule type="expression" dxfId="1631" priority="46222" stopIfTrue="1">
      <formula>$F304=""</formula>
    </cfRule>
    <cfRule type="expression" dxfId="1630" priority="46223" stopIfTrue="1">
      <formula>#REF!&lt;&gt;""</formula>
    </cfRule>
    <cfRule type="expression" dxfId="1629" priority="46224" stopIfTrue="1">
      <formula>AND($G304="",$F304&lt;&gt;"")</formula>
    </cfRule>
  </conditionalFormatting>
  <conditionalFormatting sqref="G397">
    <cfRule type="expression" dxfId="1628" priority="46249" stopIfTrue="1">
      <formula>$F316=""</formula>
    </cfRule>
    <cfRule type="expression" dxfId="1627" priority="46250" stopIfTrue="1">
      <formula>#REF!&lt;&gt;""</formula>
    </cfRule>
    <cfRule type="expression" dxfId="1626" priority="46251" stopIfTrue="1">
      <formula>AND($G316="",$F316&lt;&gt;"")</formula>
    </cfRule>
  </conditionalFormatting>
  <conditionalFormatting sqref="H397:H398">
    <cfRule type="expression" dxfId="1625" priority="174" stopIfTrue="1">
      <formula>$F311=""</formula>
    </cfRule>
    <cfRule type="expression" dxfId="1624" priority="175" stopIfTrue="1">
      <formula>#REF!&lt;&gt;""</formula>
    </cfRule>
    <cfRule type="expression" dxfId="1623" priority="176" stopIfTrue="1">
      <formula>AND($G311="",$F311&lt;&gt;"")</formula>
    </cfRule>
  </conditionalFormatting>
  <conditionalFormatting sqref="H398">
    <cfRule type="expression" dxfId="1622" priority="171" stopIfTrue="1">
      <formula>$F309=""</formula>
    </cfRule>
    <cfRule type="expression" dxfId="1621" priority="172" stopIfTrue="1">
      <formula>#REF!&lt;&gt;""</formula>
    </cfRule>
    <cfRule type="expression" dxfId="1620" priority="173" stopIfTrue="1">
      <formula>AND($G309="",$F309&lt;&gt;"")</formula>
    </cfRule>
  </conditionalFormatting>
  <conditionalFormatting sqref="H397:H398">
    <cfRule type="expression" dxfId="1619" priority="168" stopIfTrue="1">
      <formula>$F310=""</formula>
    </cfRule>
    <cfRule type="expression" dxfId="1618" priority="169" stopIfTrue="1">
      <formula>#REF!&lt;&gt;""</formula>
    </cfRule>
    <cfRule type="expression" dxfId="1617" priority="170" stopIfTrue="1">
      <formula>AND($G310="",$F310&lt;&gt;"")</formula>
    </cfRule>
  </conditionalFormatting>
  <conditionalFormatting sqref="H397">
    <cfRule type="expression" dxfId="1616" priority="165" stopIfTrue="1">
      <formula>$F319=""</formula>
    </cfRule>
    <cfRule type="expression" dxfId="1615" priority="166" stopIfTrue="1">
      <formula>#REF!&lt;&gt;""</formula>
    </cfRule>
    <cfRule type="expression" dxfId="1614" priority="167" stopIfTrue="1">
      <formula>AND($G319="",$F319&lt;&gt;"")</formula>
    </cfRule>
  </conditionalFormatting>
  <conditionalFormatting sqref="H397:H398">
    <cfRule type="expression" dxfId="1613" priority="162" stopIfTrue="1">
      <formula>$F318=""</formula>
    </cfRule>
    <cfRule type="expression" dxfId="1612" priority="163" stopIfTrue="1">
      <formula>#REF!&lt;&gt;""</formula>
    </cfRule>
    <cfRule type="expression" dxfId="1611" priority="164" stopIfTrue="1">
      <formula>AND($G318="",$F318&lt;&gt;"")</formula>
    </cfRule>
  </conditionalFormatting>
  <conditionalFormatting sqref="H398">
    <cfRule type="expression" dxfId="1610" priority="159" stopIfTrue="1">
      <formula>$F317=""</formula>
    </cfRule>
    <cfRule type="expression" dxfId="1609" priority="160" stopIfTrue="1">
      <formula>#REF!&lt;&gt;""</formula>
    </cfRule>
    <cfRule type="expression" dxfId="1608" priority="161" stopIfTrue="1">
      <formula>AND($G317="",$F317&lt;&gt;"")</formula>
    </cfRule>
  </conditionalFormatting>
  <conditionalFormatting sqref="H398">
    <cfRule type="expression" dxfId="1607" priority="156" stopIfTrue="1">
      <formula>$F316=""</formula>
    </cfRule>
    <cfRule type="expression" dxfId="1606" priority="157" stopIfTrue="1">
      <formula>#REF!&lt;&gt;""</formula>
    </cfRule>
    <cfRule type="expression" dxfId="1605" priority="158" stopIfTrue="1">
      <formula>AND($G316="",$F316&lt;&gt;"")</formula>
    </cfRule>
  </conditionalFormatting>
  <conditionalFormatting sqref="H398">
    <cfRule type="expression" dxfId="1604" priority="153" stopIfTrue="1">
      <formula>$F314=""</formula>
    </cfRule>
    <cfRule type="expression" dxfId="1603" priority="154" stopIfTrue="1">
      <formula>#REF!&lt;&gt;""</formula>
    </cfRule>
    <cfRule type="expression" dxfId="1602" priority="155" stopIfTrue="1">
      <formula>AND($G314="",$F314&lt;&gt;"")</formula>
    </cfRule>
  </conditionalFormatting>
  <conditionalFormatting sqref="H398">
    <cfRule type="expression" dxfId="1601" priority="150" stopIfTrue="1">
      <formula>$F321=""</formula>
    </cfRule>
    <cfRule type="expression" dxfId="1600" priority="151" stopIfTrue="1">
      <formula>#REF!&lt;&gt;""</formula>
    </cfRule>
    <cfRule type="expression" dxfId="1599" priority="152" stopIfTrue="1">
      <formula>AND($G321="",$F321&lt;&gt;"")</formula>
    </cfRule>
  </conditionalFormatting>
  <conditionalFormatting sqref="H397:H398">
    <cfRule type="expression" dxfId="1598" priority="147" stopIfTrue="1">
      <formula>$F312=""</formula>
    </cfRule>
    <cfRule type="expression" dxfId="1597" priority="148" stopIfTrue="1">
      <formula>#REF!&lt;&gt;""</formula>
    </cfRule>
    <cfRule type="expression" dxfId="1596" priority="149" stopIfTrue="1">
      <formula>AND($G312="",$F312&lt;&gt;"")</formula>
    </cfRule>
  </conditionalFormatting>
  <conditionalFormatting sqref="H397:H398">
    <cfRule type="expression" dxfId="1595" priority="144" stopIfTrue="1">
      <formula>$F314=""</formula>
    </cfRule>
    <cfRule type="expression" dxfId="1594" priority="145" stopIfTrue="1">
      <formula>#REF!&lt;&gt;""</formula>
    </cfRule>
    <cfRule type="expression" dxfId="1593" priority="146" stopIfTrue="1">
      <formula>AND($G314="",$F314&lt;&gt;"")</formula>
    </cfRule>
  </conditionalFormatting>
  <conditionalFormatting sqref="H398">
    <cfRule type="expression" dxfId="1592" priority="141" stopIfTrue="1">
      <formula>$F307=""</formula>
    </cfRule>
    <cfRule type="expression" dxfId="1591" priority="142" stopIfTrue="1">
      <formula>#REF!&lt;&gt;""</formula>
    </cfRule>
    <cfRule type="expression" dxfId="1590" priority="143" stopIfTrue="1">
      <formula>AND($G307="",$F307&lt;&gt;"")</formula>
    </cfRule>
  </conditionalFormatting>
  <conditionalFormatting sqref="H398">
    <cfRule type="expression" dxfId="1589" priority="138" stopIfTrue="1">
      <formula>$F308=""</formula>
    </cfRule>
    <cfRule type="expression" dxfId="1588" priority="139" stopIfTrue="1">
      <formula>#REF!&lt;&gt;""</formula>
    </cfRule>
    <cfRule type="expression" dxfId="1587" priority="140" stopIfTrue="1">
      <formula>AND($G308="",$F308&lt;&gt;"")</formula>
    </cfRule>
  </conditionalFormatting>
  <conditionalFormatting sqref="H398">
    <cfRule type="expression" dxfId="1586" priority="135" stopIfTrue="1">
      <formula>$F310=""</formula>
    </cfRule>
    <cfRule type="expression" dxfId="1585" priority="136" stopIfTrue="1">
      <formula>#REF!&lt;&gt;""</formula>
    </cfRule>
    <cfRule type="expression" dxfId="1584" priority="137" stopIfTrue="1">
      <formula>AND($G310="",$F310&lt;&gt;"")</formula>
    </cfRule>
  </conditionalFormatting>
  <conditionalFormatting sqref="H397">
    <cfRule type="expression" dxfId="1583" priority="132" stopIfTrue="1">
      <formula>$F309=""</formula>
    </cfRule>
    <cfRule type="expression" dxfId="1582" priority="133" stopIfTrue="1">
      <formula>#REF!&lt;&gt;""</formula>
    </cfRule>
    <cfRule type="expression" dxfId="1581" priority="134" stopIfTrue="1">
      <formula>AND($G309="",$F309&lt;&gt;"")</formula>
    </cfRule>
  </conditionalFormatting>
  <conditionalFormatting sqref="H397">
    <cfRule type="expression" dxfId="1580" priority="129" stopIfTrue="1">
      <formula>$F317=""</formula>
    </cfRule>
    <cfRule type="expression" dxfId="1579" priority="130" stopIfTrue="1">
      <formula>#REF!&lt;&gt;""</formula>
    </cfRule>
    <cfRule type="expression" dxfId="1578" priority="131" stopIfTrue="1">
      <formula>AND($G317="",$F317&lt;&gt;"")</formula>
    </cfRule>
  </conditionalFormatting>
  <conditionalFormatting sqref="H397">
    <cfRule type="expression" dxfId="1577" priority="126" stopIfTrue="1">
      <formula>$F308=""</formula>
    </cfRule>
    <cfRule type="expression" dxfId="1576" priority="127" stopIfTrue="1">
      <formula>#REF!&lt;&gt;""</formula>
    </cfRule>
    <cfRule type="expression" dxfId="1575" priority="128" stopIfTrue="1">
      <formula>AND($G308="",$F308&lt;&gt;"")</formula>
    </cfRule>
  </conditionalFormatting>
  <conditionalFormatting sqref="H397">
    <cfRule type="expression" dxfId="1574" priority="123" stopIfTrue="1">
      <formula>$F315=""</formula>
    </cfRule>
    <cfRule type="expression" dxfId="1573" priority="124" stopIfTrue="1">
      <formula>#REF!&lt;&gt;""</formula>
    </cfRule>
    <cfRule type="expression" dxfId="1572" priority="125" stopIfTrue="1">
      <formula>AND($G315="",$F315&lt;&gt;"")</formula>
    </cfRule>
  </conditionalFormatting>
  <conditionalFormatting sqref="H397">
    <cfRule type="expression" dxfId="1571" priority="120" stopIfTrue="1">
      <formula>$F313=""</formula>
    </cfRule>
    <cfRule type="expression" dxfId="1570" priority="121" stopIfTrue="1">
      <formula>#REF!&lt;&gt;""</formula>
    </cfRule>
    <cfRule type="expression" dxfId="1569" priority="122" stopIfTrue="1">
      <formula>AND($G313="",$F313&lt;&gt;"")</formula>
    </cfRule>
  </conditionalFormatting>
  <conditionalFormatting sqref="H397">
    <cfRule type="expression" dxfId="1568" priority="117" stopIfTrue="1">
      <formula>$F312=""</formula>
    </cfRule>
    <cfRule type="expression" dxfId="1567" priority="118" stopIfTrue="1">
      <formula>#REF!&lt;&gt;""</formula>
    </cfRule>
    <cfRule type="expression" dxfId="1566" priority="119" stopIfTrue="1">
      <formula>AND($G312="",$F312&lt;&gt;"")</formula>
    </cfRule>
  </conditionalFormatting>
  <conditionalFormatting sqref="H397">
    <cfRule type="expression" dxfId="1565" priority="114" stopIfTrue="1">
      <formula>$F307=""</formula>
    </cfRule>
    <cfRule type="expression" dxfId="1564" priority="115" stopIfTrue="1">
      <formula>#REF!&lt;&gt;""</formula>
    </cfRule>
    <cfRule type="expression" dxfId="1563" priority="116" stopIfTrue="1">
      <formula>AND($G307="",$F307&lt;&gt;"")</formula>
    </cfRule>
  </conditionalFormatting>
  <conditionalFormatting sqref="H397">
    <cfRule type="expression" dxfId="1562" priority="111" stopIfTrue="1">
      <formula>$F315=""</formula>
    </cfRule>
    <cfRule type="expression" dxfId="1561" priority="112" stopIfTrue="1">
      <formula>#REF!&lt;&gt;""</formula>
    </cfRule>
    <cfRule type="expression" dxfId="1560" priority="113" stopIfTrue="1">
      <formula>AND($G315="",$F315&lt;&gt;"")</formula>
    </cfRule>
  </conditionalFormatting>
  <conditionalFormatting sqref="H397">
    <cfRule type="expression" dxfId="1559" priority="108" stopIfTrue="1">
      <formula>$F310=""</formula>
    </cfRule>
    <cfRule type="expression" dxfId="1558" priority="109" stopIfTrue="1">
      <formula>#REF!&lt;&gt;""</formula>
    </cfRule>
    <cfRule type="expression" dxfId="1557" priority="110" stopIfTrue="1">
      <formula>AND($G310="",$F310&lt;&gt;"")</formula>
    </cfRule>
  </conditionalFormatting>
  <conditionalFormatting sqref="H397">
    <cfRule type="expression" dxfId="1556" priority="105" stopIfTrue="1">
      <formula>$F319=""</formula>
    </cfRule>
    <cfRule type="expression" dxfId="1555" priority="106" stopIfTrue="1">
      <formula>#REF!&lt;&gt;""</formula>
    </cfRule>
    <cfRule type="expression" dxfId="1554" priority="107" stopIfTrue="1">
      <formula>AND($G319="",$F319&lt;&gt;"")</formula>
    </cfRule>
  </conditionalFormatting>
  <conditionalFormatting sqref="H397">
    <cfRule type="expression" dxfId="1553" priority="102" stopIfTrue="1">
      <formula>$F314=""</formula>
    </cfRule>
    <cfRule type="expression" dxfId="1552" priority="103" stopIfTrue="1">
      <formula>#REF!&lt;&gt;""</formula>
    </cfRule>
    <cfRule type="expression" dxfId="1551" priority="104" stopIfTrue="1">
      <formula>AND($G314="",$F314&lt;&gt;"")</formula>
    </cfRule>
  </conditionalFormatting>
  <conditionalFormatting sqref="H397">
    <cfRule type="expression" dxfId="1550" priority="99" stopIfTrue="1">
      <formula>$F317=""</formula>
    </cfRule>
    <cfRule type="expression" dxfId="1549" priority="100" stopIfTrue="1">
      <formula>#REF!&lt;&gt;""</formula>
    </cfRule>
    <cfRule type="expression" dxfId="1548" priority="101" stopIfTrue="1">
      <formula>AND($G317="",$F317&lt;&gt;"")</formula>
    </cfRule>
  </conditionalFormatting>
  <conditionalFormatting sqref="H397">
    <cfRule type="expression" dxfId="1547" priority="96" stopIfTrue="1">
      <formula>$F309=""</formula>
    </cfRule>
    <cfRule type="expression" dxfId="1546" priority="97" stopIfTrue="1">
      <formula>#REF!&lt;&gt;""</formula>
    </cfRule>
    <cfRule type="expression" dxfId="1545" priority="98" stopIfTrue="1">
      <formula>AND($G309="",$F309&lt;&gt;"")</formula>
    </cfRule>
  </conditionalFormatting>
  <conditionalFormatting sqref="H397">
    <cfRule type="expression" dxfId="1544" priority="93" stopIfTrue="1">
      <formula>$F311=""</formula>
    </cfRule>
    <cfRule type="expression" dxfId="1543" priority="94" stopIfTrue="1">
      <formula>#REF!&lt;&gt;""</formula>
    </cfRule>
    <cfRule type="expression" dxfId="1542" priority="95" stopIfTrue="1">
      <formula>AND($G311="",$F311&lt;&gt;"")</formula>
    </cfRule>
  </conditionalFormatting>
  <conditionalFormatting sqref="H397">
    <cfRule type="expression" dxfId="1541" priority="90" stopIfTrue="1">
      <formula>$F316=""</formula>
    </cfRule>
    <cfRule type="expression" dxfId="1540" priority="91" stopIfTrue="1">
      <formula>#REF!&lt;&gt;""</formula>
    </cfRule>
    <cfRule type="expression" dxfId="1539" priority="92" stopIfTrue="1">
      <formula>AND($G316="",$F316&lt;&gt;"")</formula>
    </cfRule>
  </conditionalFormatting>
  <conditionalFormatting sqref="H397">
    <cfRule type="expression" dxfId="1538" priority="87" stopIfTrue="1">
      <formula>$F320=""</formula>
    </cfRule>
    <cfRule type="expression" dxfId="1537" priority="88" stopIfTrue="1">
      <formula>#REF!&lt;&gt;""</formula>
    </cfRule>
    <cfRule type="expression" dxfId="1536" priority="89" stopIfTrue="1">
      <formula>AND($G320="",$F320&lt;&gt;"")</formula>
    </cfRule>
  </conditionalFormatting>
  <conditionalFormatting sqref="H243">
    <cfRule type="expression" dxfId="1535" priority="46797" stopIfTrue="1">
      <formula>$F80=""</formula>
    </cfRule>
    <cfRule type="expression" dxfId="1534" priority="46798" stopIfTrue="1">
      <formula>#REF!&lt;&gt;""</formula>
    </cfRule>
    <cfRule type="expression" dxfId="1533" priority="46799" stopIfTrue="1">
      <formula>AND($G80="",$F80&lt;&gt;"")</formula>
    </cfRule>
  </conditionalFormatting>
  <conditionalFormatting sqref="D301:G301">
    <cfRule type="expression" dxfId="1532" priority="47931" stopIfTrue="1">
      <formula>$F236=""</formula>
    </cfRule>
    <cfRule type="expression" dxfId="1531" priority="47932" stopIfTrue="1">
      <formula>#REF!&lt;&gt;""</formula>
    </cfRule>
    <cfRule type="expression" dxfId="1530" priority="47933" stopIfTrue="1">
      <formula>AND($G236="",$F236&lt;&gt;"")</formula>
    </cfRule>
  </conditionalFormatting>
  <conditionalFormatting sqref="D301:G301">
    <cfRule type="expression" dxfId="1529" priority="47937" stopIfTrue="1">
      <formula>$F233=""</formula>
    </cfRule>
    <cfRule type="expression" dxfId="1528" priority="47938" stopIfTrue="1">
      <formula>#REF!&lt;&gt;""</formula>
    </cfRule>
    <cfRule type="expression" dxfId="1527" priority="47939" stopIfTrue="1">
      <formula>AND($G233="",$F233&lt;&gt;"")</formula>
    </cfRule>
  </conditionalFormatting>
  <conditionalFormatting sqref="D301">
    <cfRule type="expression" dxfId="1526" priority="47943" stopIfTrue="1">
      <formula>$F205=""</formula>
    </cfRule>
    <cfRule type="expression" dxfId="1525" priority="47944" stopIfTrue="1">
      <formula>#REF!&lt;&gt;""</formula>
    </cfRule>
    <cfRule type="expression" dxfId="1524" priority="47945" stopIfTrue="1">
      <formula>AND($G205="",$F205&lt;&gt;"")</formula>
    </cfRule>
  </conditionalFormatting>
  <conditionalFormatting sqref="D301:G301">
    <cfRule type="expression" dxfId="1523" priority="47949" stopIfTrue="1">
      <formula>$F232=""</formula>
    </cfRule>
    <cfRule type="expression" dxfId="1522" priority="47950" stopIfTrue="1">
      <formula>#REF!&lt;&gt;""</formula>
    </cfRule>
    <cfRule type="expression" dxfId="1521" priority="47951" stopIfTrue="1">
      <formula>AND($G232="",$F232&lt;&gt;"")</formula>
    </cfRule>
  </conditionalFormatting>
  <conditionalFormatting sqref="D301:G301">
    <cfRule type="expression" dxfId="1520" priority="47955" stopIfTrue="1">
      <formula>$F237=""</formula>
    </cfRule>
    <cfRule type="expression" dxfId="1519" priority="47956" stopIfTrue="1">
      <formula>#REF!&lt;&gt;""</formula>
    </cfRule>
    <cfRule type="expression" dxfId="1518" priority="47957" stopIfTrue="1">
      <formula>AND($G237="",$F237&lt;&gt;"")</formula>
    </cfRule>
  </conditionalFormatting>
  <conditionalFormatting sqref="D301:G301">
    <cfRule type="expression" dxfId="1517" priority="47961" stopIfTrue="1">
      <formula>$F235=""</formula>
    </cfRule>
    <cfRule type="expression" dxfId="1516" priority="47962" stopIfTrue="1">
      <formula>#REF!&lt;&gt;""</formula>
    </cfRule>
    <cfRule type="expression" dxfId="1515" priority="47963" stopIfTrue="1">
      <formula>AND($G235="",$F235&lt;&gt;"")</formula>
    </cfRule>
  </conditionalFormatting>
  <conditionalFormatting sqref="D301:G301">
    <cfRule type="expression" dxfId="1514" priority="47967" stopIfTrue="1">
      <formula>$F214=""</formula>
    </cfRule>
    <cfRule type="expression" dxfId="1513" priority="47968" stopIfTrue="1">
      <formula>#REF!&lt;&gt;""</formula>
    </cfRule>
    <cfRule type="expression" dxfId="1512" priority="47969" stopIfTrue="1">
      <formula>AND($G214="",$F214&lt;&gt;"")</formula>
    </cfRule>
  </conditionalFormatting>
  <conditionalFormatting sqref="I301:L301">
    <cfRule type="expression" dxfId="1511" priority="47973" stopIfTrue="1">
      <formula>$F207=""</formula>
    </cfRule>
    <cfRule type="expression" dxfId="1510" priority="47974" stopIfTrue="1">
      <formula>#REF!&lt;&gt;""</formula>
    </cfRule>
    <cfRule type="expression" dxfId="1509" priority="47975" stopIfTrue="1">
      <formula>AND($G207="",$F207&lt;&gt;"")</formula>
    </cfRule>
  </conditionalFormatting>
  <conditionalFormatting sqref="D301:G301">
    <cfRule type="expression" dxfId="1508" priority="47979" stopIfTrue="1">
      <formula>$F211=""</formula>
    </cfRule>
    <cfRule type="expression" dxfId="1507" priority="47980" stopIfTrue="1">
      <formula>#REF!&lt;&gt;""</formula>
    </cfRule>
    <cfRule type="expression" dxfId="1506" priority="47981" stopIfTrue="1">
      <formula>AND($G211="",$F211&lt;&gt;"")</formula>
    </cfRule>
  </conditionalFormatting>
  <conditionalFormatting sqref="D301:G301">
    <cfRule type="expression" dxfId="1505" priority="47985" stopIfTrue="1">
      <formula>$F212=""</formula>
    </cfRule>
    <cfRule type="expression" dxfId="1504" priority="47986" stopIfTrue="1">
      <formula>#REF!&lt;&gt;""</formula>
    </cfRule>
    <cfRule type="expression" dxfId="1503" priority="47987" stopIfTrue="1">
      <formula>AND($G212="",$F212&lt;&gt;"")</formula>
    </cfRule>
  </conditionalFormatting>
  <conditionalFormatting sqref="D301:G301">
    <cfRule type="expression" dxfId="1502" priority="47991" stopIfTrue="1">
      <formula>$F234=""</formula>
    </cfRule>
    <cfRule type="expression" dxfId="1501" priority="47992" stopIfTrue="1">
      <formula>#REF!&lt;&gt;""</formula>
    </cfRule>
    <cfRule type="expression" dxfId="1500" priority="47993" stopIfTrue="1">
      <formula>AND($G234="",$F234&lt;&gt;"")</formula>
    </cfRule>
  </conditionalFormatting>
  <conditionalFormatting sqref="H301">
    <cfRule type="expression" dxfId="1499" priority="47997" stopIfTrue="1">
      <formula>$F206=""</formula>
    </cfRule>
    <cfRule type="expression" dxfId="1498" priority="47998" stopIfTrue="1">
      <formula>#REF!&lt;&gt;""</formula>
    </cfRule>
    <cfRule type="expression" dxfId="1497" priority="47999" stopIfTrue="1">
      <formula>AND($G206="",$F206&lt;&gt;"")</formula>
    </cfRule>
  </conditionalFormatting>
  <conditionalFormatting sqref="D301:E301 G301">
    <cfRule type="expression" dxfId="1496" priority="48003" stopIfTrue="1">
      <formula>$F239=""</formula>
    </cfRule>
    <cfRule type="expression" dxfId="1495" priority="48004" stopIfTrue="1">
      <formula>#REF!&lt;&gt;""</formula>
    </cfRule>
    <cfRule type="expression" dxfId="1494" priority="48005" stopIfTrue="1">
      <formula>AND($G239="",$F239&lt;&gt;"")</formula>
    </cfRule>
  </conditionalFormatting>
  <conditionalFormatting sqref="D301:E301">
    <cfRule type="expression" dxfId="1493" priority="48009" stopIfTrue="1">
      <formula>$F240=""</formula>
    </cfRule>
    <cfRule type="expression" dxfId="1492" priority="48010" stopIfTrue="1">
      <formula>#REF!&lt;&gt;""</formula>
    </cfRule>
    <cfRule type="expression" dxfId="1491" priority="48011" stopIfTrue="1">
      <formula>AND($G240="",$F240&lt;&gt;"")</formula>
    </cfRule>
  </conditionalFormatting>
  <conditionalFormatting sqref="D301 G301">
    <cfRule type="expression" dxfId="1490" priority="48015" stopIfTrue="1">
      <formula>$F238=""</formula>
    </cfRule>
    <cfRule type="expression" dxfId="1489" priority="48016" stopIfTrue="1">
      <formula>#REF!&lt;&gt;""</formula>
    </cfRule>
    <cfRule type="expression" dxfId="1488" priority="48017" stopIfTrue="1">
      <formula>AND($G238="",$F238&lt;&gt;"")</formula>
    </cfRule>
  </conditionalFormatting>
  <conditionalFormatting sqref="D301:E301">
    <cfRule type="expression" dxfId="1487" priority="48021" stopIfTrue="1">
      <formula>$F241=""</formula>
    </cfRule>
    <cfRule type="expression" dxfId="1486" priority="48022" stopIfTrue="1">
      <formula>#REF!&lt;&gt;""</formula>
    </cfRule>
    <cfRule type="expression" dxfId="1485" priority="48023" stopIfTrue="1">
      <formula>AND($G241="",$F241&lt;&gt;"")</formula>
    </cfRule>
  </conditionalFormatting>
  <conditionalFormatting sqref="D301">
    <cfRule type="expression" dxfId="1484" priority="48027" stopIfTrue="1">
      <formula>$F242=""</formula>
    </cfRule>
    <cfRule type="expression" dxfId="1483" priority="48028" stopIfTrue="1">
      <formula>#REF!&lt;&gt;""</formula>
    </cfRule>
    <cfRule type="expression" dxfId="1482" priority="48029" stopIfTrue="1">
      <formula>AND($G242="",$F242&lt;&gt;"")</formula>
    </cfRule>
  </conditionalFormatting>
  <conditionalFormatting sqref="D301">
    <cfRule type="expression" dxfId="1481" priority="48039" stopIfTrue="1">
      <formula>$F210=""</formula>
    </cfRule>
    <cfRule type="expression" dxfId="1480" priority="48040" stopIfTrue="1">
      <formula>#REF!&lt;&gt;""</formula>
    </cfRule>
    <cfRule type="expression" dxfId="1479" priority="48041" stopIfTrue="1">
      <formula>AND($G210="",$F210&lt;&gt;"")</formula>
    </cfRule>
  </conditionalFormatting>
  <conditionalFormatting sqref="D301">
    <cfRule type="expression" dxfId="1478" priority="48045" stopIfTrue="1">
      <formula>$F217=""</formula>
    </cfRule>
    <cfRule type="expression" dxfId="1477" priority="48046" stopIfTrue="1">
      <formula>#REF!&lt;&gt;""</formula>
    </cfRule>
    <cfRule type="expression" dxfId="1476" priority="48047" stopIfTrue="1">
      <formula>AND($G217="",$F217&lt;&gt;"")</formula>
    </cfRule>
  </conditionalFormatting>
  <conditionalFormatting sqref="D301">
    <cfRule type="expression" dxfId="1475" priority="48051" stopIfTrue="1">
      <formula>$F219=""</formula>
    </cfRule>
    <cfRule type="expression" dxfId="1474" priority="48052" stopIfTrue="1">
      <formula>#REF!&lt;&gt;""</formula>
    </cfRule>
    <cfRule type="expression" dxfId="1473" priority="48053" stopIfTrue="1">
      <formula>AND($G219="",$F219&lt;&gt;"")</formula>
    </cfRule>
  </conditionalFormatting>
  <conditionalFormatting sqref="D301 G301">
    <cfRule type="expression" dxfId="1472" priority="48057" stopIfTrue="1">
      <formula>$F216=""</formula>
    </cfRule>
    <cfRule type="expression" dxfId="1471" priority="48058" stopIfTrue="1">
      <formula>#REF!&lt;&gt;""</formula>
    </cfRule>
    <cfRule type="expression" dxfId="1470" priority="48059" stopIfTrue="1">
      <formula>AND($G216="",$F216&lt;&gt;"")</formula>
    </cfRule>
  </conditionalFormatting>
  <conditionalFormatting sqref="G301">
    <cfRule type="expression" dxfId="1469" priority="48141" stopIfTrue="1">
      <formula>$F213=""</formula>
    </cfRule>
    <cfRule type="expression" dxfId="1468" priority="48142" stopIfTrue="1">
      <formula>#REF!&lt;&gt;""</formula>
    </cfRule>
    <cfRule type="expression" dxfId="1467" priority="48143" stopIfTrue="1">
      <formula>AND($G213="",$F213&lt;&gt;"")</formula>
    </cfRule>
  </conditionalFormatting>
  <conditionalFormatting sqref="D300:E300 G300">
    <cfRule type="expression" dxfId="1466" priority="48147" stopIfTrue="1">
      <formula>$F239=""</formula>
    </cfRule>
    <cfRule type="expression" dxfId="1465" priority="48148" stopIfTrue="1">
      <formula>#REF!&lt;&gt;""</formula>
    </cfRule>
    <cfRule type="expression" dxfId="1464" priority="48149" stopIfTrue="1">
      <formula>AND($G239="",$F239&lt;&gt;"")</formula>
    </cfRule>
  </conditionalFormatting>
  <conditionalFormatting sqref="D300:E300">
    <cfRule type="expression" dxfId="1463" priority="48165" stopIfTrue="1">
      <formula>$F241=""</formula>
    </cfRule>
    <cfRule type="expression" dxfId="1462" priority="48166" stopIfTrue="1">
      <formula>#REF!&lt;&gt;""</formula>
    </cfRule>
    <cfRule type="expression" dxfId="1461" priority="48167" stopIfTrue="1">
      <formula>AND($G241="",$F241&lt;&gt;"")</formula>
    </cfRule>
  </conditionalFormatting>
  <conditionalFormatting sqref="D300">
    <cfRule type="expression" dxfId="1460" priority="48183" stopIfTrue="1">
      <formula>$F242=""</formula>
    </cfRule>
    <cfRule type="expression" dxfId="1459" priority="48184" stopIfTrue="1">
      <formula>#REF!&lt;&gt;""</formula>
    </cfRule>
    <cfRule type="expression" dxfId="1458" priority="48185" stopIfTrue="1">
      <formula>AND($G242="",$F242&lt;&gt;"")</formula>
    </cfRule>
  </conditionalFormatting>
  <conditionalFormatting sqref="D300 G300">
    <cfRule type="expression" dxfId="1457" priority="48189" stopIfTrue="1">
      <formula>$F216=""</formula>
    </cfRule>
    <cfRule type="expression" dxfId="1456" priority="48190" stopIfTrue="1">
      <formula>#REF!&lt;&gt;""</formula>
    </cfRule>
    <cfRule type="expression" dxfId="1455" priority="48191" stopIfTrue="1">
      <formula>AND($G216="",$F216&lt;&gt;"")</formula>
    </cfRule>
  </conditionalFormatting>
  <conditionalFormatting sqref="G300">
    <cfRule type="expression" dxfId="1454" priority="48201" stopIfTrue="1">
      <formula>$F213=""</formula>
    </cfRule>
    <cfRule type="expression" dxfId="1453" priority="48202" stopIfTrue="1">
      <formula>#REF!&lt;&gt;""</formula>
    </cfRule>
    <cfRule type="expression" dxfId="1452" priority="48203" stopIfTrue="1">
      <formula>AND($G213="",$F213&lt;&gt;"")</formula>
    </cfRule>
  </conditionalFormatting>
  <conditionalFormatting sqref="D300:E300">
    <cfRule type="expression" dxfId="1451" priority="48207" stopIfTrue="1">
      <formula>$F240=""</formula>
    </cfRule>
    <cfRule type="expression" dxfId="1450" priority="48208" stopIfTrue="1">
      <formula>#REF!&lt;&gt;""</formula>
    </cfRule>
    <cfRule type="expression" dxfId="1449" priority="48209" stopIfTrue="1">
      <formula>AND($G240="",$F240&lt;&gt;"")</formula>
    </cfRule>
  </conditionalFormatting>
  <conditionalFormatting sqref="D300:G300">
    <cfRule type="expression" dxfId="1448" priority="48219" stopIfTrue="1">
      <formula>$F235=""</formula>
    </cfRule>
    <cfRule type="expression" dxfId="1447" priority="48220" stopIfTrue="1">
      <formula>#REF!&lt;&gt;""</formula>
    </cfRule>
    <cfRule type="expression" dxfId="1446" priority="48221" stopIfTrue="1">
      <formula>AND($G235="",$F235&lt;&gt;"")</formula>
    </cfRule>
  </conditionalFormatting>
  <conditionalFormatting sqref="D300:G300">
    <cfRule type="expression" dxfId="1445" priority="48231" stopIfTrue="1">
      <formula>$F236=""</formula>
    </cfRule>
    <cfRule type="expression" dxfId="1444" priority="48232" stopIfTrue="1">
      <formula>#REF!&lt;&gt;""</formula>
    </cfRule>
    <cfRule type="expression" dxfId="1443" priority="48233" stopIfTrue="1">
      <formula>AND($G236="",$F236&lt;&gt;"")</formula>
    </cfRule>
  </conditionalFormatting>
  <conditionalFormatting sqref="D300 G300">
    <cfRule type="expression" dxfId="1442" priority="48252" stopIfTrue="1">
      <formula>$F238=""</formula>
    </cfRule>
    <cfRule type="expression" dxfId="1441" priority="48253" stopIfTrue="1">
      <formula>#REF!&lt;&gt;""</formula>
    </cfRule>
    <cfRule type="expression" dxfId="1440" priority="48254" stopIfTrue="1">
      <formula>AND($G238="",$F238&lt;&gt;"")</formula>
    </cfRule>
  </conditionalFormatting>
  <conditionalFormatting sqref="D300">
    <cfRule type="expression" dxfId="1439" priority="48264" stopIfTrue="1">
      <formula>$F205=""</formula>
    </cfRule>
    <cfRule type="expression" dxfId="1438" priority="48265" stopIfTrue="1">
      <formula>#REF!&lt;&gt;""</formula>
    </cfRule>
    <cfRule type="expression" dxfId="1437" priority="48266" stopIfTrue="1">
      <formula>AND($G205="",$F205&lt;&gt;"")</formula>
    </cfRule>
  </conditionalFormatting>
  <conditionalFormatting sqref="D300:G300">
    <cfRule type="expression" dxfId="1436" priority="48270" stopIfTrue="1">
      <formula>$F211=""</formula>
    </cfRule>
    <cfRule type="expression" dxfId="1435" priority="48271" stopIfTrue="1">
      <formula>#REF!&lt;&gt;""</formula>
    </cfRule>
    <cfRule type="expression" dxfId="1434" priority="48272" stopIfTrue="1">
      <formula>AND($G211="",$F211&lt;&gt;"")</formula>
    </cfRule>
  </conditionalFormatting>
  <conditionalFormatting sqref="I300:L300">
    <cfRule type="expression" dxfId="1433" priority="48276" stopIfTrue="1">
      <formula>$F207=""</formula>
    </cfRule>
    <cfRule type="expression" dxfId="1432" priority="48277" stopIfTrue="1">
      <formula>#REF!&lt;&gt;""</formula>
    </cfRule>
    <cfRule type="expression" dxfId="1431" priority="48278" stopIfTrue="1">
      <formula>AND($G207="",$F207&lt;&gt;"")</formula>
    </cfRule>
  </conditionalFormatting>
  <conditionalFormatting sqref="D300">
    <cfRule type="expression" dxfId="1430" priority="48282" stopIfTrue="1">
      <formula>$F219=""</formula>
    </cfRule>
    <cfRule type="expression" dxfId="1429" priority="48283" stopIfTrue="1">
      <formula>#REF!&lt;&gt;""</formula>
    </cfRule>
    <cfRule type="expression" dxfId="1428" priority="48284" stopIfTrue="1">
      <formula>AND($G219="",$F219&lt;&gt;"")</formula>
    </cfRule>
  </conditionalFormatting>
  <conditionalFormatting sqref="D300:G300">
    <cfRule type="expression" dxfId="1427" priority="48327" stopIfTrue="1">
      <formula>$F237=""</formula>
    </cfRule>
    <cfRule type="expression" dxfId="1426" priority="48328" stopIfTrue="1">
      <formula>#REF!&lt;&gt;""</formula>
    </cfRule>
    <cfRule type="expression" dxfId="1425" priority="48329" stopIfTrue="1">
      <formula>AND($G237="",$F237&lt;&gt;"")</formula>
    </cfRule>
  </conditionalFormatting>
  <conditionalFormatting sqref="D300">
    <cfRule type="expression" dxfId="1424" priority="48351" stopIfTrue="1">
      <formula>$F217=""</formula>
    </cfRule>
    <cfRule type="expression" dxfId="1423" priority="48352" stopIfTrue="1">
      <formula>#REF!&lt;&gt;""</formula>
    </cfRule>
    <cfRule type="expression" dxfId="1422" priority="48353" stopIfTrue="1">
      <formula>AND($G217="",$F217&lt;&gt;"")</formula>
    </cfRule>
  </conditionalFormatting>
  <conditionalFormatting sqref="H300">
    <cfRule type="expression" dxfId="1421" priority="48357" stopIfTrue="1">
      <formula>$F206=""</formula>
    </cfRule>
    <cfRule type="expression" dxfId="1420" priority="48358" stopIfTrue="1">
      <formula>#REF!&lt;&gt;""</formula>
    </cfRule>
    <cfRule type="expression" dxfId="1419" priority="48359" stopIfTrue="1">
      <formula>AND($G206="",$F206&lt;&gt;"")</formula>
    </cfRule>
  </conditionalFormatting>
  <conditionalFormatting sqref="D300:G300">
    <cfRule type="expression" dxfId="1418" priority="48363" stopIfTrue="1">
      <formula>$F233=""</formula>
    </cfRule>
    <cfRule type="expression" dxfId="1417" priority="48364" stopIfTrue="1">
      <formula>#REF!&lt;&gt;""</formula>
    </cfRule>
    <cfRule type="expression" dxfId="1416" priority="48365" stopIfTrue="1">
      <formula>AND($G233="",$F233&lt;&gt;"")</formula>
    </cfRule>
  </conditionalFormatting>
  <conditionalFormatting sqref="D300:G300">
    <cfRule type="expression" dxfId="1415" priority="48369" stopIfTrue="1">
      <formula>$F232=""</formula>
    </cfRule>
    <cfRule type="expression" dxfId="1414" priority="48370" stopIfTrue="1">
      <formula>#REF!&lt;&gt;""</formula>
    </cfRule>
    <cfRule type="expression" dxfId="1413" priority="48371" stopIfTrue="1">
      <formula>AND($G232="",$F232&lt;&gt;"")</formula>
    </cfRule>
  </conditionalFormatting>
  <conditionalFormatting sqref="D300:G300">
    <cfRule type="expression" dxfId="1412" priority="48375" stopIfTrue="1">
      <formula>$F212=""</formula>
    </cfRule>
    <cfRule type="expression" dxfId="1411" priority="48376" stopIfTrue="1">
      <formula>#REF!&lt;&gt;""</formula>
    </cfRule>
    <cfRule type="expression" dxfId="1410" priority="48377" stopIfTrue="1">
      <formula>AND($G212="",$F212&lt;&gt;"")</formula>
    </cfRule>
  </conditionalFormatting>
  <conditionalFormatting sqref="D300">
    <cfRule type="expression" dxfId="1409" priority="48381" stopIfTrue="1">
      <formula>$F210=""</formula>
    </cfRule>
    <cfRule type="expression" dxfId="1408" priority="48382" stopIfTrue="1">
      <formula>#REF!&lt;&gt;""</formula>
    </cfRule>
    <cfRule type="expression" dxfId="1407" priority="48383" stopIfTrue="1">
      <formula>AND($G210="",$F210&lt;&gt;"")</formula>
    </cfRule>
  </conditionalFormatting>
  <conditionalFormatting sqref="D300:G300">
    <cfRule type="expression" dxfId="1406" priority="48387" stopIfTrue="1">
      <formula>$F214=""</formula>
    </cfRule>
    <cfRule type="expression" dxfId="1405" priority="48388" stopIfTrue="1">
      <formula>#REF!&lt;&gt;""</formula>
    </cfRule>
    <cfRule type="expression" dxfId="1404" priority="48389" stopIfTrue="1">
      <formula>AND($G214="",$F214&lt;&gt;"")</formula>
    </cfRule>
  </conditionalFormatting>
  <conditionalFormatting sqref="D300:G300">
    <cfRule type="expression" dxfId="1403" priority="48399" stopIfTrue="1">
      <formula>$F234=""</formula>
    </cfRule>
    <cfRule type="expression" dxfId="1402" priority="48400" stopIfTrue="1">
      <formula>#REF!&lt;&gt;""</formula>
    </cfRule>
    <cfRule type="expression" dxfId="1401" priority="48401" stopIfTrue="1">
      <formula>AND($G234="",$F234&lt;&gt;"")</formula>
    </cfRule>
  </conditionalFormatting>
  <conditionalFormatting sqref="G300">
    <cfRule type="expression" dxfId="1400" priority="52" stopIfTrue="1">
      <formula>$F240=""</formula>
    </cfRule>
    <cfRule type="expression" dxfId="1399" priority="53" stopIfTrue="1">
      <formula>#REF!&lt;&gt;""</formula>
    </cfRule>
    <cfRule type="expression" dxfId="1398" priority="54" stopIfTrue="1">
      <formula>AND($G240="",$F240&lt;&gt;"")</formula>
    </cfRule>
  </conditionalFormatting>
  <conditionalFormatting sqref="G300">
    <cfRule type="expression" dxfId="1397" priority="55" stopIfTrue="1">
      <formula>$F217=""</formula>
    </cfRule>
    <cfRule type="expression" dxfId="1396" priority="56" stopIfTrue="1">
      <formula>#REF!&lt;&gt;""</formula>
    </cfRule>
    <cfRule type="expression" dxfId="1395" priority="57" stopIfTrue="1">
      <formula>AND($G217="",$F217&lt;&gt;"")</formula>
    </cfRule>
  </conditionalFormatting>
  <conditionalFormatting sqref="G300">
    <cfRule type="expression" dxfId="1394" priority="58" stopIfTrue="1">
      <formula>$F214=""</formula>
    </cfRule>
    <cfRule type="expression" dxfId="1393" priority="59" stopIfTrue="1">
      <formula>#REF!&lt;&gt;""</formula>
    </cfRule>
    <cfRule type="expression" dxfId="1392" priority="60" stopIfTrue="1">
      <formula>AND($G214="",$F214&lt;&gt;"")</formula>
    </cfRule>
  </conditionalFormatting>
  <conditionalFormatting sqref="G300">
    <cfRule type="expression" dxfId="1391" priority="61" stopIfTrue="1">
      <formula>$F236=""</formula>
    </cfRule>
    <cfRule type="expression" dxfId="1390" priority="62" stopIfTrue="1">
      <formula>#REF!&lt;&gt;""</formula>
    </cfRule>
    <cfRule type="expression" dxfId="1389" priority="63" stopIfTrue="1">
      <formula>AND($G236="",$F236&lt;&gt;"")</formula>
    </cfRule>
  </conditionalFormatting>
  <conditionalFormatting sqref="G300">
    <cfRule type="expression" dxfId="1388" priority="64" stopIfTrue="1">
      <formula>$F237=""</formula>
    </cfRule>
    <cfRule type="expression" dxfId="1387" priority="65" stopIfTrue="1">
      <formula>#REF!&lt;&gt;""</formula>
    </cfRule>
    <cfRule type="expression" dxfId="1386" priority="66" stopIfTrue="1">
      <formula>AND($G237="",$F237&lt;&gt;"")</formula>
    </cfRule>
  </conditionalFormatting>
  <conditionalFormatting sqref="G300">
    <cfRule type="expression" dxfId="1385" priority="67" stopIfTrue="1">
      <formula>$F239=""</formula>
    </cfRule>
    <cfRule type="expression" dxfId="1384" priority="68" stopIfTrue="1">
      <formula>#REF!&lt;&gt;""</formula>
    </cfRule>
    <cfRule type="expression" dxfId="1383" priority="69" stopIfTrue="1">
      <formula>AND($G239="",$F239&lt;&gt;"")</formula>
    </cfRule>
  </conditionalFormatting>
  <conditionalFormatting sqref="G300">
    <cfRule type="expression" dxfId="1382" priority="70" stopIfTrue="1">
      <formula>$F212=""</formula>
    </cfRule>
    <cfRule type="expression" dxfId="1381" priority="71" stopIfTrue="1">
      <formula>#REF!&lt;&gt;""</formula>
    </cfRule>
    <cfRule type="expression" dxfId="1380" priority="72" stopIfTrue="1">
      <formula>AND($G212="",$F212&lt;&gt;"")</formula>
    </cfRule>
  </conditionalFormatting>
  <conditionalFormatting sqref="G300">
    <cfRule type="expression" dxfId="1379" priority="73" stopIfTrue="1">
      <formula>$F238=""</formula>
    </cfRule>
    <cfRule type="expression" dxfId="1378" priority="74" stopIfTrue="1">
      <formula>#REF!&lt;&gt;""</formula>
    </cfRule>
    <cfRule type="expression" dxfId="1377" priority="75" stopIfTrue="1">
      <formula>AND($G238="",$F238&lt;&gt;"")</formula>
    </cfRule>
  </conditionalFormatting>
  <conditionalFormatting sqref="G300">
    <cfRule type="expression" dxfId="1376" priority="49" stopIfTrue="1">
      <formula>$F234=""</formula>
    </cfRule>
    <cfRule type="expression" dxfId="1375" priority="50" stopIfTrue="1">
      <formula>#REF!&lt;&gt;""</formula>
    </cfRule>
    <cfRule type="expression" dxfId="1374" priority="51" stopIfTrue="1">
      <formula>AND($G234="",$F234&lt;&gt;"")</formula>
    </cfRule>
  </conditionalFormatting>
  <conditionalFormatting sqref="G300">
    <cfRule type="expression" dxfId="1373" priority="46" stopIfTrue="1">
      <formula>$F233=""</formula>
    </cfRule>
    <cfRule type="expression" dxfId="1372" priority="47" stopIfTrue="1">
      <formula>#REF!&lt;&gt;""</formula>
    </cfRule>
    <cfRule type="expression" dxfId="1371" priority="48" stopIfTrue="1">
      <formula>AND($G233="",$F233&lt;&gt;"")</formula>
    </cfRule>
  </conditionalFormatting>
  <conditionalFormatting sqref="G300">
    <cfRule type="expression" dxfId="1370" priority="76" stopIfTrue="1">
      <formula>$F213=""</formula>
    </cfRule>
    <cfRule type="expression" dxfId="1369" priority="77" stopIfTrue="1">
      <formula>#REF!&lt;&gt;""</formula>
    </cfRule>
    <cfRule type="expression" dxfId="1368" priority="78" stopIfTrue="1">
      <formula>AND($G213="",$F213&lt;&gt;"")</formula>
    </cfRule>
  </conditionalFormatting>
  <conditionalFormatting sqref="G300">
    <cfRule type="expression" dxfId="1367" priority="79" stopIfTrue="1">
      <formula>$F215=""</formula>
    </cfRule>
    <cfRule type="expression" dxfId="1366" priority="80" stopIfTrue="1">
      <formula>#REF!&lt;&gt;""</formula>
    </cfRule>
    <cfRule type="expression" dxfId="1365" priority="81" stopIfTrue="1">
      <formula>AND($G215="",$F215&lt;&gt;"")</formula>
    </cfRule>
  </conditionalFormatting>
  <conditionalFormatting sqref="G300">
    <cfRule type="expression" dxfId="1364" priority="82" stopIfTrue="1">
      <formula>$F235=""</formula>
    </cfRule>
    <cfRule type="expression" dxfId="1363" priority="83" stopIfTrue="1">
      <formula>#REF!&lt;&gt;""</formula>
    </cfRule>
    <cfRule type="expression" dxfId="1362" priority="84" stopIfTrue="1">
      <formula>AND($G235="",$F235&lt;&gt;"")</formula>
    </cfRule>
  </conditionalFormatting>
  <conditionalFormatting sqref="G301">
    <cfRule type="expression" dxfId="1361" priority="13" stopIfTrue="1">
      <formula>$F241=""</formula>
    </cfRule>
    <cfRule type="expression" dxfId="1360" priority="14" stopIfTrue="1">
      <formula>#REF!&lt;&gt;""</formula>
    </cfRule>
    <cfRule type="expression" dxfId="1359" priority="15" stopIfTrue="1">
      <formula>AND($G241="",$F241&lt;&gt;"")</formula>
    </cfRule>
  </conditionalFormatting>
  <conditionalFormatting sqref="G301">
    <cfRule type="expression" dxfId="1358" priority="16" stopIfTrue="1">
      <formula>$F218=""</formula>
    </cfRule>
    <cfRule type="expression" dxfId="1357" priority="17" stopIfTrue="1">
      <formula>#REF!&lt;&gt;""</formula>
    </cfRule>
    <cfRule type="expression" dxfId="1356" priority="18" stopIfTrue="1">
      <formula>AND($G218="",$F218&lt;&gt;"")</formula>
    </cfRule>
  </conditionalFormatting>
  <conditionalFormatting sqref="G301">
    <cfRule type="expression" dxfId="1355" priority="19" stopIfTrue="1">
      <formula>$F215=""</formula>
    </cfRule>
    <cfRule type="expression" dxfId="1354" priority="20" stopIfTrue="1">
      <formula>#REF!&lt;&gt;""</formula>
    </cfRule>
    <cfRule type="expression" dxfId="1353" priority="21" stopIfTrue="1">
      <formula>AND($G215="",$F215&lt;&gt;"")</formula>
    </cfRule>
  </conditionalFormatting>
  <conditionalFormatting sqref="G301">
    <cfRule type="expression" dxfId="1352" priority="22" stopIfTrue="1">
      <formula>$F237=""</formula>
    </cfRule>
    <cfRule type="expression" dxfId="1351" priority="23" stopIfTrue="1">
      <formula>#REF!&lt;&gt;""</formula>
    </cfRule>
    <cfRule type="expression" dxfId="1350" priority="24" stopIfTrue="1">
      <formula>AND($G237="",$F237&lt;&gt;"")</formula>
    </cfRule>
  </conditionalFormatting>
  <conditionalFormatting sqref="G301">
    <cfRule type="expression" dxfId="1349" priority="25" stopIfTrue="1">
      <formula>$F238=""</formula>
    </cfRule>
    <cfRule type="expression" dxfId="1348" priority="26" stopIfTrue="1">
      <formula>#REF!&lt;&gt;""</formula>
    </cfRule>
    <cfRule type="expression" dxfId="1347" priority="27" stopIfTrue="1">
      <formula>AND($G238="",$F238&lt;&gt;"")</formula>
    </cfRule>
  </conditionalFormatting>
  <conditionalFormatting sqref="G301">
    <cfRule type="expression" dxfId="1346" priority="28" stopIfTrue="1">
      <formula>$F240=""</formula>
    </cfRule>
    <cfRule type="expression" dxfId="1345" priority="29" stopIfTrue="1">
      <formula>#REF!&lt;&gt;""</formula>
    </cfRule>
    <cfRule type="expression" dxfId="1344" priority="30" stopIfTrue="1">
      <formula>AND($G240="",$F240&lt;&gt;"")</formula>
    </cfRule>
  </conditionalFormatting>
  <conditionalFormatting sqref="G301">
    <cfRule type="expression" dxfId="1343" priority="31" stopIfTrue="1">
      <formula>$F213=""</formula>
    </cfRule>
    <cfRule type="expression" dxfId="1342" priority="32" stopIfTrue="1">
      <formula>#REF!&lt;&gt;""</formula>
    </cfRule>
    <cfRule type="expression" dxfId="1341" priority="33" stopIfTrue="1">
      <formula>AND($G213="",$F213&lt;&gt;"")</formula>
    </cfRule>
  </conditionalFormatting>
  <conditionalFormatting sqref="G301">
    <cfRule type="expression" dxfId="1340" priority="34" stopIfTrue="1">
      <formula>$F239=""</formula>
    </cfRule>
    <cfRule type="expression" dxfId="1339" priority="35" stopIfTrue="1">
      <formula>#REF!&lt;&gt;""</formula>
    </cfRule>
    <cfRule type="expression" dxfId="1338" priority="36" stopIfTrue="1">
      <formula>AND($G239="",$F239&lt;&gt;"")</formula>
    </cfRule>
  </conditionalFormatting>
  <conditionalFormatting sqref="G301">
    <cfRule type="expression" dxfId="1337" priority="10" stopIfTrue="1">
      <formula>$F235=""</formula>
    </cfRule>
    <cfRule type="expression" dxfId="1336" priority="11" stopIfTrue="1">
      <formula>#REF!&lt;&gt;""</formula>
    </cfRule>
    <cfRule type="expression" dxfId="1335" priority="12" stopIfTrue="1">
      <formula>AND($G235="",$F235&lt;&gt;"")</formula>
    </cfRule>
  </conditionalFormatting>
  <conditionalFormatting sqref="G301">
    <cfRule type="expression" dxfId="1334" priority="7" stopIfTrue="1">
      <formula>$F234=""</formula>
    </cfRule>
    <cfRule type="expression" dxfId="1333" priority="8" stopIfTrue="1">
      <formula>#REF!&lt;&gt;""</formula>
    </cfRule>
    <cfRule type="expression" dxfId="1332" priority="9" stopIfTrue="1">
      <formula>AND($G234="",$F234&lt;&gt;"")</formula>
    </cfRule>
  </conditionalFormatting>
  <conditionalFormatting sqref="G301">
    <cfRule type="expression" dxfId="1331" priority="37" stopIfTrue="1">
      <formula>$F214=""</formula>
    </cfRule>
    <cfRule type="expression" dxfId="1330" priority="38" stopIfTrue="1">
      <formula>#REF!&lt;&gt;""</formula>
    </cfRule>
    <cfRule type="expression" dxfId="1329" priority="39" stopIfTrue="1">
      <formula>AND($G214="",$F214&lt;&gt;"")</formula>
    </cfRule>
  </conditionalFormatting>
  <conditionalFormatting sqref="G301">
    <cfRule type="expression" dxfId="1328" priority="40" stopIfTrue="1">
      <formula>$F216=""</formula>
    </cfRule>
    <cfRule type="expression" dxfId="1327" priority="41" stopIfTrue="1">
      <formula>#REF!&lt;&gt;""</formula>
    </cfRule>
    <cfRule type="expression" dxfId="1326" priority="42" stopIfTrue="1">
      <formula>AND($G216="",$F216&lt;&gt;"")</formula>
    </cfRule>
  </conditionalFormatting>
  <conditionalFormatting sqref="G301">
    <cfRule type="expression" dxfId="1325" priority="43" stopIfTrue="1">
      <formula>$F236=""</formula>
    </cfRule>
    <cfRule type="expression" dxfId="1324" priority="44" stopIfTrue="1">
      <formula>#REF!&lt;&gt;""</formula>
    </cfRule>
    <cfRule type="expression" dxfId="1323" priority="45" stopIfTrue="1">
      <formula>AND($G236="",$F236&lt;&gt;"")</formula>
    </cfRule>
  </conditionalFormatting>
  <conditionalFormatting sqref="D328:H328">
    <cfRule type="expression" dxfId="1322" priority="48600" stopIfTrue="1">
      <formula>$F256=""</formula>
    </cfRule>
    <cfRule type="expression" dxfId="1321" priority="48601" stopIfTrue="1">
      <formula>#REF!&lt;&gt;""</formula>
    </cfRule>
    <cfRule type="expression" dxfId="1320" priority="48602" stopIfTrue="1">
      <formula>AND($G256="",$F256&lt;&gt;"")</formula>
    </cfRule>
  </conditionalFormatting>
  <conditionalFormatting sqref="H328">
    <cfRule type="expression" dxfId="1319" priority="48606" stopIfTrue="1">
      <formula>$F254=""</formula>
    </cfRule>
    <cfRule type="expression" dxfId="1318" priority="48607" stopIfTrue="1">
      <formula>#REF!&lt;&gt;""</formula>
    </cfRule>
    <cfRule type="expression" dxfId="1317" priority="48608" stopIfTrue="1">
      <formula>AND($G254="",$F254&lt;&gt;"")</formula>
    </cfRule>
  </conditionalFormatting>
  <conditionalFormatting sqref="H328">
    <cfRule type="expression" dxfId="1316" priority="48612" stopIfTrue="1">
      <formula>$F276=""</formula>
    </cfRule>
    <cfRule type="expression" dxfId="1315" priority="48613" stopIfTrue="1">
      <formula>#REF!&lt;&gt;""</formula>
    </cfRule>
    <cfRule type="expression" dxfId="1314" priority="48614" stopIfTrue="1">
      <formula>AND($G276="",$F276&lt;&gt;"")</formula>
    </cfRule>
  </conditionalFormatting>
  <conditionalFormatting sqref="H328">
    <cfRule type="expression" dxfId="1313" priority="48618" stopIfTrue="1">
      <formula>$F269=""</formula>
    </cfRule>
    <cfRule type="expression" dxfId="1312" priority="48619" stopIfTrue="1">
      <formula>#REF!&lt;&gt;""</formula>
    </cfRule>
    <cfRule type="expression" dxfId="1311" priority="48620" stopIfTrue="1">
      <formula>AND($G269="",$F269&lt;&gt;"")</formula>
    </cfRule>
  </conditionalFormatting>
  <conditionalFormatting sqref="D328:H328">
    <cfRule type="expression" dxfId="1310" priority="48624" stopIfTrue="1">
      <formula>$F258=""</formula>
    </cfRule>
    <cfRule type="expression" dxfId="1309" priority="48625" stopIfTrue="1">
      <formula>#REF!&lt;&gt;""</formula>
    </cfRule>
    <cfRule type="expression" dxfId="1308" priority="48626" stopIfTrue="1">
      <formula>AND($G258="",$F258&lt;&gt;"")</formula>
    </cfRule>
  </conditionalFormatting>
  <conditionalFormatting sqref="H328">
    <cfRule type="expression" dxfId="1307" priority="48636" stopIfTrue="1">
      <formula>$F278=""</formula>
    </cfRule>
    <cfRule type="expression" dxfId="1306" priority="48637" stopIfTrue="1">
      <formula>#REF!&lt;&gt;""</formula>
    </cfRule>
    <cfRule type="expression" dxfId="1305" priority="48638" stopIfTrue="1">
      <formula>AND($G278="",$F278&lt;&gt;"")</formula>
    </cfRule>
  </conditionalFormatting>
  <conditionalFormatting sqref="D327:H327">
    <cfRule type="expression" dxfId="1304" priority="48642" stopIfTrue="1">
      <formula>$F258=""</formula>
    </cfRule>
    <cfRule type="expression" dxfId="1303" priority="48643" stopIfTrue="1">
      <formula>#REF!&lt;&gt;""</formula>
    </cfRule>
    <cfRule type="expression" dxfId="1302" priority="48644" stopIfTrue="1">
      <formula>AND($G258="",$F258&lt;&gt;"")</formula>
    </cfRule>
  </conditionalFormatting>
  <conditionalFormatting sqref="D327:H327">
    <cfRule type="expression" dxfId="1301" priority="48720" stopIfTrue="1">
      <formula>$F256=""</formula>
    </cfRule>
    <cfRule type="expression" dxfId="1300" priority="48721" stopIfTrue="1">
      <formula>#REF!&lt;&gt;""</formula>
    </cfRule>
    <cfRule type="expression" dxfId="1299" priority="48722" stopIfTrue="1">
      <formula>AND($G256="",$F256&lt;&gt;"")</formula>
    </cfRule>
  </conditionalFormatting>
  <conditionalFormatting sqref="H327">
    <cfRule type="expression" dxfId="1298" priority="48726" stopIfTrue="1">
      <formula>$F254=""</formula>
    </cfRule>
    <cfRule type="expression" dxfId="1297" priority="48727" stopIfTrue="1">
      <formula>#REF!&lt;&gt;""</formula>
    </cfRule>
    <cfRule type="expression" dxfId="1296" priority="48728" stopIfTrue="1">
      <formula>AND($G254="",$F254&lt;&gt;"")</formula>
    </cfRule>
  </conditionalFormatting>
  <conditionalFormatting sqref="H327">
    <cfRule type="expression" dxfId="1295" priority="48732" stopIfTrue="1">
      <formula>$F278=""</formula>
    </cfRule>
    <cfRule type="expression" dxfId="1294" priority="48733" stopIfTrue="1">
      <formula>#REF!&lt;&gt;""</formula>
    </cfRule>
    <cfRule type="expression" dxfId="1293" priority="48734" stopIfTrue="1">
      <formula>AND($G278="",$F278&lt;&gt;"")</formula>
    </cfRule>
  </conditionalFormatting>
  <conditionalFormatting sqref="H327">
    <cfRule type="expression" dxfId="1292" priority="48828" stopIfTrue="1">
      <formula>$F276=""</formula>
    </cfRule>
    <cfRule type="expression" dxfId="1291" priority="48829" stopIfTrue="1">
      <formula>#REF!&lt;&gt;""</formula>
    </cfRule>
    <cfRule type="expression" dxfId="1290" priority="48830" stopIfTrue="1">
      <formula>AND($G276="",$F276&lt;&gt;"")</formula>
    </cfRule>
  </conditionalFormatting>
  <conditionalFormatting sqref="H327">
    <cfRule type="expression" dxfId="1289" priority="48873" stopIfTrue="1">
      <formula>$F269=""</formula>
    </cfRule>
    <cfRule type="expression" dxfId="1288" priority="48874" stopIfTrue="1">
      <formula>#REF!&lt;&gt;""</formula>
    </cfRule>
    <cfRule type="expression" dxfId="1287" priority="48875" stopIfTrue="1">
      <formula>AND($G269="",$F269&lt;&gt;"")</formula>
    </cfRule>
  </conditionalFormatting>
  <conditionalFormatting sqref="D326:H326">
    <cfRule type="expression" dxfId="1286" priority="48879" stopIfTrue="1">
      <formula>$F258=""</formula>
    </cfRule>
    <cfRule type="expression" dxfId="1285" priority="48880" stopIfTrue="1">
      <formula>#REF!&lt;&gt;""</formula>
    </cfRule>
    <cfRule type="expression" dxfId="1284" priority="48881" stopIfTrue="1">
      <formula>AND($G258="",$F258&lt;&gt;"")</formula>
    </cfRule>
  </conditionalFormatting>
  <conditionalFormatting sqref="D326:H326">
    <cfRule type="expression" dxfId="1283" priority="48963" stopIfTrue="1">
      <formula>$F256=""</formula>
    </cfRule>
    <cfRule type="expression" dxfId="1282" priority="48964" stopIfTrue="1">
      <formula>#REF!&lt;&gt;""</formula>
    </cfRule>
    <cfRule type="expression" dxfId="1281" priority="48965" stopIfTrue="1">
      <formula>AND($G256="",$F256&lt;&gt;"")</formula>
    </cfRule>
  </conditionalFormatting>
  <conditionalFormatting sqref="H326">
    <cfRule type="expression" dxfId="1280" priority="48969" stopIfTrue="1">
      <formula>$F254=""</formula>
    </cfRule>
    <cfRule type="expression" dxfId="1279" priority="48970" stopIfTrue="1">
      <formula>#REF!&lt;&gt;""</formula>
    </cfRule>
    <cfRule type="expression" dxfId="1278" priority="48971" stopIfTrue="1">
      <formula>AND($G254="",$F254&lt;&gt;"")</formula>
    </cfRule>
  </conditionalFormatting>
  <conditionalFormatting sqref="H326">
    <cfRule type="expression" dxfId="1277" priority="48975" stopIfTrue="1">
      <formula>$F278=""</formula>
    </cfRule>
    <cfRule type="expression" dxfId="1276" priority="48976" stopIfTrue="1">
      <formula>#REF!&lt;&gt;""</formula>
    </cfRule>
    <cfRule type="expression" dxfId="1275" priority="48977" stopIfTrue="1">
      <formula>AND($G278="",$F278&lt;&gt;"")</formula>
    </cfRule>
  </conditionalFormatting>
  <conditionalFormatting sqref="H326">
    <cfRule type="expression" dxfId="1274" priority="49071" stopIfTrue="1">
      <formula>$F276=""</formula>
    </cfRule>
    <cfRule type="expression" dxfId="1273" priority="49072" stopIfTrue="1">
      <formula>#REF!&lt;&gt;""</formula>
    </cfRule>
    <cfRule type="expression" dxfId="1272" priority="49073" stopIfTrue="1">
      <formula>AND($G276="",$F276&lt;&gt;"")</formula>
    </cfRule>
  </conditionalFormatting>
  <conditionalFormatting sqref="H326">
    <cfRule type="expression" dxfId="1271" priority="49116" stopIfTrue="1">
      <formula>$F269=""</formula>
    </cfRule>
    <cfRule type="expression" dxfId="1270" priority="49117" stopIfTrue="1">
      <formula>#REF!&lt;&gt;""</formula>
    </cfRule>
    <cfRule type="expression" dxfId="1269" priority="49118" stopIfTrue="1">
      <formula>AND($G269="",$F269&lt;&gt;"")</formula>
    </cfRule>
  </conditionalFormatting>
  <conditionalFormatting sqref="D325:H325">
    <cfRule type="expression" dxfId="1268" priority="49122" stopIfTrue="1">
      <formula>$F258=""</formula>
    </cfRule>
    <cfRule type="expression" dxfId="1267" priority="49123" stopIfTrue="1">
      <formula>#REF!&lt;&gt;""</formula>
    </cfRule>
    <cfRule type="expression" dxfId="1266" priority="49124" stopIfTrue="1">
      <formula>AND($G258="",$F258&lt;&gt;"")</formula>
    </cfRule>
  </conditionalFormatting>
  <conditionalFormatting sqref="D325:H325">
    <cfRule type="expression" dxfId="1265" priority="49200" stopIfTrue="1">
      <formula>$F256=""</formula>
    </cfRule>
    <cfRule type="expression" dxfId="1264" priority="49201" stopIfTrue="1">
      <formula>#REF!&lt;&gt;""</formula>
    </cfRule>
    <cfRule type="expression" dxfId="1263" priority="49202" stopIfTrue="1">
      <formula>AND($G256="",$F256&lt;&gt;"")</formula>
    </cfRule>
  </conditionalFormatting>
  <conditionalFormatting sqref="H325">
    <cfRule type="expression" dxfId="1262" priority="49206" stopIfTrue="1">
      <formula>$F254=""</formula>
    </cfRule>
    <cfRule type="expression" dxfId="1261" priority="49207" stopIfTrue="1">
      <formula>#REF!&lt;&gt;""</formula>
    </cfRule>
    <cfRule type="expression" dxfId="1260" priority="49208" stopIfTrue="1">
      <formula>AND($G254="",$F254&lt;&gt;"")</formula>
    </cfRule>
  </conditionalFormatting>
  <conditionalFormatting sqref="H325">
    <cfRule type="expression" dxfId="1259" priority="49212" stopIfTrue="1">
      <formula>$F278=""</formula>
    </cfRule>
    <cfRule type="expression" dxfId="1258" priority="49213" stopIfTrue="1">
      <formula>#REF!&lt;&gt;""</formula>
    </cfRule>
    <cfRule type="expression" dxfId="1257" priority="49214" stopIfTrue="1">
      <formula>AND($G278="",$F278&lt;&gt;"")</formula>
    </cfRule>
  </conditionalFormatting>
  <conditionalFormatting sqref="H325">
    <cfRule type="expression" dxfId="1256" priority="49308" stopIfTrue="1">
      <formula>$F276=""</formula>
    </cfRule>
    <cfRule type="expression" dxfId="1255" priority="49309" stopIfTrue="1">
      <formula>#REF!&lt;&gt;""</formula>
    </cfRule>
    <cfRule type="expression" dxfId="1254" priority="49310" stopIfTrue="1">
      <formula>AND($G276="",$F276&lt;&gt;"")</formula>
    </cfRule>
  </conditionalFormatting>
  <conditionalFormatting sqref="H325">
    <cfRule type="expression" dxfId="1253" priority="49353" stopIfTrue="1">
      <formula>$F269=""</formula>
    </cfRule>
    <cfRule type="expression" dxfId="1252" priority="49354" stopIfTrue="1">
      <formula>#REF!&lt;&gt;""</formula>
    </cfRule>
    <cfRule type="expression" dxfId="1251" priority="49355" stopIfTrue="1">
      <formula>AND($G269="",$F269&lt;&gt;"")</formula>
    </cfRule>
  </conditionalFormatting>
  <conditionalFormatting sqref="D324:H324">
    <cfRule type="expression" dxfId="1250" priority="49359" stopIfTrue="1">
      <formula>$F258=""</formula>
    </cfRule>
    <cfRule type="expression" dxfId="1249" priority="49360" stopIfTrue="1">
      <formula>#REF!&lt;&gt;""</formula>
    </cfRule>
    <cfRule type="expression" dxfId="1248" priority="49361" stopIfTrue="1">
      <formula>AND($G258="",$F258&lt;&gt;"")</formula>
    </cfRule>
  </conditionalFormatting>
  <conditionalFormatting sqref="D324:H324">
    <cfRule type="expression" dxfId="1247" priority="49437" stopIfTrue="1">
      <formula>$F256=""</formula>
    </cfRule>
    <cfRule type="expression" dxfId="1246" priority="49438" stopIfTrue="1">
      <formula>#REF!&lt;&gt;""</formula>
    </cfRule>
    <cfRule type="expression" dxfId="1245" priority="49439" stopIfTrue="1">
      <formula>AND($G256="",$F256&lt;&gt;"")</formula>
    </cfRule>
  </conditionalFormatting>
  <conditionalFormatting sqref="H324">
    <cfRule type="expression" dxfId="1244" priority="49443" stopIfTrue="1">
      <formula>$F254=""</formula>
    </cfRule>
    <cfRule type="expression" dxfId="1243" priority="49444" stopIfTrue="1">
      <formula>#REF!&lt;&gt;""</formula>
    </cfRule>
    <cfRule type="expression" dxfId="1242" priority="49445" stopIfTrue="1">
      <formula>AND($G254="",$F254&lt;&gt;"")</formula>
    </cfRule>
  </conditionalFormatting>
  <conditionalFormatting sqref="H324">
    <cfRule type="expression" dxfId="1241" priority="49449" stopIfTrue="1">
      <formula>$F278=""</formula>
    </cfRule>
    <cfRule type="expression" dxfId="1240" priority="49450" stopIfTrue="1">
      <formula>#REF!&lt;&gt;""</formula>
    </cfRule>
    <cfRule type="expression" dxfId="1239" priority="49451" stopIfTrue="1">
      <formula>AND($G278="",$F278&lt;&gt;"")</formula>
    </cfRule>
  </conditionalFormatting>
  <conditionalFormatting sqref="H324">
    <cfRule type="expression" dxfId="1238" priority="49545" stopIfTrue="1">
      <formula>$F276=""</formula>
    </cfRule>
    <cfRule type="expression" dxfId="1237" priority="49546" stopIfTrue="1">
      <formula>#REF!&lt;&gt;""</formula>
    </cfRule>
    <cfRule type="expression" dxfId="1236" priority="49547" stopIfTrue="1">
      <formula>AND($G276="",$F276&lt;&gt;"")</formula>
    </cfRule>
  </conditionalFormatting>
  <conditionalFormatting sqref="H324">
    <cfRule type="expression" dxfId="1235" priority="49590" stopIfTrue="1">
      <formula>$F269=""</formula>
    </cfRule>
    <cfRule type="expression" dxfId="1234" priority="49591" stopIfTrue="1">
      <formula>#REF!&lt;&gt;""</formula>
    </cfRule>
    <cfRule type="expression" dxfId="1233" priority="49592" stopIfTrue="1">
      <formula>AND($G269="",$F269&lt;&gt;"")</formula>
    </cfRule>
  </conditionalFormatting>
  <conditionalFormatting sqref="D381:H382">
    <cfRule type="expression" dxfId="1232" priority="50412" stopIfTrue="1">
      <formula>$F317=""</formula>
    </cfRule>
    <cfRule type="expression" dxfId="1231" priority="50413" stopIfTrue="1">
      <formula>#REF!&lt;&gt;""</formula>
    </cfRule>
    <cfRule type="expression" dxfId="1230" priority="50414" stopIfTrue="1">
      <formula>AND($G317="",$F317&lt;&gt;"")</formula>
    </cfRule>
  </conditionalFormatting>
  <conditionalFormatting sqref="D379:H380">
    <cfRule type="expression" dxfId="1229" priority="50505" stopIfTrue="1">
      <formula>$F317=""</formula>
    </cfRule>
    <cfRule type="expression" dxfId="1228" priority="50506" stopIfTrue="1">
      <formula>#REF!&lt;&gt;""</formula>
    </cfRule>
    <cfRule type="expression" dxfId="1227" priority="50507" stopIfTrue="1">
      <formula>AND($G317="",$F317&lt;&gt;"")</formula>
    </cfRule>
  </conditionalFormatting>
  <conditionalFormatting sqref="D379:H379">
    <cfRule type="expression" dxfId="1226" priority="50508" stopIfTrue="1">
      <formula>$F318=""</formula>
    </cfRule>
    <cfRule type="expression" dxfId="1225" priority="50509" stopIfTrue="1">
      <formula>#REF!&lt;&gt;""</formula>
    </cfRule>
    <cfRule type="expression" dxfId="1224" priority="50510" stopIfTrue="1">
      <formula>AND($G318="",$F318&lt;&gt;"")</formula>
    </cfRule>
  </conditionalFormatting>
  <conditionalFormatting sqref="D382:H383">
    <cfRule type="expression" dxfId="1223" priority="50520" stopIfTrue="1">
      <formula>$F317=""</formula>
    </cfRule>
    <cfRule type="expression" dxfId="1222" priority="50521" stopIfTrue="1">
      <formula>#REF!&lt;&gt;""</formula>
    </cfRule>
    <cfRule type="expression" dxfId="1221" priority="50522" stopIfTrue="1">
      <formula>AND($G317="",$F317&lt;&gt;"")</formula>
    </cfRule>
  </conditionalFormatting>
  <conditionalFormatting sqref="D378:G378">
    <cfRule type="expression" dxfId="1220" priority="50616" stopIfTrue="1">
      <formula>$F319=""</formula>
    </cfRule>
    <cfRule type="expression" dxfId="1219" priority="50617" stopIfTrue="1">
      <formula>#REF!&lt;&gt;""</formula>
    </cfRule>
    <cfRule type="expression" dxfId="1218" priority="50618" stopIfTrue="1">
      <formula>AND($G319="",$F319&lt;&gt;"")</formula>
    </cfRule>
  </conditionalFormatting>
  <conditionalFormatting sqref="D378:H378">
    <cfRule type="expression" dxfId="1217" priority="50622" stopIfTrue="1">
      <formula>$F316=""</formula>
    </cfRule>
    <cfRule type="expression" dxfId="1216" priority="50623" stopIfTrue="1">
      <formula>#REF!&lt;&gt;""</formula>
    </cfRule>
    <cfRule type="expression" dxfId="1215" priority="50624" stopIfTrue="1">
      <formula>AND($G316="",$F316&lt;&gt;"")</formula>
    </cfRule>
  </conditionalFormatting>
  <conditionalFormatting sqref="D378:H378">
    <cfRule type="expression" dxfId="1214" priority="50706" stopIfTrue="1">
      <formula>$F317=""</formula>
    </cfRule>
    <cfRule type="expression" dxfId="1213" priority="50707" stopIfTrue="1">
      <formula>#REF!&lt;&gt;""</formula>
    </cfRule>
    <cfRule type="expression" dxfId="1212" priority="50708" stopIfTrue="1">
      <formula>AND($G317="",$F317&lt;&gt;"")</formula>
    </cfRule>
  </conditionalFormatting>
  <conditionalFormatting sqref="D378:H378">
    <cfRule type="expression" dxfId="1211" priority="50712" stopIfTrue="1">
      <formula>$F318=""</formula>
    </cfRule>
    <cfRule type="expression" dxfId="1210" priority="50713" stopIfTrue="1">
      <formula>#REF!&lt;&gt;""</formula>
    </cfRule>
    <cfRule type="expression" dxfId="1209" priority="50714" stopIfTrue="1">
      <formula>AND($G318="",$F318&lt;&gt;"")</formula>
    </cfRule>
  </conditionalFormatting>
  <conditionalFormatting sqref="D378:H378">
    <cfRule type="expression" dxfId="1208" priority="50718" stopIfTrue="1">
      <formula>$F315=""</formula>
    </cfRule>
    <cfRule type="expression" dxfId="1207" priority="50719" stopIfTrue="1">
      <formula>#REF!&lt;&gt;""</formula>
    </cfRule>
    <cfRule type="expression" dxfId="1206" priority="50720" stopIfTrue="1">
      <formula>AND($G315="",$F315&lt;&gt;"")</formula>
    </cfRule>
  </conditionalFormatting>
  <conditionalFormatting sqref="D377:H377">
    <cfRule type="expression" dxfId="1205" priority="50724" stopIfTrue="1">
      <formula>$F317=""</formula>
    </cfRule>
    <cfRule type="expression" dxfId="1204" priority="50725" stopIfTrue="1">
      <formula>#REF!&lt;&gt;""</formula>
    </cfRule>
    <cfRule type="expression" dxfId="1203" priority="50726" stopIfTrue="1">
      <formula>AND($G317="",$F317&lt;&gt;"")</formula>
    </cfRule>
  </conditionalFormatting>
  <conditionalFormatting sqref="D377:H377">
    <cfRule type="expression" dxfId="1202" priority="50745" stopIfTrue="1">
      <formula>$F318=""</formula>
    </cfRule>
    <cfRule type="expression" dxfId="1201" priority="50746" stopIfTrue="1">
      <formula>#REF!&lt;&gt;""</formula>
    </cfRule>
    <cfRule type="expression" dxfId="1200" priority="50747" stopIfTrue="1">
      <formula>AND($G318="",$F318&lt;&gt;"")</formula>
    </cfRule>
  </conditionalFormatting>
  <conditionalFormatting sqref="D377:G377">
    <cfRule type="expression" dxfId="1199" priority="50796" stopIfTrue="1">
      <formula>$F319=""</formula>
    </cfRule>
    <cfRule type="expression" dxfId="1198" priority="50797" stopIfTrue="1">
      <formula>#REF!&lt;&gt;""</formula>
    </cfRule>
    <cfRule type="expression" dxfId="1197" priority="50798" stopIfTrue="1">
      <formula>AND($G319="",$F319&lt;&gt;"")</formula>
    </cfRule>
  </conditionalFormatting>
  <conditionalFormatting sqref="D377:H377">
    <cfRule type="expression" dxfId="1196" priority="50829" stopIfTrue="1">
      <formula>$F315=""</formula>
    </cfRule>
    <cfRule type="expression" dxfId="1195" priority="50830" stopIfTrue="1">
      <formula>#REF!&lt;&gt;""</formula>
    </cfRule>
    <cfRule type="expression" dxfId="1194" priority="50831" stopIfTrue="1">
      <formula>AND($G315="",$F315&lt;&gt;"")</formula>
    </cfRule>
  </conditionalFormatting>
  <conditionalFormatting sqref="D377:H377">
    <cfRule type="expression" dxfId="1193" priority="50835" stopIfTrue="1">
      <formula>$F316=""</formula>
    </cfRule>
    <cfRule type="expression" dxfId="1192" priority="50836" stopIfTrue="1">
      <formula>#REF!&lt;&gt;""</formula>
    </cfRule>
    <cfRule type="expression" dxfId="1191" priority="50837" stopIfTrue="1">
      <formula>AND($G316="",$F316&lt;&gt;"")</formula>
    </cfRule>
  </conditionalFormatting>
  <conditionalFormatting sqref="D376:H376">
    <cfRule type="expression" dxfId="1190" priority="50841" stopIfTrue="1">
      <formula>$F317=""</formula>
    </cfRule>
    <cfRule type="expression" dxfId="1189" priority="50842" stopIfTrue="1">
      <formula>#REF!&lt;&gt;""</formula>
    </cfRule>
    <cfRule type="expression" dxfId="1188" priority="50843" stopIfTrue="1">
      <formula>AND($G317="",$F317&lt;&gt;"")</formula>
    </cfRule>
  </conditionalFormatting>
  <conditionalFormatting sqref="D376:H376">
    <cfRule type="expression" dxfId="1187" priority="50862" stopIfTrue="1">
      <formula>$F318=""</formula>
    </cfRule>
    <cfRule type="expression" dxfId="1186" priority="50863" stopIfTrue="1">
      <formula>#REF!&lt;&gt;""</formula>
    </cfRule>
    <cfRule type="expression" dxfId="1185" priority="50864" stopIfTrue="1">
      <formula>AND($G318="",$F318&lt;&gt;"")</formula>
    </cfRule>
  </conditionalFormatting>
  <conditionalFormatting sqref="D376:G376">
    <cfRule type="expression" dxfId="1184" priority="50913" stopIfTrue="1">
      <formula>$F319=""</formula>
    </cfRule>
    <cfRule type="expression" dxfId="1183" priority="50914" stopIfTrue="1">
      <formula>#REF!&lt;&gt;""</formula>
    </cfRule>
    <cfRule type="expression" dxfId="1182" priority="50915" stopIfTrue="1">
      <formula>AND($G319="",$F319&lt;&gt;"")</formula>
    </cfRule>
  </conditionalFormatting>
  <conditionalFormatting sqref="D376:H376">
    <cfRule type="expression" dxfId="1181" priority="50946" stopIfTrue="1">
      <formula>$F315=""</formula>
    </cfRule>
    <cfRule type="expression" dxfId="1180" priority="50947" stopIfTrue="1">
      <formula>#REF!&lt;&gt;""</formula>
    </cfRule>
    <cfRule type="expression" dxfId="1179" priority="50948" stopIfTrue="1">
      <formula>AND($G315="",$F315&lt;&gt;"")</formula>
    </cfRule>
  </conditionalFormatting>
  <conditionalFormatting sqref="D376:H376">
    <cfRule type="expression" dxfId="1178" priority="50952" stopIfTrue="1">
      <formula>$F316=""</formula>
    </cfRule>
    <cfRule type="expression" dxfId="1177" priority="50953" stopIfTrue="1">
      <formula>#REF!&lt;&gt;""</formula>
    </cfRule>
    <cfRule type="expression" dxfId="1176" priority="50954" stopIfTrue="1">
      <formula>AND($G316="",$F316&lt;&gt;"")</formula>
    </cfRule>
  </conditionalFormatting>
  <conditionalFormatting sqref="A376">
    <cfRule type="expression" dxfId="1175" priority="4" stopIfTrue="1">
      <formula>#REF!=""</formula>
    </cfRule>
    <cfRule type="expression" dxfId="1174" priority="5" stopIfTrue="1">
      <formula>#REF!&lt;&gt;""</formula>
    </cfRule>
    <cfRule type="expression" dxfId="1173" priority="6" stopIfTrue="1">
      <formula>AND(#REF!="",#REF!&lt;&gt;"")</formula>
    </cfRule>
  </conditionalFormatting>
  <conditionalFormatting sqref="D357:H359">
    <cfRule type="expression" dxfId="1172" priority="51090" stopIfTrue="1">
      <formula>$F289=""</formula>
    </cfRule>
    <cfRule type="expression" dxfId="1171" priority="51091" stopIfTrue="1">
      <formula>#REF!&lt;&gt;""</formula>
    </cfRule>
    <cfRule type="expression" dxfId="1170" priority="51092" stopIfTrue="1">
      <formula>AND($G289="",$F289&lt;&gt;"")</formula>
    </cfRule>
  </conditionalFormatting>
  <conditionalFormatting sqref="D357:H358">
    <cfRule type="expression" dxfId="1169" priority="51180" stopIfTrue="1">
      <formula>$F290=""</formula>
    </cfRule>
    <cfRule type="expression" dxfId="1168" priority="51181" stopIfTrue="1">
      <formula>#REF!&lt;&gt;""</formula>
    </cfRule>
    <cfRule type="expression" dxfId="1167" priority="51182" stopIfTrue="1">
      <formula>AND($G290="",$F290&lt;&gt;"")</formula>
    </cfRule>
  </conditionalFormatting>
  <conditionalFormatting sqref="D357:H357">
    <cfRule type="expression" dxfId="1166" priority="51183" stopIfTrue="1">
      <formula>$F291=""</formula>
    </cfRule>
    <cfRule type="expression" dxfId="1165" priority="51184" stopIfTrue="1">
      <formula>#REF!&lt;&gt;""</formula>
    </cfRule>
    <cfRule type="expression" dxfId="1164" priority="51185" stopIfTrue="1">
      <formula>AND($G291="",$F291&lt;&gt;"")</formula>
    </cfRule>
  </conditionalFormatting>
  <conditionalFormatting sqref="D357:H361">
    <cfRule type="expression" dxfId="1163" priority="51186" stopIfTrue="1">
      <formula>$F287=""</formula>
    </cfRule>
    <cfRule type="expression" dxfId="1162" priority="51187" stopIfTrue="1">
      <formula>#REF!&lt;&gt;""</formula>
    </cfRule>
    <cfRule type="expression" dxfId="1161" priority="51188" stopIfTrue="1">
      <formula>AND($G287="",$F287&lt;&gt;"")</formula>
    </cfRule>
  </conditionalFormatting>
  <conditionalFormatting sqref="D357:H360">
    <cfRule type="expression" dxfId="1160" priority="51189" stopIfTrue="1">
      <formula>$F288=""</formula>
    </cfRule>
    <cfRule type="expression" dxfId="1159" priority="51190" stopIfTrue="1">
      <formula>#REF!&lt;&gt;""</formula>
    </cfRule>
    <cfRule type="expression" dxfId="1158" priority="51191" stopIfTrue="1">
      <formula>AND($G288="",$F288&lt;&gt;"")</formula>
    </cfRule>
  </conditionalFormatting>
  <conditionalFormatting sqref="D363:H367">
    <cfRule type="expression" dxfId="1157" priority="51192" stopIfTrue="1">
      <formula>$F302=""</formula>
    </cfRule>
    <cfRule type="expression" dxfId="1156" priority="51193" stopIfTrue="1">
      <formula>#REF!&lt;&gt;""</formula>
    </cfRule>
    <cfRule type="expression" dxfId="1155" priority="51194" stopIfTrue="1">
      <formula>AND($G302="",$F302&lt;&gt;"")</formula>
    </cfRule>
  </conditionalFormatting>
  <conditionalFormatting sqref="A101">
    <cfRule type="expression" dxfId="1154" priority="1" stopIfTrue="1">
      <formula>#REF!=""</formula>
    </cfRule>
    <cfRule type="expression" dxfId="1153" priority="2" stopIfTrue="1">
      <formula>#REF!&lt;&gt;""</formula>
    </cfRule>
    <cfRule type="expression" dxfId="1152" priority="3" stopIfTrue="1">
      <formula>AND(#REF!="",#REF!&lt;&gt;"")</formula>
    </cfRule>
  </conditionalFormatting>
  <pageMargins left="0.78740157480314965" right="0" top="0.39370078740157483" bottom="0.19685039370078741" header="0.51181102362204722" footer="0.51181102362204722"/>
  <pageSetup paperSize="9" scale="40" fitToHeight="10" orientation="portrait" r:id="rId1"/>
  <headerFooter alignWithMargins="0">
    <oddFooter>&amp;R&amp;P</oddFooter>
  </headerFooter>
  <rowBreaks count="2" manualBreakCount="2">
    <brk id="39" max="11" man="1"/>
    <brk id="61" max="11" man="1"/>
  </rowBreaks>
  <colBreaks count="1" manualBreakCount="1">
    <brk id="12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rgb="FFFF0000"/>
    <pageSetUpPr fitToPage="1"/>
  </sheetPr>
  <dimension ref="A1:XFD742"/>
  <sheetViews>
    <sheetView view="pageBreakPreview" zoomScaleNormal="100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I1" sqref="I1:L1"/>
    </sheetView>
  </sheetViews>
  <sheetFormatPr defaultRowHeight="15.75" x14ac:dyDescent="0.25"/>
  <cols>
    <col min="1" max="1" width="44" style="65" customWidth="1"/>
    <col min="2" max="2" width="5.85546875" style="63" customWidth="1"/>
    <col min="3" max="3" width="6.42578125" style="61" customWidth="1"/>
    <col min="4" max="4" width="6" style="61" customWidth="1"/>
    <col min="5" max="5" width="7.85546875" style="61" customWidth="1"/>
    <col min="6" max="6" width="6.85546875" style="67" customWidth="1"/>
    <col min="7" max="7" width="6.85546875" style="61" customWidth="1"/>
    <col min="8" max="8" width="8.42578125" style="61" customWidth="1"/>
    <col min="9" max="9" width="7.28515625" style="61" customWidth="1"/>
    <col min="10" max="10" width="17.85546875" style="55" customWidth="1"/>
    <col min="11" max="11" width="14.42578125" style="55" customWidth="1"/>
    <col min="12" max="12" width="14.5703125" style="55" customWidth="1"/>
    <col min="13" max="13" width="32.140625" style="549" customWidth="1"/>
    <col min="14" max="14" width="13.5703125" style="102" customWidth="1"/>
    <col min="15" max="15" width="14.42578125" style="55" customWidth="1"/>
    <col min="16" max="16" width="10.140625" style="55" bestFit="1" customWidth="1"/>
    <col min="17" max="16384" width="9.140625" style="55"/>
  </cols>
  <sheetData>
    <row r="1" spans="1:19" ht="78" customHeight="1" x14ac:dyDescent="0.25">
      <c r="C1" s="63"/>
      <c r="D1" s="63"/>
      <c r="E1" s="130"/>
      <c r="F1" s="130"/>
      <c r="G1" s="130"/>
      <c r="H1" s="130"/>
      <c r="I1" s="666" t="s">
        <v>553</v>
      </c>
      <c r="J1" s="667"/>
      <c r="K1" s="667"/>
      <c r="L1" s="667"/>
      <c r="M1" s="540"/>
      <c r="N1" s="371"/>
    </row>
    <row r="2" spans="1:19" ht="79.5" customHeight="1" x14ac:dyDescent="0.25">
      <c r="A2" s="668" t="s">
        <v>512</v>
      </c>
      <c r="B2" s="668"/>
      <c r="C2" s="668"/>
      <c r="D2" s="668"/>
      <c r="E2" s="668"/>
      <c r="F2" s="668"/>
      <c r="G2" s="668"/>
      <c r="H2" s="668"/>
      <c r="I2" s="668"/>
      <c r="J2" s="668"/>
      <c r="K2" s="668"/>
      <c r="L2" s="668"/>
      <c r="M2" s="138"/>
      <c r="N2" s="372"/>
    </row>
    <row r="3" spans="1:19" ht="15" customHeight="1" x14ac:dyDescent="0.25">
      <c r="A3" s="132"/>
      <c r="B3" s="132"/>
      <c r="C3" s="132"/>
      <c r="D3" s="132"/>
      <c r="E3" s="132"/>
      <c r="F3" s="132"/>
      <c r="G3" s="132"/>
      <c r="H3" s="132"/>
      <c r="I3" s="656" t="s">
        <v>322</v>
      </c>
      <c r="J3" s="656"/>
      <c r="K3" s="656"/>
      <c r="L3" s="656"/>
      <c r="M3" s="540"/>
      <c r="N3" s="372"/>
    </row>
    <row r="4" spans="1:19" ht="21" customHeight="1" x14ac:dyDescent="0.25">
      <c r="A4" s="664" t="s">
        <v>14</v>
      </c>
      <c r="B4" s="662" t="s">
        <v>18</v>
      </c>
      <c r="C4" s="663"/>
      <c r="D4" s="663"/>
      <c r="E4" s="663"/>
      <c r="F4" s="669" t="s">
        <v>19</v>
      </c>
      <c r="G4" s="662" t="s">
        <v>16</v>
      </c>
      <c r="H4" s="662" t="s">
        <v>17</v>
      </c>
      <c r="I4" s="662" t="s">
        <v>15</v>
      </c>
      <c r="J4" s="635" t="s">
        <v>409</v>
      </c>
      <c r="K4" s="635"/>
      <c r="L4" s="636"/>
      <c r="M4" s="102"/>
    </row>
    <row r="5" spans="1:19" ht="21" customHeight="1" x14ac:dyDescent="0.25">
      <c r="A5" s="665"/>
      <c r="B5" s="663"/>
      <c r="C5" s="663"/>
      <c r="D5" s="663"/>
      <c r="E5" s="663"/>
      <c r="F5" s="663"/>
      <c r="G5" s="663"/>
      <c r="H5" s="663"/>
      <c r="I5" s="663"/>
      <c r="J5" s="59" t="s">
        <v>292</v>
      </c>
      <c r="K5" s="135">
        <v>2024</v>
      </c>
      <c r="L5" s="135" t="s">
        <v>506</v>
      </c>
      <c r="M5" s="372"/>
      <c r="N5" s="372"/>
    </row>
    <row r="6" spans="1:19" s="302" customFormat="1" ht="21" customHeight="1" x14ac:dyDescent="0.2">
      <c r="A6" s="299">
        <v>1</v>
      </c>
      <c r="B6" s="149">
        <v>2</v>
      </c>
      <c r="C6" s="149">
        <v>3</v>
      </c>
      <c r="D6" s="149">
        <v>4</v>
      </c>
      <c r="E6" s="149">
        <v>5</v>
      </c>
      <c r="F6" s="300">
        <v>6</v>
      </c>
      <c r="G6" s="149">
        <v>7</v>
      </c>
      <c r="H6" s="149">
        <v>8</v>
      </c>
      <c r="I6" s="149">
        <v>9</v>
      </c>
      <c r="J6" s="301">
        <v>11</v>
      </c>
      <c r="K6" s="301"/>
      <c r="L6" s="301">
        <v>12</v>
      </c>
      <c r="M6" s="542"/>
      <c r="N6" s="327"/>
    </row>
    <row r="7" spans="1:19" s="302" customFormat="1" ht="21" customHeight="1" x14ac:dyDescent="0.2">
      <c r="A7" s="282" t="s">
        <v>255</v>
      </c>
      <c r="B7" s="303"/>
      <c r="C7" s="303"/>
      <c r="D7" s="303"/>
      <c r="E7" s="304"/>
      <c r="F7" s="305"/>
      <c r="G7" s="149"/>
      <c r="H7" s="149"/>
      <c r="I7" s="149"/>
      <c r="J7" s="306">
        <f>J8+J19+J162+J177+J265+J273+J281+J313+J334+J464+J502+J518+J534+J565+J604+J557+J201+J363+J408+J480+J526+J542</f>
        <v>183635</v>
      </c>
      <c r="K7" s="306">
        <f>K8+K19+K162+K177+K265+K273+K281+K313+K334+K464+K502+K518+K534+K565+K604+K557+K201+K363+K408+K480+K526+K542+122</f>
        <v>117630.10000000002</v>
      </c>
      <c r="L7" s="306">
        <f>L8+L19+L162+L177+L265+L273+L281+L313+L334+L464+L502+L518+L534+L565+L604+L557+L201+L363+L408+L480+L526+L542+72</f>
        <v>115321.80000000002</v>
      </c>
      <c r="M7" s="541"/>
      <c r="N7" s="291"/>
    </row>
    <row r="8" spans="1:19" s="164" customFormat="1" ht="48" customHeight="1" x14ac:dyDescent="0.25">
      <c r="A8" s="179" t="s">
        <v>513</v>
      </c>
      <c r="B8" s="133" t="s">
        <v>22</v>
      </c>
      <c r="C8" s="133"/>
      <c r="D8" s="133"/>
      <c r="E8" s="133"/>
      <c r="F8" s="307"/>
      <c r="G8" s="284"/>
      <c r="H8" s="284"/>
      <c r="I8" s="284"/>
      <c r="J8" s="308">
        <f t="shared" ref="J8:L11" si="0">J9</f>
        <v>30</v>
      </c>
      <c r="K8" s="308">
        <f t="shared" si="0"/>
        <v>30</v>
      </c>
      <c r="L8" s="308">
        <f t="shared" si="0"/>
        <v>30</v>
      </c>
      <c r="M8" s="541"/>
      <c r="N8" s="291"/>
      <c r="O8" s="106"/>
      <c r="P8" s="106"/>
      <c r="Q8" s="106"/>
    </row>
    <row r="9" spans="1:19" s="164" customFormat="1" ht="30" x14ac:dyDescent="0.25">
      <c r="A9" s="179" t="s">
        <v>126</v>
      </c>
      <c r="B9" s="133" t="s">
        <v>22</v>
      </c>
      <c r="C9" s="133">
        <v>0</v>
      </c>
      <c r="D9" s="133" t="s">
        <v>22</v>
      </c>
      <c r="E9" s="133"/>
      <c r="F9" s="307"/>
      <c r="G9" s="284"/>
      <c r="H9" s="284"/>
      <c r="I9" s="284"/>
      <c r="J9" s="155">
        <f t="shared" si="0"/>
        <v>30</v>
      </c>
      <c r="K9" s="155">
        <f t="shared" si="0"/>
        <v>30</v>
      </c>
      <c r="L9" s="155">
        <f t="shared" si="0"/>
        <v>30</v>
      </c>
      <c r="M9" s="543"/>
      <c r="N9" s="362"/>
      <c r="O9" s="286"/>
      <c r="P9" s="286"/>
      <c r="Q9" s="286"/>
    </row>
    <row r="10" spans="1:19" s="164" customFormat="1" ht="33" customHeight="1" x14ac:dyDescent="0.25">
      <c r="A10" s="309" t="s">
        <v>129</v>
      </c>
      <c r="B10" s="133" t="s">
        <v>22</v>
      </c>
      <c r="C10" s="133">
        <v>0</v>
      </c>
      <c r="D10" s="133" t="s">
        <v>22</v>
      </c>
      <c r="E10" s="133" t="s">
        <v>328</v>
      </c>
      <c r="F10" s="307"/>
      <c r="G10" s="284"/>
      <c r="H10" s="284"/>
      <c r="I10" s="284"/>
      <c r="J10" s="155">
        <f t="shared" si="0"/>
        <v>30</v>
      </c>
      <c r="K10" s="155">
        <f t="shared" si="0"/>
        <v>30</v>
      </c>
      <c r="L10" s="155">
        <f t="shared" si="0"/>
        <v>30</v>
      </c>
      <c r="M10" s="543"/>
      <c r="N10" s="362"/>
      <c r="O10" s="286"/>
      <c r="P10" s="286"/>
      <c r="Q10" s="286"/>
      <c r="R10" s="286"/>
      <c r="S10" s="286"/>
    </row>
    <row r="11" spans="1:19" s="164" customFormat="1" ht="32.25" customHeight="1" x14ac:dyDescent="0.25">
      <c r="A11" s="310" t="s">
        <v>182</v>
      </c>
      <c r="B11" s="133" t="s">
        <v>22</v>
      </c>
      <c r="C11" s="133">
        <v>0</v>
      </c>
      <c r="D11" s="133" t="s">
        <v>22</v>
      </c>
      <c r="E11" s="133" t="s">
        <v>328</v>
      </c>
      <c r="F11" s="311" t="s">
        <v>183</v>
      </c>
      <c r="G11" s="284"/>
      <c r="H11" s="284"/>
      <c r="I11" s="284"/>
      <c r="J11" s="155">
        <f t="shared" si="0"/>
        <v>30</v>
      </c>
      <c r="K11" s="155">
        <f t="shared" si="0"/>
        <v>30</v>
      </c>
      <c r="L11" s="155">
        <f t="shared" si="0"/>
        <v>30</v>
      </c>
      <c r="M11" s="543"/>
      <c r="N11" s="327"/>
    </row>
    <row r="12" spans="1:19" s="164" customFormat="1" ht="33" customHeight="1" x14ac:dyDescent="0.25">
      <c r="A12" s="312" t="s">
        <v>196</v>
      </c>
      <c r="B12" s="133" t="s">
        <v>22</v>
      </c>
      <c r="C12" s="133">
        <v>0</v>
      </c>
      <c r="D12" s="133" t="s">
        <v>22</v>
      </c>
      <c r="E12" s="133" t="s">
        <v>328</v>
      </c>
      <c r="F12" s="311">
        <v>120</v>
      </c>
      <c r="G12" s="284"/>
      <c r="H12" s="284"/>
      <c r="I12" s="284"/>
      <c r="J12" s="155">
        <f>J13</f>
        <v>30</v>
      </c>
      <c r="K12" s="155">
        <f>K13</f>
        <v>30</v>
      </c>
      <c r="L12" s="155">
        <f>L13</f>
        <v>30</v>
      </c>
      <c r="M12" s="543"/>
      <c r="N12" s="327"/>
    </row>
    <row r="13" spans="1:19" s="164" customFormat="1" ht="18" customHeight="1" x14ac:dyDescent="0.25">
      <c r="A13" s="179" t="s">
        <v>21</v>
      </c>
      <c r="B13" s="133" t="s">
        <v>22</v>
      </c>
      <c r="C13" s="133">
        <v>0</v>
      </c>
      <c r="D13" s="133" t="s">
        <v>22</v>
      </c>
      <c r="E13" s="133" t="s">
        <v>328</v>
      </c>
      <c r="F13" s="311">
        <v>120</v>
      </c>
      <c r="G13" s="87" t="s">
        <v>22</v>
      </c>
      <c r="H13" s="284"/>
      <c r="I13" s="284"/>
      <c r="J13" s="155">
        <f>J14+J18</f>
        <v>30</v>
      </c>
      <c r="K13" s="155">
        <f>K14+K18</f>
        <v>30</v>
      </c>
      <c r="L13" s="155">
        <f>L14+L18</f>
        <v>30</v>
      </c>
      <c r="M13" s="543"/>
      <c r="N13" s="327"/>
    </row>
    <row r="14" spans="1:19" s="164" customFormat="1" ht="45.75" customHeight="1" x14ac:dyDescent="0.25">
      <c r="A14" s="179" t="s">
        <v>87</v>
      </c>
      <c r="B14" s="133" t="s">
        <v>22</v>
      </c>
      <c r="C14" s="133">
        <v>0</v>
      </c>
      <c r="D14" s="133" t="s">
        <v>22</v>
      </c>
      <c r="E14" s="133" t="s">
        <v>328</v>
      </c>
      <c r="F14" s="311">
        <v>120</v>
      </c>
      <c r="G14" s="87" t="s">
        <v>22</v>
      </c>
      <c r="H14" s="87" t="s">
        <v>25</v>
      </c>
      <c r="I14" s="284"/>
      <c r="J14" s="155">
        <f>J15+J16</f>
        <v>28</v>
      </c>
      <c r="K14" s="155">
        <f>K15+K16</f>
        <v>28</v>
      </c>
      <c r="L14" s="155">
        <f>L15+L16</f>
        <v>28</v>
      </c>
      <c r="M14" s="543"/>
      <c r="N14" s="327"/>
    </row>
    <row r="15" spans="1:19" s="164" customFormat="1" ht="30.75" customHeight="1" x14ac:dyDescent="0.25">
      <c r="A15" s="179" t="s">
        <v>85</v>
      </c>
      <c r="B15" s="133" t="s">
        <v>22</v>
      </c>
      <c r="C15" s="133">
        <v>0</v>
      </c>
      <c r="D15" s="133" t="s">
        <v>22</v>
      </c>
      <c r="E15" s="133" t="s">
        <v>328</v>
      </c>
      <c r="F15" s="311">
        <v>120</v>
      </c>
      <c r="G15" s="87" t="s">
        <v>22</v>
      </c>
      <c r="H15" s="87" t="s">
        <v>25</v>
      </c>
      <c r="I15" s="143">
        <v>900</v>
      </c>
      <c r="J15" s="155">
        <f>'ведомст 3'!K29</f>
        <v>25</v>
      </c>
      <c r="K15" s="155">
        <f>'ведомст 3'!L29</f>
        <v>25</v>
      </c>
      <c r="L15" s="155">
        <f>'ведомст 3'!M29</f>
        <v>25</v>
      </c>
      <c r="M15" s="543"/>
      <c r="N15" s="327"/>
    </row>
    <row r="16" spans="1:19" s="164" customFormat="1" ht="56.25" customHeight="1" x14ac:dyDescent="0.25">
      <c r="A16" s="179" t="s">
        <v>302</v>
      </c>
      <c r="B16" s="133" t="s">
        <v>22</v>
      </c>
      <c r="C16" s="133">
        <v>0</v>
      </c>
      <c r="D16" s="133" t="s">
        <v>22</v>
      </c>
      <c r="E16" s="133" t="s">
        <v>328</v>
      </c>
      <c r="F16" s="311">
        <v>120</v>
      </c>
      <c r="G16" s="87" t="s">
        <v>22</v>
      </c>
      <c r="H16" s="87" t="s">
        <v>25</v>
      </c>
      <c r="I16" s="143">
        <v>926</v>
      </c>
      <c r="J16" s="155">
        <f>'ведомст 3'!K376</f>
        <v>3</v>
      </c>
      <c r="K16" s="155">
        <f>'ведомст 3'!L376</f>
        <v>3</v>
      </c>
      <c r="L16" s="155">
        <f>'ведомст 3'!M376</f>
        <v>3</v>
      </c>
      <c r="M16" s="543"/>
      <c r="N16" s="327"/>
    </row>
    <row r="17" spans="1:20" s="164" customFormat="1" ht="27.75" customHeight="1" x14ac:dyDescent="0.25">
      <c r="A17" s="179" t="s">
        <v>55</v>
      </c>
      <c r="B17" s="133" t="s">
        <v>22</v>
      </c>
      <c r="C17" s="133">
        <v>0</v>
      </c>
      <c r="D17" s="133" t="s">
        <v>22</v>
      </c>
      <c r="E17" s="133" t="s">
        <v>328</v>
      </c>
      <c r="F17" s="313">
        <v>120</v>
      </c>
      <c r="G17" s="87" t="s">
        <v>22</v>
      </c>
      <c r="H17" s="87" t="s">
        <v>40</v>
      </c>
      <c r="I17" s="143"/>
      <c r="J17" s="155">
        <f>J18</f>
        <v>2</v>
      </c>
      <c r="K17" s="155">
        <f>K18</f>
        <v>2</v>
      </c>
      <c r="L17" s="155">
        <f>L18</f>
        <v>2</v>
      </c>
      <c r="M17" s="541"/>
      <c r="N17" s="104"/>
    </row>
    <row r="18" spans="1:20" s="164" customFormat="1" ht="27.75" customHeight="1" x14ac:dyDescent="0.25">
      <c r="A18" s="179" t="s">
        <v>301</v>
      </c>
      <c r="B18" s="133" t="s">
        <v>22</v>
      </c>
      <c r="C18" s="133">
        <v>0</v>
      </c>
      <c r="D18" s="133" t="s">
        <v>22</v>
      </c>
      <c r="E18" s="133" t="s">
        <v>328</v>
      </c>
      <c r="F18" s="313">
        <v>120</v>
      </c>
      <c r="G18" s="87" t="s">
        <v>22</v>
      </c>
      <c r="H18" s="87" t="s">
        <v>40</v>
      </c>
      <c r="I18" s="143">
        <v>901</v>
      </c>
      <c r="J18" s="155">
        <f>'ведомст 3'!K296</f>
        <v>2</v>
      </c>
      <c r="K18" s="155">
        <f>'ведомст 3'!L296</f>
        <v>2</v>
      </c>
      <c r="L18" s="155">
        <f>'ведомст 3'!M296</f>
        <v>2</v>
      </c>
      <c r="M18" s="541"/>
      <c r="N18" s="104"/>
    </row>
    <row r="19" spans="1:20" s="164" customFormat="1" ht="63.75" customHeight="1" x14ac:dyDescent="0.25">
      <c r="A19" s="179" t="s">
        <v>514</v>
      </c>
      <c r="B19" s="133" t="s">
        <v>53</v>
      </c>
      <c r="C19" s="133"/>
      <c r="D19" s="133"/>
      <c r="E19" s="133"/>
      <c r="F19" s="307"/>
      <c r="G19" s="87"/>
      <c r="H19" s="87"/>
      <c r="I19" s="87"/>
      <c r="J19" s="141">
        <f>J20+J115+J143</f>
        <v>81803.400000000009</v>
      </c>
      <c r="K19" s="141">
        <f>K20+K115+K143</f>
        <v>64632.700000000004</v>
      </c>
      <c r="L19" s="141">
        <f>L20+L115+L143</f>
        <v>60843.3</v>
      </c>
      <c r="M19" s="291"/>
      <c r="N19" s="292">
        <f>J27+J33+J40+J64+J70+J76+J81+J88+J101+J107+J114+J122+J128+J135+J142+J150+J154+J161</f>
        <v>81731.399999999994</v>
      </c>
      <c r="O19" s="314">
        <f>K27+K33+K40+K64+K70+K76+K81+K88+K101+K107+K114+K122+K128+K135+K142+K150+K154+K161</f>
        <v>64632.700000000004</v>
      </c>
      <c r="P19" s="314">
        <f>L27+L33+L40+L64+L70+L76+L81+L88+L101+L107+L114+L122+L128+L135+L142+L150+L154+L161</f>
        <v>60843.3</v>
      </c>
      <c r="Q19" s="314">
        <f>N27+N33+N40+N64+N70+N76+N81+N88+N101+N107+N114+N122+N128+N135+N142+N150+N154+N161</f>
        <v>0</v>
      </c>
      <c r="R19" s="314">
        <f>O27+O33+O40+O64+O70+O76+O81+O88+O101+O107+O114+O122+O128+O135+O142+O150+O154+O161</f>
        <v>0</v>
      </c>
      <c r="S19" s="314">
        <f>P27+P33+P40+P64+P70+P76+P81+P88+P101+P107+P114+P122+P128+P135+P142+P150+P154+P161</f>
        <v>0</v>
      </c>
      <c r="T19" s="314">
        <f>Q27+Q33+Q40+Q64+Q70+Q76+Q81+Q88+Q101+Q107+Q114+Q122+Q128+Q135+Q142+Q150+Q154+Q161</f>
        <v>0</v>
      </c>
    </row>
    <row r="20" spans="1:20" s="164" customFormat="1" ht="60.75" customHeight="1" x14ac:dyDescent="0.25">
      <c r="A20" s="179" t="s">
        <v>515</v>
      </c>
      <c r="B20" s="133" t="s">
        <v>23</v>
      </c>
      <c r="C20" s="133" t="s">
        <v>24</v>
      </c>
      <c r="D20" s="133"/>
      <c r="E20" s="133"/>
      <c r="F20" s="307"/>
      <c r="G20" s="87"/>
      <c r="H20" s="87"/>
      <c r="I20" s="87"/>
      <c r="J20" s="141">
        <f>J21+J34+J95+J108</f>
        <v>78176.800000000003</v>
      </c>
      <c r="K20" s="141">
        <f>K21+K34+K95+K108</f>
        <v>61008.800000000003</v>
      </c>
      <c r="L20" s="141">
        <f>L21+L34+L95+L108</f>
        <v>57217</v>
      </c>
      <c r="M20" s="291"/>
      <c r="N20" s="104"/>
      <c r="O20" s="315"/>
      <c r="P20" s="315"/>
      <c r="Q20" s="315"/>
      <c r="R20" s="315"/>
      <c r="S20" s="315"/>
      <c r="T20" s="315"/>
    </row>
    <row r="21" spans="1:20" s="164" customFormat="1" ht="33" customHeight="1" x14ac:dyDescent="0.25">
      <c r="A21" s="179" t="s">
        <v>117</v>
      </c>
      <c r="B21" s="133" t="s">
        <v>23</v>
      </c>
      <c r="C21" s="133" t="s">
        <v>24</v>
      </c>
      <c r="D21" s="133" t="s">
        <v>22</v>
      </c>
      <c r="E21" s="133"/>
      <c r="F21" s="307"/>
      <c r="G21" s="87"/>
      <c r="H21" s="87"/>
      <c r="I21" s="87"/>
      <c r="J21" s="141">
        <f>J22+J28</f>
        <v>9189.6999999999989</v>
      </c>
      <c r="K21" s="141">
        <f>K22+K28</f>
        <v>7864.4000000000005</v>
      </c>
      <c r="L21" s="141">
        <f>L22+L28</f>
        <v>7198.7</v>
      </c>
      <c r="M21" s="291"/>
      <c r="N21" s="104"/>
    </row>
    <row r="22" spans="1:20" s="164" customFormat="1" ht="21.75" customHeight="1" x14ac:dyDescent="0.25">
      <c r="A22" s="179" t="s">
        <v>83</v>
      </c>
      <c r="B22" s="133" t="s">
        <v>23</v>
      </c>
      <c r="C22" s="133" t="s">
        <v>24</v>
      </c>
      <c r="D22" s="133" t="s">
        <v>22</v>
      </c>
      <c r="E22" s="133" t="s">
        <v>367</v>
      </c>
      <c r="F22" s="307"/>
      <c r="G22" s="87"/>
      <c r="H22" s="87"/>
      <c r="I22" s="87"/>
      <c r="J22" s="141">
        <f t="shared" ref="J22:L24" si="1">J23</f>
        <v>1748.8</v>
      </c>
      <c r="K22" s="141">
        <f t="shared" si="1"/>
        <v>1748.8</v>
      </c>
      <c r="L22" s="141">
        <f t="shared" si="1"/>
        <v>1748.8</v>
      </c>
      <c r="M22" s="291"/>
      <c r="N22" s="104"/>
    </row>
    <row r="23" spans="1:20" s="164" customFormat="1" ht="33" customHeight="1" x14ac:dyDescent="0.25">
      <c r="A23" s="179" t="s">
        <v>240</v>
      </c>
      <c r="B23" s="133" t="s">
        <v>23</v>
      </c>
      <c r="C23" s="133" t="s">
        <v>24</v>
      </c>
      <c r="D23" s="133" t="s">
        <v>22</v>
      </c>
      <c r="E23" s="133" t="s">
        <v>367</v>
      </c>
      <c r="F23" s="307">
        <v>600</v>
      </c>
      <c r="G23" s="87"/>
      <c r="H23" s="87"/>
      <c r="I23" s="87"/>
      <c r="J23" s="141">
        <f t="shared" si="1"/>
        <v>1748.8</v>
      </c>
      <c r="K23" s="141">
        <f t="shared" si="1"/>
        <v>1748.8</v>
      </c>
      <c r="L23" s="141">
        <f t="shared" si="1"/>
        <v>1748.8</v>
      </c>
      <c r="M23" s="291"/>
      <c r="N23" s="104"/>
    </row>
    <row r="24" spans="1:20" s="164" customFormat="1" ht="24.75" customHeight="1" x14ac:dyDescent="0.25">
      <c r="A24" s="179" t="s">
        <v>241</v>
      </c>
      <c r="B24" s="133" t="s">
        <v>23</v>
      </c>
      <c r="C24" s="133" t="s">
        <v>24</v>
      </c>
      <c r="D24" s="133" t="s">
        <v>22</v>
      </c>
      <c r="E24" s="133" t="s">
        <v>367</v>
      </c>
      <c r="F24" s="307">
        <v>610</v>
      </c>
      <c r="G24" s="87"/>
      <c r="H24" s="87"/>
      <c r="I24" s="87"/>
      <c r="J24" s="141">
        <f t="shared" si="1"/>
        <v>1748.8</v>
      </c>
      <c r="K24" s="141">
        <f t="shared" si="1"/>
        <v>1748.8</v>
      </c>
      <c r="L24" s="141">
        <f t="shared" si="1"/>
        <v>1748.8</v>
      </c>
      <c r="M24" s="291"/>
      <c r="N24" s="104"/>
    </row>
    <row r="25" spans="1:20" s="164" customFormat="1" ht="21" customHeight="1" x14ac:dyDescent="0.25">
      <c r="A25" s="179" t="s">
        <v>56</v>
      </c>
      <c r="B25" s="133" t="s">
        <v>23</v>
      </c>
      <c r="C25" s="133" t="s">
        <v>24</v>
      </c>
      <c r="D25" s="133" t="s">
        <v>22</v>
      </c>
      <c r="E25" s="133" t="s">
        <v>367</v>
      </c>
      <c r="F25" s="307">
        <v>610</v>
      </c>
      <c r="G25" s="87" t="s">
        <v>41</v>
      </c>
      <c r="H25" s="87"/>
      <c r="I25" s="87"/>
      <c r="J25" s="141">
        <f t="shared" ref="J25:L26" si="2">J26</f>
        <v>1748.8</v>
      </c>
      <c r="K25" s="141">
        <f t="shared" si="2"/>
        <v>1748.8</v>
      </c>
      <c r="L25" s="141">
        <f t="shared" si="2"/>
        <v>1748.8</v>
      </c>
      <c r="M25" s="291"/>
      <c r="N25" s="104"/>
    </row>
    <row r="26" spans="1:20" s="164" customFormat="1" ht="18" customHeight="1" x14ac:dyDescent="0.25">
      <c r="A26" s="179" t="s">
        <v>73</v>
      </c>
      <c r="B26" s="133" t="s">
        <v>23</v>
      </c>
      <c r="C26" s="133" t="s">
        <v>24</v>
      </c>
      <c r="D26" s="133" t="s">
        <v>22</v>
      </c>
      <c r="E26" s="133" t="s">
        <v>367</v>
      </c>
      <c r="F26" s="307">
        <v>610</v>
      </c>
      <c r="G26" s="87" t="s">
        <v>41</v>
      </c>
      <c r="H26" s="87" t="s">
        <v>22</v>
      </c>
      <c r="I26" s="87"/>
      <c r="J26" s="141">
        <f t="shared" si="2"/>
        <v>1748.8</v>
      </c>
      <c r="K26" s="141">
        <f t="shared" si="2"/>
        <v>1748.8</v>
      </c>
      <c r="L26" s="141">
        <f t="shared" si="2"/>
        <v>1748.8</v>
      </c>
      <c r="M26" s="291"/>
      <c r="N26" s="104"/>
    </row>
    <row r="27" spans="1:20" s="164" customFormat="1" ht="60" customHeight="1" x14ac:dyDescent="0.25">
      <c r="A27" s="179" t="s">
        <v>302</v>
      </c>
      <c r="B27" s="133" t="s">
        <v>23</v>
      </c>
      <c r="C27" s="133" t="s">
        <v>24</v>
      </c>
      <c r="D27" s="133" t="s">
        <v>22</v>
      </c>
      <c r="E27" s="133" t="s">
        <v>367</v>
      </c>
      <c r="F27" s="307">
        <v>610</v>
      </c>
      <c r="G27" s="87" t="s">
        <v>41</v>
      </c>
      <c r="H27" s="87" t="s">
        <v>22</v>
      </c>
      <c r="I27" s="87" t="s">
        <v>89</v>
      </c>
      <c r="J27" s="141">
        <f>'ведомст 3'!K415</f>
        <v>1748.8</v>
      </c>
      <c r="K27" s="141">
        <f>'ведомст 3'!L415</f>
        <v>1748.8</v>
      </c>
      <c r="L27" s="141">
        <f>'ведомст 3'!M415</f>
        <v>1748.8</v>
      </c>
      <c r="M27" s="291"/>
      <c r="N27" s="104"/>
    </row>
    <row r="28" spans="1:20" s="164" customFormat="1" ht="63.75" customHeight="1" x14ac:dyDescent="0.25">
      <c r="A28" s="200" t="s">
        <v>316</v>
      </c>
      <c r="B28" s="133" t="s">
        <v>23</v>
      </c>
      <c r="C28" s="133" t="s">
        <v>24</v>
      </c>
      <c r="D28" s="133" t="s">
        <v>22</v>
      </c>
      <c r="E28" s="133" t="s">
        <v>368</v>
      </c>
      <c r="F28" s="307"/>
      <c r="G28" s="190"/>
      <c r="H28" s="190"/>
      <c r="I28" s="87"/>
      <c r="J28" s="141">
        <f t="shared" ref="J28:L32" si="3">J29</f>
        <v>7440.9</v>
      </c>
      <c r="K28" s="141">
        <f t="shared" si="3"/>
        <v>6115.6</v>
      </c>
      <c r="L28" s="141">
        <f t="shared" si="3"/>
        <v>5449.9</v>
      </c>
      <c r="M28" s="291"/>
      <c r="N28" s="104"/>
    </row>
    <row r="29" spans="1:20" s="164" customFormat="1" ht="45" customHeight="1" x14ac:dyDescent="0.25">
      <c r="A29" s="179" t="s">
        <v>240</v>
      </c>
      <c r="B29" s="133" t="s">
        <v>23</v>
      </c>
      <c r="C29" s="133" t="s">
        <v>24</v>
      </c>
      <c r="D29" s="133" t="s">
        <v>22</v>
      </c>
      <c r="E29" s="133" t="s">
        <v>368</v>
      </c>
      <c r="F29" s="307">
        <v>600</v>
      </c>
      <c r="G29" s="190"/>
      <c r="H29" s="190"/>
      <c r="I29" s="87"/>
      <c r="J29" s="141">
        <f t="shared" si="3"/>
        <v>7440.9</v>
      </c>
      <c r="K29" s="141">
        <f t="shared" si="3"/>
        <v>6115.6</v>
      </c>
      <c r="L29" s="141">
        <f t="shared" si="3"/>
        <v>5449.9</v>
      </c>
      <c r="M29" s="291"/>
      <c r="N29" s="104"/>
    </row>
    <row r="30" spans="1:20" s="164" customFormat="1" ht="26.25" customHeight="1" x14ac:dyDescent="0.25">
      <c r="A30" s="179" t="s">
        <v>241</v>
      </c>
      <c r="B30" s="133" t="s">
        <v>23</v>
      </c>
      <c r="C30" s="133" t="s">
        <v>24</v>
      </c>
      <c r="D30" s="133" t="s">
        <v>22</v>
      </c>
      <c r="E30" s="133" t="s">
        <v>368</v>
      </c>
      <c r="F30" s="307">
        <v>610</v>
      </c>
      <c r="G30" s="190"/>
      <c r="H30" s="190"/>
      <c r="I30" s="87"/>
      <c r="J30" s="141">
        <f t="shared" si="3"/>
        <v>7440.9</v>
      </c>
      <c r="K30" s="141">
        <f t="shared" si="3"/>
        <v>6115.6</v>
      </c>
      <c r="L30" s="141">
        <f t="shared" si="3"/>
        <v>5449.9</v>
      </c>
      <c r="M30" s="291"/>
      <c r="N30" s="104"/>
    </row>
    <row r="31" spans="1:20" s="164" customFormat="1" ht="21" customHeight="1" x14ac:dyDescent="0.25">
      <c r="A31" s="179" t="s">
        <v>56</v>
      </c>
      <c r="B31" s="133" t="s">
        <v>23</v>
      </c>
      <c r="C31" s="133" t="s">
        <v>24</v>
      </c>
      <c r="D31" s="133" t="s">
        <v>22</v>
      </c>
      <c r="E31" s="133" t="s">
        <v>368</v>
      </c>
      <c r="F31" s="307">
        <v>610</v>
      </c>
      <c r="G31" s="190" t="s">
        <v>41</v>
      </c>
      <c r="H31" s="190"/>
      <c r="I31" s="87"/>
      <c r="J31" s="141">
        <f t="shared" si="3"/>
        <v>7440.9</v>
      </c>
      <c r="K31" s="141">
        <f t="shared" si="3"/>
        <v>6115.6</v>
      </c>
      <c r="L31" s="141">
        <f t="shared" si="3"/>
        <v>5449.9</v>
      </c>
      <c r="M31" s="291"/>
      <c r="N31" s="104"/>
    </row>
    <row r="32" spans="1:20" s="164" customFormat="1" ht="22.5" customHeight="1" x14ac:dyDescent="0.25">
      <c r="A32" s="316" t="s">
        <v>86</v>
      </c>
      <c r="B32" s="133" t="s">
        <v>23</v>
      </c>
      <c r="C32" s="133" t="s">
        <v>24</v>
      </c>
      <c r="D32" s="133" t="s">
        <v>22</v>
      </c>
      <c r="E32" s="133" t="s">
        <v>368</v>
      </c>
      <c r="F32" s="307">
        <v>610</v>
      </c>
      <c r="G32" s="87" t="s">
        <v>41</v>
      </c>
      <c r="H32" s="141" t="s">
        <v>22</v>
      </c>
      <c r="I32" s="175"/>
      <c r="J32" s="141">
        <f t="shared" si="3"/>
        <v>7440.9</v>
      </c>
      <c r="K32" s="141">
        <f t="shared" si="3"/>
        <v>6115.6</v>
      </c>
      <c r="L32" s="141">
        <f t="shared" si="3"/>
        <v>5449.9</v>
      </c>
      <c r="M32" s="291"/>
      <c r="N32" s="104"/>
    </row>
    <row r="33" spans="1:14" s="164" customFormat="1" ht="32.25" customHeight="1" x14ac:dyDescent="0.25">
      <c r="A33" s="179" t="s">
        <v>302</v>
      </c>
      <c r="B33" s="133" t="s">
        <v>23</v>
      </c>
      <c r="C33" s="133" t="s">
        <v>24</v>
      </c>
      <c r="D33" s="133" t="s">
        <v>22</v>
      </c>
      <c r="E33" s="133" t="s">
        <v>368</v>
      </c>
      <c r="F33" s="307">
        <v>610</v>
      </c>
      <c r="G33" s="87" t="s">
        <v>41</v>
      </c>
      <c r="H33" s="141" t="s">
        <v>22</v>
      </c>
      <c r="I33" s="87">
        <v>926</v>
      </c>
      <c r="J33" s="141">
        <f>'ведомст 3'!K418</f>
        <v>7440.9</v>
      </c>
      <c r="K33" s="141">
        <f>'ведомст 3'!L418</f>
        <v>6115.6</v>
      </c>
      <c r="L33" s="141">
        <f>'ведомст 3'!M418</f>
        <v>5449.9</v>
      </c>
      <c r="M33" s="291"/>
      <c r="N33" s="104"/>
    </row>
    <row r="34" spans="1:14" s="164" customFormat="1" ht="32.25" customHeight="1" x14ac:dyDescent="0.25">
      <c r="A34" s="317" t="s">
        <v>81</v>
      </c>
      <c r="B34" s="133" t="s">
        <v>23</v>
      </c>
      <c r="C34" s="133" t="s">
        <v>24</v>
      </c>
      <c r="D34" s="133" t="s">
        <v>23</v>
      </c>
      <c r="E34" s="133"/>
      <c r="F34" s="307"/>
      <c r="G34" s="87"/>
      <c r="H34" s="141"/>
      <c r="I34" s="87"/>
      <c r="J34" s="141">
        <f>J65+J71+J77+J35+J83+J64+J41+J89+J47+J53</f>
        <v>59117.1</v>
      </c>
      <c r="K34" s="141">
        <f>K65+K71+K77+K35+K83+K64+K41+K89</f>
        <v>49125.1</v>
      </c>
      <c r="L34" s="141">
        <f>L65+L71+L77+L35+L83+L64+L41+L89</f>
        <v>44707.5</v>
      </c>
      <c r="M34" s="291"/>
      <c r="N34" s="104"/>
    </row>
    <row r="35" spans="1:14" s="164" customFormat="1" ht="77.25" customHeight="1" x14ac:dyDescent="0.25">
      <c r="A35" s="178" t="s">
        <v>289</v>
      </c>
      <c r="B35" s="133" t="s">
        <v>23</v>
      </c>
      <c r="C35" s="133" t="s">
        <v>24</v>
      </c>
      <c r="D35" s="133" t="s">
        <v>23</v>
      </c>
      <c r="E35" s="133" t="s">
        <v>369</v>
      </c>
      <c r="F35" s="307"/>
      <c r="G35" s="87"/>
      <c r="H35" s="141"/>
      <c r="I35" s="87"/>
      <c r="J35" s="141">
        <f t="shared" ref="J35:L38" si="4">J36</f>
        <v>100</v>
      </c>
      <c r="K35" s="141">
        <f t="shared" si="4"/>
        <v>100</v>
      </c>
      <c r="L35" s="141">
        <f t="shared" si="4"/>
        <v>100</v>
      </c>
      <c r="M35" s="291"/>
      <c r="N35" s="104"/>
    </row>
    <row r="36" spans="1:14" s="164" customFormat="1" ht="32.25" customHeight="1" x14ac:dyDescent="0.25">
      <c r="A36" s="179" t="s">
        <v>240</v>
      </c>
      <c r="B36" s="133" t="s">
        <v>23</v>
      </c>
      <c r="C36" s="133" t="s">
        <v>24</v>
      </c>
      <c r="D36" s="133" t="s">
        <v>23</v>
      </c>
      <c r="E36" s="133" t="s">
        <v>369</v>
      </c>
      <c r="F36" s="307">
        <v>600</v>
      </c>
      <c r="G36" s="87"/>
      <c r="H36" s="141"/>
      <c r="I36" s="87"/>
      <c r="J36" s="141">
        <f t="shared" si="4"/>
        <v>100</v>
      </c>
      <c r="K36" s="141">
        <f t="shared" si="4"/>
        <v>100</v>
      </c>
      <c r="L36" s="141">
        <f t="shared" si="4"/>
        <v>100</v>
      </c>
      <c r="M36" s="291"/>
      <c r="N36" s="104"/>
    </row>
    <row r="37" spans="1:14" s="164" customFormat="1" ht="21" customHeight="1" x14ac:dyDescent="0.25">
      <c r="A37" s="179" t="s">
        <v>241</v>
      </c>
      <c r="B37" s="133" t="s">
        <v>23</v>
      </c>
      <c r="C37" s="133" t="s">
        <v>24</v>
      </c>
      <c r="D37" s="133" t="s">
        <v>23</v>
      </c>
      <c r="E37" s="133" t="s">
        <v>369</v>
      </c>
      <c r="F37" s="307">
        <v>610</v>
      </c>
      <c r="G37" s="87"/>
      <c r="H37" s="141"/>
      <c r="I37" s="87"/>
      <c r="J37" s="141">
        <f t="shared" si="4"/>
        <v>100</v>
      </c>
      <c r="K37" s="141">
        <f t="shared" si="4"/>
        <v>100</v>
      </c>
      <c r="L37" s="141">
        <f t="shared" si="4"/>
        <v>100</v>
      </c>
      <c r="M37" s="291"/>
      <c r="N37" s="104"/>
    </row>
    <row r="38" spans="1:14" s="164" customFormat="1" ht="21" customHeight="1" x14ac:dyDescent="0.25">
      <c r="A38" s="179" t="s">
        <v>56</v>
      </c>
      <c r="B38" s="133" t="s">
        <v>23</v>
      </c>
      <c r="C38" s="133" t="s">
        <v>24</v>
      </c>
      <c r="D38" s="133" t="s">
        <v>23</v>
      </c>
      <c r="E38" s="133" t="s">
        <v>369</v>
      </c>
      <c r="F38" s="307">
        <v>610</v>
      </c>
      <c r="G38" s="87" t="s">
        <v>41</v>
      </c>
      <c r="H38" s="87"/>
      <c r="I38" s="87"/>
      <c r="J38" s="141">
        <f t="shared" si="4"/>
        <v>100</v>
      </c>
      <c r="K38" s="141">
        <f t="shared" si="4"/>
        <v>100</v>
      </c>
      <c r="L38" s="141">
        <f t="shared" si="4"/>
        <v>100</v>
      </c>
      <c r="M38" s="291"/>
      <c r="N38" s="104"/>
    </row>
    <row r="39" spans="1:14" s="164" customFormat="1" ht="21" customHeight="1" x14ac:dyDescent="0.25">
      <c r="A39" s="179" t="s">
        <v>57</v>
      </c>
      <c r="B39" s="133" t="s">
        <v>23</v>
      </c>
      <c r="C39" s="133" t="s">
        <v>24</v>
      </c>
      <c r="D39" s="133" t="s">
        <v>23</v>
      </c>
      <c r="E39" s="133" t="s">
        <v>369</v>
      </c>
      <c r="F39" s="307">
        <v>610</v>
      </c>
      <c r="G39" s="87" t="s">
        <v>41</v>
      </c>
      <c r="H39" s="87" t="s">
        <v>23</v>
      </c>
      <c r="I39" s="87"/>
      <c r="J39" s="141">
        <f>J40</f>
        <v>100</v>
      </c>
      <c r="K39" s="141">
        <f>K40</f>
        <v>100</v>
      </c>
      <c r="L39" s="141">
        <f>L40</f>
        <v>100</v>
      </c>
      <c r="M39" s="291"/>
      <c r="N39" s="104"/>
    </row>
    <row r="40" spans="1:14" s="164" customFormat="1" ht="48" customHeight="1" x14ac:dyDescent="0.25">
      <c r="A40" s="179" t="s">
        <v>302</v>
      </c>
      <c r="B40" s="133" t="s">
        <v>23</v>
      </c>
      <c r="C40" s="133" t="s">
        <v>24</v>
      </c>
      <c r="D40" s="133" t="s">
        <v>23</v>
      </c>
      <c r="E40" s="133" t="s">
        <v>369</v>
      </c>
      <c r="F40" s="307">
        <v>610</v>
      </c>
      <c r="G40" s="87" t="s">
        <v>41</v>
      </c>
      <c r="H40" s="87" t="s">
        <v>23</v>
      </c>
      <c r="I40" s="87" t="s">
        <v>89</v>
      </c>
      <c r="J40" s="141">
        <f>'ведомст 3'!K425</f>
        <v>100</v>
      </c>
      <c r="K40" s="141">
        <f>'ведомст 3'!L425</f>
        <v>100</v>
      </c>
      <c r="L40" s="141">
        <f>'ведомст 3'!M425</f>
        <v>100</v>
      </c>
      <c r="M40" s="291"/>
      <c r="N40" s="104"/>
    </row>
    <row r="41" spans="1:14" s="164" customFormat="1" ht="21.75" customHeight="1" x14ac:dyDescent="0.25">
      <c r="A41" s="176" t="s">
        <v>488</v>
      </c>
      <c r="B41" s="133" t="s">
        <v>23</v>
      </c>
      <c r="C41" s="133" t="s">
        <v>24</v>
      </c>
      <c r="D41" s="133" t="s">
        <v>23</v>
      </c>
      <c r="E41" s="133" t="s">
        <v>487</v>
      </c>
      <c r="F41" s="307"/>
      <c r="G41" s="87"/>
      <c r="H41" s="87"/>
      <c r="I41" s="87"/>
      <c r="J41" s="141">
        <f>J42</f>
        <v>0</v>
      </c>
      <c r="K41" s="141">
        <f t="shared" ref="K41:L45" si="5">K42</f>
        <v>0</v>
      </c>
      <c r="L41" s="141">
        <f t="shared" si="5"/>
        <v>0</v>
      </c>
      <c r="M41" s="291"/>
      <c r="N41" s="104"/>
    </row>
    <row r="42" spans="1:14" s="164" customFormat="1" ht="48" hidden="1" customHeight="1" x14ac:dyDescent="0.25">
      <c r="A42" s="204" t="s">
        <v>240</v>
      </c>
      <c r="B42" s="133" t="s">
        <v>23</v>
      </c>
      <c r="C42" s="133" t="s">
        <v>24</v>
      </c>
      <c r="D42" s="133" t="s">
        <v>23</v>
      </c>
      <c r="E42" s="133" t="s">
        <v>487</v>
      </c>
      <c r="F42" s="307">
        <v>600</v>
      </c>
      <c r="G42" s="87"/>
      <c r="H42" s="87"/>
      <c r="I42" s="87"/>
      <c r="J42" s="589">
        <f>J43</f>
        <v>0</v>
      </c>
      <c r="K42" s="589">
        <f t="shared" si="5"/>
        <v>0</v>
      </c>
      <c r="L42" s="589">
        <f t="shared" si="5"/>
        <v>0</v>
      </c>
      <c r="M42" s="291"/>
      <c r="N42" s="104"/>
    </row>
    <row r="43" spans="1:14" s="164" customFormat="1" ht="25.5" hidden="1" customHeight="1" x14ac:dyDescent="0.25">
      <c r="A43" s="176" t="s">
        <v>241</v>
      </c>
      <c r="B43" s="133" t="s">
        <v>23</v>
      </c>
      <c r="C43" s="133" t="s">
        <v>24</v>
      </c>
      <c r="D43" s="133" t="s">
        <v>23</v>
      </c>
      <c r="E43" s="133" t="s">
        <v>487</v>
      </c>
      <c r="F43" s="307">
        <v>610</v>
      </c>
      <c r="G43" s="87"/>
      <c r="H43" s="87"/>
      <c r="I43" s="87"/>
      <c r="J43" s="589">
        <f>J44</f>
        <v>0</v>
      </c>
      <c r="K43" s="589">
        <f t="shared" si="5"/>
        <v>0</v>
      </c>
      <c r="L43" s="589">
        <f t="shared" si="5"/>
        <v>0</v>
      </c>
      <c r="M43" s="291"/>
      <c r="N43" s="104"/>
    </row>
    <row r="44" spans="1:14" s="164" customFormat="1" ht="22.5" hidden="1" customHeight="1" x14ac:dyDescent="0.25">
      <c r="A44" s="179" t="s">
        <v>56</v>
      </c>
      <c r="B44" s="133" t="s">
        <v>23</v>
      </c>
      <c r="C44" s="133" t="s">
        <v>24</v>
      </c>
      <c r="D44" s="133" t="s">
        <v>23</v>
      </c>
      <c r="E44" s="133" t="s">
        <v>487</v>
      </c>
      <c r="F44" s="307">
        <v>610</v>
      </c>
      <c r="G44" s="87" t="s">
        <v>41</v>
      </c>
      <c r="H44" s="87"/>
      <c r="I44" s="87"/>
      <c r="J44" s="589">
        <f>J45</f>
        <v>0</v>
      </c>
      <c r="K44" s="589">
        <f t="shared" si="5"/>
        <v>0</v>
      </c>
      <c r="L44" s="589">
        <f t="shared" si="5"/>
        <v>0</v>
      </c>
      <c r="M44" s="291"/>
      <c r="N44" s="104"/>
    </row>
    <row r="45" spans="1:14" s="164" customFormat="1" ht="23.25" hidden="1" customHeight="1" x14ac:dyDescent="0.25">
      <c r="A45" s="179" t="s">
        <v>57</v>
      </c>
      <c r="B45" s="133" t="s">
        <v>23</v>
      </c>
      <c r="C45" s="133" t="s">
        <v>24</v>
      </c>
      <c r="D45" s="133" t="s">
        <v>23</v>
      </c>
      <c r="E45" s="133" t="s">
        <v>487</v>
      </c>
      <c r="F45" s="307">
        <v>610</v>
      </c>
      <c r="G45" s="87" t="s">
        <v>41</v>
      </c>
      <c r="H45" s="87" t="s">
        <v>23</v>
      </c>
      <c r="I45" s="87"/>
      <c r="J45" s="589">
        <f>J46</f>
        <v>0</v>
      </c>
      <c r="K45" s="589">
        <f t="shared" si="5"/>
        <v>0</v>
      </c>
      <c r="L45" s="589">
        <f t="shared" si="5"/>
        <v>0</v>
      </c>
      <c r="M45" s="291"/>
      <c r="N45" s="104"/>
    </row>
    <row r="46" spans="1:14" s="164" customFormat="1" ht="45" hidden="1" customHeight="1" x14ac:dyDescent="0.25">
      <c r="A46" s="179" t="s">
        <v>302</v>
      </c>
      <c r="B46" s="133" t="s">
        <v>23</v>
      </c>
      <c r="C46" s="133" t="s">
        <v>24</v>
      </c>
      <c r="D46" s="133" t="s">
        <v>23</v>
      </c>
      <c r="E46" s="133" t="s">
        <v>487</v>
      </c>
      <c r="F46" s="307">
        <v>610</v>
      </c>
      <c r="G46" s="87" t="s">
        <v>41</v>
      </c>
      <c r="H46" s="87" t="s">
        <v>23</v>
      </c>
      <c r="I46" s="87" t="s">
        <v>89</v>
      </c>
      <c r="J46" s="589">
        <f>'ведомст 3'!K428</f>
        <v>0</v>
      </c>
      <c r="K46" s="589">
        <f>'ведомст 3'!L428</f>
        <v>0</v>
      </c>
      <c r="L46" s="589">
        <f>'ведомст 3'!M428</f>
        <v>0</v>
      </c>
      <c r="M46" s="291"/>
      <c r="N46" s="104"/>
    </row>
    <row r="47" spans="1:14" s="164" customFormat="1" ht="96.75" customHeight="1" x14ac:dyDescent="0.25">
      <c r="A47" s="579" t="s">
        <v>503</v>
      </c>
      <c r="B47" s="133" t="s">
        <v>23</v>
      </c>
      <c r="C47" s="133" t="s">
        <v>24</v>
      </c>
      <c r="D47" s="133" t="s">
        <v>23</v>
      </c>
      <c r="E47" s="133" t="s">
        <v>499</v>
      </c>
      <c r="F47" s="307"/>
      <c r="G47" s="87"/>
      <c r="H47" s="87"/>
      <c r="I47" s="87"/>
      <c r="J47" s="141">
        <f t="shared" ref="J47:L51" si="6">J48</f>
        <v>36</v>
      </c>
      <c r="K47" s="141">
        <f t="shared" si="6"/>
        <v>36</v>
      </c>
      <c r="L47" s="141">
        <f t="shared" si="6"/>
        <v>36</v>
      </c>
      <c r="M47" s="291"/>
      <c r="N47" s="104"/>
    </row>
    <row r="48" spans="1:14" s="164" customFormat="1" ht="45" customHeight="1" x14ac:dyDescent="0.25">
      <c r="A48" s="204" t="s">
        <v>240</v>
      </c>
      <c r="B48" s="133" t="s">
        <v>23</v>
      </c>
      <c r="C48" s="133" t="s">
        <v>24</v>
      </c>
      <c r="D48" s="133" t="s">
        <v>23</v>
      </c>
      <c r="E48" s="133" t="s">
        <v>499</v>
      </c>
      <c r="F48" s="307">
        <v>600</v>
      </c>
      <c r="G48" s="87"/>
      <c r="H48" s="87"/>
      <c r="I48" s="87"/>
      <c r="J48" s="141">
        <f t="shared" si="6"/>
        <v>36</v>
      </c>
      <c r="K48" s="141">
        <f t="shared" si="6"/>
        <v>36</v>
      </c>
      <c r="L48" s="141">
        <f t="shared" si="6"/>
        <v>36</v>
      </c>
      <c r="M48" s="291"/>
      <c r="N48" s="104"/>
    </row>
    <row r="49" spans="1:14" s="164" customFormat="1" ht="25.5" customHeight="1" x14ac:dyDescent="0.25">
      <c r="A49" s="176" t="s">
        <v>241</v>
      </c>
      <c r="B49" s="133" t="s">
        <v>23</v>
      </c>
      <c r="C49" s="133" t="s">
        <v>24</v>
      </c>
      <c r="D49" s="133" t="s">
        <v>23</v>
      </c>
      <c r="E49" s="133" t="s">
        <v>499</v>
      </c>
      <c r="F49" s="307">
        <v>610</v>
      </c>
      <c r="G49" s="87"/>
      <c r="H49" s="87"/>
      <c r="I49" s="87"/>
      <c r="J49" s="141">
        <f t="shared" si="6"/>
        <v>36</v>
      </c>
      <c r="K49" s="141">
        <f t="shared" si="6"/>
        <v>36</v>
      </c>
      <c r="L49" s="141">
        <f t="shared" si="6"/>
        <v>36</v>
      </c>
      <c r="M49" s="291"/>
      <c r="N49" s="104"/>
    </row>
    <row r="50" spans="1:14" s="164" customFormat="1" ht="21.75" customHeight="1" x14ac:dyDescent="0.25">
      <c r="A50" s="179" t="s">
        <v>56</v>
      </c>
      <c r="B50" s="133" t="s">
        <v>23</v>
      </c>
      <c r="C50" s="133" t="s">
        <v>24</v>
      </c>
      <c r="D50" s="133" t="s">
        <v>23</v>
      </c>
      <c r="E50" s="133" t="s">
        <v>499</v>
      </c>
      <c r="F50" s="307">
        <v>610</v>
      </c>
      <c r="G50" s="87" t="s">
        <v>41</v>
      </c>
      <c r="H50" s="87"/>
      <c r="I50" s="87"/>
      <c r="J50" s="141">
        <f t="shared" si="6"/>
        <v>36</v>
      </c>
      <c r="K50" s="141">
        <f t="shared" si="6"/>
        <v>36</v>
      </c>
      <c r="L50" s="141">
        <f t="shared" si="6"/>
        <v>36</v>
      </c>
      <c r="M50" s="291"/>
      <c r="N50" s="104"/>
    </row>
    <row r="51" spans="1:14" s="164" customFormat="1" ht="24" customHeight="1" x14ac:dyDescent="0.25">
      <c r="A51" s="179" t="s">
        <v>57</v>
      </c>
      <c r="B51" s="133" t="s">
        <v>23</v>
      </c>
      <c r="C51" s="133" t="s">
        <v>24</v>
      </c>
      <c r="D51" s="133" t="s">
        <v>23</v>
      </c>
      <c r="E51" s="133" t="s">
        <v>499</v>
      </c>
      <c r="F51" s="307">
        <v>610</v>
      </c>
      <c r="G51" s="87" t="s">
        <v>41</v>
      </c>
      <c r="H51" s="87" t="s">
        <v>23</v>
      </c>
      <c r="I51" s="87"/>
      <c r="J51" s="141">
        <f t="shared" si="6"/>
        <v>36</v>
      </c>
      <c r="K51" s="141">
        <f t="shared" si="6"/>
        <v>36</v>
      </c>
      <c r="L51" s="141">
        <f t="shared" si="6"/>
        <v>36</v>
      </c>
      <c r="M51" s="291"/>
      <c r="N51" s="104"/>
    </row>
    <row r="52" spans="1:14" s="164" customFormat="1" ht="45" customHeight="1" x14ac:dyDescent="0.25">
      <c r="A52" s="179" t="s">
        <v>302</v>
      </c>
      <c r="B52" s="133" t="s">
        <v>23</v>
      </c>
      <c r="C52" s="133" t="s">
        <v>24</v>
      </c>
      <c r="D52" s="133" t="s">
        <v>23</v>
      </c>
      <c r="E52" s="133" t="s">
        <v>499</v>
      </c>
      <c r="F52" s="307">
        <v>610</v>
      </c>
      <c r="G52" s="87" t="s">
        <v>41</v>
      </c>
      <c r="H52" s="87" t="s">
        <v>23</v>
      </c>
      <c r="I52" s="87" t="s">
        <v>89</v>
      </c>
      <c r="J52" s="141">
        <f>'ведомст 3'!K431</f>
        <v>36</v>
      </c>
      <c r="K52" s="141">
        <f>'ведомст 3'!L431</f>
        <v>36</v>
      </c>
      <c r="L52" s="141">
        <f>'ведомст 3'!M431</f>
        <v>36</v>
      </c>
      <c r="M52" s="291"/>
      <c r="N52" s="104"/>
    </row>
    <row r="53" spans="1:14" s="164" customFormat="1" ht="114" customHeight="1" x14ac:dyDescent="0.25">
      <c r="A53" s="579" t="s">
        <v>504</v>
      </c>
      <c r="B53" s="133" t="s">
        <v>23</v>
      </c>
      <c r="C53" s="133" t="s">
        <v>24</v>
      </c>
      <c r="D53" s="133" t="s">
        <v>23</v>
      </c>
      <c r="E53" s="133" t="s">
        <v>500</v>
      </c>
      <c r="F53" s="307"/>
      <c r="G53" s="87"/>
      <c r="H53" s="87"/>
      <c r="I53" s="87"/>
      <c r="J53" s="141">
        <f t="shared" ref="J53:L57" si="7">J54</f>
        <v>36</v>
      </c>
      <c r="K53" s="141">
        <f t="shared" si="7"/>
        <v>36</v>
      </c>
      <c r="L53" s="141">
        <f t="shared" si="7"/>
        <v>36</v>
      </c>
      <c r="M53" s="291"/>
      <c r="N53" s="104"/>
    </row>
    <row r="54" spans="1:14" s="164" customFormat="1" ht="45" customHeight="1" x14ac:dyDescent="0.25">
      <c r="A54" s="204" t="s">
        <v>240</v>
      </c>
      <c r="B54" s="133" t="s">
        <v>23</v>
      </c>
      <c r="C54" s="133" t="s">
        <v>24</v>
      </c>
      <c r="D54" s="133" t="s">
        <v>23</v>
      </c>
      <c r="E54" s="133" t="s">
        <v>500</v>
      </c>
      <c r="F54" s="307">
        <v>600</v>
      </c>
      <c r="G54" s="87"/>
      <c r="H54" s="87"/>
      <c r="I54" s="87"/>
      <c r="J54" s="141">
        <f t="shared" si="7"/>
        <v>36</v>
      </c>
      <c r="K54" s="141">
        <f t="shared" si="7"/>
        <v>36</v>
      </c>
      <c r="L54" s="141">
        <f t="shared" si="7"/>
        <v>36</v>
      </c>
      <c r="M54" s="291"/>
      <c r="N54" s="104"/>
    </row>
    <row r="55" spans="1:14" s="164" customFormat="1" ht="21" customHeight="1" x14ac:dyDescent="0.25">
      <c r="A55" s="176" t="s">
        <v>241</v>
      </c>
      <c r="B55" s="133" t="s">
        <v>23</v>
      </c>
      <c r="C55" s="133" t="s">
        <v>24</v>
      </c>
      <c r="D55" s="133" t="s">
        <v>23</v>
      </c>
      <c r="E55" s="133" t="s">
        <v>500</v>
      </c>
      <c r="F55" s="307">
        <v>610</v>
      </c>
      <c r="G55" s="87"/>
      <c r="H55" s="87"/>
      <c r="I55" s="87"/>
      <c r="J55" s="141">
        <f t="shared" si="7"/>
        <v>36</v>
      </c>
      <c r="K55" s="141">
        <f t="shared" si="7"/>
        <v>36</v>
      </c>
      <c r="L55" s="141">
        <f t="shared" si="7"/>
        <v>36</v>
      </c>
      <c r="M55" s="291"/>
      <c r="N55" s="104"/>
    </row>
    <row r="56" spans="1:14" s="164" customFormat="1" ht="18.75" customHeight="1" x14ac:dyDescent="0.25">
      <c r="A56" s="179" t="s">
        <v>56</v>
      </c>
      <c r="B56" s="133" t="s">
        <v>23</v>
      </c>
      <c r="C56" s="133" t="s">
        <v>24</v>
      </c>
      <c r="D56" s="133" t="s">
        <v>23</v>
      </c>
      <c r="E56" s="133" t="s">
        <v>500</v>
      </c>
      <c r="F56" s="307">
        <v>610</v>
      </c>
      <c r="G56" s="87" t="s">
        <v>41</v>
      </c>
      <c r="H56" s="87"/>
      <c r="I56" s="87"/>
      <c r="J56" s="141">
        <f t="shared" si="7"/>
        <v>36</v>
      </c>
      <c r="K56" s="141">
        <f t="shared" si="7"/>
        <v>36</v>
      </c>
      <c r="L56" s="141">
        <f t="shared" si="7"/>
        <v>36</v>
      </c>
      <c r="M56" s="291"/>
      <c r="N56" s="104"/>
    </row>
    <row r="57" spans="1:14" s="164" customFormat="1" ht="18" customHeight="1" x14ac:dyDescent="0.25">
      <c r="A57" s="179" t="s">
        <v>57</v>
      </c>
      <c r="B57" s="133" t="s">
        <v>23</v>
      </c>
      <c r="C57" s="133" t="s">
        <v>24</v>
      </c>
      <c r="D57" s="133" t="s">
        <v>23</v>
      </c>
      <c r="E57" s="133" t="s">
        <v>500</v>
      </c>
      <c r="F57" s="307">
        <v>610</v>
      </c>
      <c r="G57" s="87" t="s">
        <v>41</v>
      </c>
      <c r="H57" s="87" t="s">
        <v>23</v>
      </c>
      <c r="I57" s="87"/>
      <c r="J57" s="141">
        <f t="shared" si="7"/>
        <v>36</v>
      </c>
      <c r="K57" s="141">
        <f t="shared" si="7"/>
        <v>36</v>
      </c>
      <c r="L57" s="141">
        <f t="shared" si="7"/>
        <v>36</v>
      </c>
      <c r="M57" s="291"/>
      <c r="N57" s="104"/>
    </row>
    <row r="58" spans="1:14" s="164" customFormat="1" ht="45" customHeight="1" x14ac:dyDescent="0.25">
      <c r="A58" s="179" t="s">
        <v>302</v>
      </c>
      <c r="B58" s="133" t="s">
        <v>23</v>
      </c>
      <c r="C58" s="133" t="s">
        <v>24</v>
      </c>
      <c r="D58" s="133" t="s">
        <v>23</v>
      </c>
      <c r="E58" s="133" t="s">
        <v>500</v>
      </c>
      <c r="F58" s="307">
        <v>610</v>
      </c>
      <c r="G58" s="87" t="s">
        <v>41</v>
      </c>
      <c r="H58" s="87" t="s">
        <v>23</v>
      </c>
      <c r="I58" s="87" t="s">
        <v>89</v>
      </c>
      <c r="J58" s="141">
        <f>'ведомст 3'!K434</f>
        <v>36</v>
      </c>
      <c r="K58" s="141">
        <f>'ведомст 3'!L434</f>
        <v>36</v>
      </c>
      <c r="L58" s="141">
        <f>'ведомст 3'!M434</f>
        <v>36</v>
      </c>
      <c r="M58" s="291"/>
      <c r="N58" s="104"/>
    </row>
    <row r="59" spans="1:14" s="164" customFormat="1" ht="72" customHeight="1" x14ac:dyDescent="0.25">
      <c r="A59" s="100" t="s">
        <v>311</v>
      </c>
      <c r="B59" s="133" t="s">
        <v>23</v>
      </c>
      <c r="C59" s="318" t="s">
        <v>24</v>
      </c>
      <c r="D59" s="133" t="s">
        <v>23</v>
      </c>
      <c r="E59" s="133" t="s">
        <v>370</v>
      </c>
      <c r="F59" s="307"/>
      <c r="G59" s="87"/>
      <c r="H59" s="87"/>
      <c r="I59" s="87"/>
      <c r="J59" s="141">
        <f t="shared" ref="J59:L63" si="8">J60</f>
        <v>0</v>
      </c>
      <c r="K59" s="141">
        <f t="shared" si="8"/>
        <v>0</v>
      </c>
      <c r="L59" s="141">
        <f t="shared" si="8"/>
        <v>0</v>
      </c>
      <c r="M59" s="291"/>
      <c r="N59" s="104"/>
    </row>
    <row r="60" spans="1:14" s="164" customFormat="1" ht="32.25" customHeight="1" x14ac:dyDescent="0.25">
      <c r="A60" s="179" t="s">
        <v>240</v>
      </c>
      <c r="B60" s="133" t="s">
        <v>23</v>
      </c>
      <c r="C60" s="318" t="s">
        <v>24</v>
      </c>
      <c r="D60" s="133" t="s">
        <v>23</v>
      </c>
      <c r="E60" s="133" t="s">
        <v>370</v>
      </c>
      <c r="F60" s="307">
        <v>600</v>
      </c>
      <c r="G60" s="87"/>
      <c r="H60" s="87"/>
      <c r="I60" s="87"/>
      <c r="J60" s="141">
        <f t="shared" si="8"/>
        <v>0</v>
      </c>
      <c r="K60" s="141">
        <f t="shared" si="8"/>
        <v>0</v>
      </c>
      <c r="L60" s="141">
        <f t="shared" si="8"/>
        <v>0</v>
      </c>
      <c r="M60" s="291"/>
      <c r="N60" s="104"/>
    </row>
    <row r="61" spans="1:14" s="164" customFormat="1" ht="32.25" customHeight="1" x14ac:dyDescent="0.25">
      <c r="A61" s="179" t="s">
        <v>241</v>
      </c>
      <c r="B61" s="133" t="s">
        <v>23</v>
      </c>
      <c r="C61" s="318" t="s">
        <v>24</v>
      </c>
      <c r="D61" s="133" t="s">
        <v>23</v>
      </c>
      <c r="E61" s="133" t="s">
        <v>370</v>
      </c>
      <c r="F61" s="307">
        <v>610</v>
      </c>
      <c r="G61" s="87"/>
      <c r="H61" s="87"/>
      <c r="I61" s="87"/>
      <c r="J61" s="141">
        <f t="shared" si="8"/>
        <v>0</v>
      </c>
      <c r="K61" s="141">
        <f t="shared" si="8"/>
        <v>0</v>
      </c>
      <c r="L61" s="141">
        <f t="shared" si="8"/>
        <v>0</v>
      </c>
      <c r="M61" s="291"/>
      <c r="N61" s="104"/>
    </row>
    <row r="62" spans="1:14" s="164" customFormat="1" ht="32.25" customHeight="1" x14ac:dyDescent="0.25">
      <c r="A62" s="179" t="s">
        <v>56</v>
      </c>
      <c r="B62" s="133" t="s">
        <v>23</v>
      </c>
      <c r="C62" s="318" t="s">
        <v>24</v>
      </c>
      <c r="D62" s="133" t="s">
        <v>23</v>
      </c>
      <c r="E62" s="133" t="s">
        <v>370</v>
      </c>
      <c r="F62" s="307">
        <v>610</v>
      </c>
      <c r="G62" s="87" t="s">
        <v>41</v>
      </c>
      <c r="H62" s="87"/>
      <c r="I62" s="87"/>
      <c r="J62" s="141">
        <f t="shared" si="8"/>
        <v>0</v>
      </c>
      <c r="K62" s="141">
        <f t="shared" si="8"/>
        <v>0</v>
      </c>
      <c r="L62" s="141">
        <f t="shared" si="8"/>
        <v>0</v>
      </c>
      <c r="M62" s="291"/>
      <c r="N62" s="104"/>
    </row>
    <row r="63" spans="1:14" s="164" customFormat="1" ht="32.25" customHeight="1" x14ac:dyDescent="0.25">
      <c r="A63" s="179" t="s">
        <v>57</v>
      </c>
      <c r="B63" s="133" t="s">
        <v>23</v>
      </c>
      <c r="C63" s="318" t="s">
        <v>24</v>
      </c>
      <c r="D63" s="133" t="s">
        <v>23</v>
      </c>
      <c r="E63" s="133" t="s">
        <v>370</v>
      </c>
      <c r="F63" s="307">
        <v>610</v>
      </c>
      <c r="G63" s="87" t="s">
        <v>41</v>
      </c>
      <c r="H63" s="87" t="s">
        <v>23</v>
      </c>
      <c r="I63" s="87"/>
      <c r="J63" s="141">
        <f t="shared" si="8"/>
        <v>0</v>
      </c>
      <c r="K63" s="141">
        <f t="shared" si="8"/>
        <v>0</v>
      </c>
      <c r="L63" s="141">
        <f t="shared" si="8"/>
        <v>0</v>
      </c>
      <c r="M63" s="291"/>
      <c r="N63" s="104"/>
    </row>
    <row r="64" spans="1:14" s="164" customFormat="1" ht="53.25" customHeight="1" x14ac:dyDescent="0.25">
      <c r="A64" s="179" t="s">
        <v>302</v>
      </c>
      <c r="B64" s="133" t="s">
        <v>23</v>
      </c>
      <c r="C64" s="318" t="s">
        <v>24</v>
      </c>
      <c r="D64" s="133" t="s">
        <v>23</v>
      </c>
      <c r="E64" s="133" t="s">
        <v>370</v>
      </c>
      <c r="F64" s="307">
        <v>610</v>
      </c>
      <c r="G64" s="87" t="s">
        <v>41</v>
      </c>
      <c r="H64" s="87" t="s">
        <v>23</v>
      </c>
      <c r="I64" s="87" t="s">
        <v>89</v>
      </c>
      <c r="J64" s="141">
        <f>'ведомст 3'!K437</f>
        <v>0</v>
      </c>
      <c r="K64" s="141">
        <f>'ведомст 3'!L437</f>
        <v>0</v>
      </c>
      <c r="L64" s="141">
        <f>'ведомст 3'!M437</f>
        <v>0</v>
      </c>
      <c r="M64" s="291"/>
      <c r="N64" s="104"/>
    </row>
    <row r="65" spans="1:14" s="164" customFormat="1" ht="32.25" customHeight="1" x14ac:dyDescent="0.25">
      <c r="A65" s="179" t="s">
        <v>59</v>
      </c>
      <c r="B65" s="133" t="s">
        <v>23</v>
      </c>
      <c r="C65" s="318" t="s">
        <v>24</v>
      </c>
      <c r="D65" s="133" t="s">
        <v>23</v>
      </c>
      <c r="E65" s="133" t="s">
        <v>371</v>
      </c>
      <c r="F65" s="307"/>
      <c r="G65" s="87"/>
      <c r="H65" s="87"/>
      <c r="I65" s="87"/>
      <c r="J65" s="190">
        <f t="shared" ref="J65:L69" si="9">J66</f>
        <v>5163.8</v>
      </c>
      <c r="K65" s="190">
        <f t="shared" si="9"/>
        <v>4192.5</v>
      </c>
      <c r="L65" s="190">
        <f t="shared" si="9"/>
        <v>4192.5</v>
      </c>
      <c r="M65" s="541"/>
      <c r="N65" s="104"/>
    </row>
    <row r="66" spans="1:14" s="164" customFormat="1" ht="32.25" customHeight="1" x14ac:dyDescent="0.25">
      <c r="A66" s="179" t="s">
        <v>240</v>
      </c>
      <c r="B66" s="133" t="s">
        <v>23</v>
      </c>
      <c r="C66" s="318" t="s">
        <v>24</v>
      </c>
      <c r="D66" s="133" t="s">
        <v>23</v>
      </c>
      <c r="E66" s="133" t="s">
        <v>371</v>
      </c>
      <c r="F66" s="307">
        <v>600</v>
      </c>
      <c r="G66" s="87"/>
      <c r="H66" s="87"/>
      <c r="I66" s="87"/>
      <c r="J66" s="190">
        <f t="shared" si="9"/>
        <v>5163.8</v>
      </c>
      <c r="K66" s="190">
        <f t="shared" si="9"/>
        <v>4192.5</v>
      </c>
      <c r="L66" s="190">
        <f t="shared" si="9"/>
        <v>4192.5</v>
      </c>
      <c r="M66" s="541"/>
      <c r="N66" s="104"/>
    </row>
    <row r="67" spans="1:14" s="164" customFormat="1" ht="32.25" customHeight="1" x14ac:dyDescent="0.25">
      <c r="A67" s="179" t="s">
        <v>241</v>
      </c>
      <c r="B67" s="133" t="s">
        <v>23</v>
      </c>
      <c r="C67" s="318" t="s">
        <v>24</v>
      </c>
      <c r="D67" s="133" t="s">
        <v>23</v>
      </c>
      <c r="E67" s="133" t="s">
        <v>371</v>
      </c>
      <c r="F67" s="307">
        <v>610</v>
      </c>
      <c r="G67" s="87"/>
      <c r="H67" s="87"/>
      <c r="I67" s="87"/>
      <c r="J67" s="190">
        <f t="shared" si="9"/>
        <v>5163.8</v>
      </c>
      <c r="K67" s="190">
        <f t="shared" si="9"/>
        <v>4192.5</v>
      </c>
      <c r="L67" s="190">
        <f t="shared" si="9"/>
        <v>4192.5</v>
      </c>
      <c r="M67" s="541"/>
      <c r="N67" s="104"/>
    </row>
    <row r="68" spans="1:14" s="164" customFormat="1" ht="25.5" customHeight="1" x14ac:dyDescent="0.25">
      <c r="A68" s="179" t="s">
        <v>56</v>
      </c>
      <c r="B68" s="133" t="s">
        <v>23</v>
      </c>
      <c r="C68" s="318" t="s">
        <v>24</v>
      </c>
      <c r="D68" s="133" t="s">
        <v>23</v>
      </c>
      <c r="E68" s="133" t="s">
        <v>371</v>
      </c>
      <c r="F68" s="307">
        <v>610</v>
      </c>
      <c r="G68" s="87" t="s">
        <v>41</v>
      </c>
      <c r="H68" s="87"/>
      <c r="I68" s="87"/>
      <c r="J68" s="190">
        <f t="shared" si="9"/>
        <v>5163.8</v>
      </c>
      <c r="K68" s="190">
        <f t="shared" si="9"/>
        <v>4192.5</v>
      </c>
      <c r="L68" s="190">
        <f t="shared" si="9"/>
        <v>4192.5</v>
      </c>
      <c r="M68" s="541"/>
      <c r="N68" s="104"/>
    </row>
    <row r="69" spans="1:14" s="164" customFormat="1" ht="24.75" customHeight="1" x14ac:dyDescent="0.25">
      <c r="A69" s="179" t="s">
        <v>57</v>
      </c>
      <c r="B69" s="133" t="s">
        <v>23</v>
      </c>
      <c r="C69" s="318" t="s">
        <v>24</v>
      </c>
      <c r="D69" s="133" t="s">
        <v>23</v>
      </c>
      <c r="E69" s="133" t="s">
        <v>371</v>
      </c>
      <c r="F69" s="307">
        <v>610</v>
      </c>
      <c r="G69" s="87" t="s">
        <v>41</v>
      </c>
      <c r="H69" s="87" t="s">
        <v>23</v>
      </c>
      <c r="I69" s="87"/>
      <c r="J69" s="190">
        <f t="shared" si="9"/>
        <v>5163.8</v>
      </c>
      <c r="K69" s="190">
        <f t="shared" si="9"/>
        <v>4192.5</v>
      </c>
      <c r="L69" s="190">
        <f t="shared" si="9"/>
        <v>4192.5</v>
      </c>
      <c r="M69" s="541"/>
      <c r="N69" s="104"/>
    </row>
    <row r="70" spans="1:14" s="164" customFormat="1" ht="52.5" customHeight="1" x14ac:dyDescent="0.25">
      <c r="A70" s="179" t="s">
        <v>302</v>
      </c>
      <c r="B70" s="133" t="s">
        <v>23</v>
      </c>
      <c r="C70" s="318" t="s">
        <v>24</v>
      </c>
      <c r="D70" s="133" t="s">
        <v>23</v>
      </c>
      <c r="E70" s="133" t="s">
        <v>371</v>
      </c>
      <c r="F70" s="307">
        <v>610</v>
      </c>
      <c r="G70" s="87" t="s">
        <v>41</v>
      </c>
      <c r="H70" s="87" t="s">
        <v>23</v>
      </c>
      <c r="I70" s="87" t="s">
        <v>89</v>
      </c>
      <c r="J70" s="190">
        <f>'ведомст 3'!K440</f>
        <v>5163.8</v>
      </c>
      <c r="K70" s="190">
        <f>'ведомст 3'!L440</f>
        <v>4192.5</v>
      </c>
      <c r="L70" s="190">
        <f>'ведомст 3'!M440</f>
        <v>4192.5</v>
      </c>
      <c r="M70" s="541"/>
      <c r="N70" s="104"/>
    </row>
    <row r="71" spans="1:14" s="164" customFormat="1" ht="24" customHeight="1" x14ac:dyDescent="0.25">
      <c r="A71" s="179" t="s">
        <v>170</v>
      </c>
      <c r="B71" s="133" t="s">
        <v>23</v>
      </c>
      <c r="C71" s="318" t="s">
        <v>24</v>
      </c>
      <c r="D71" s="133" t="s">
        <v>23</v>
      </c>
      <c r="E71" s="133" t="s">
        <v>384</v>
      </c>
      <c r="F71" s="307"/>
      <c r="G71" s="191"/>
      <c r="H71" s="87"/>
      <c r="I71" s="87"/>
      <c r="J71" s="141">
        <f t="shared" ref="J71:L73" si="10">J72</f>
        <v>1650.1</v>
      </c>
      <c r="K71" s="141">
        <f t="shared" si="10"/>
        <v>1515</v>
      </c>
      <c r="L71" s="141">
        <f t="shared" si="10"/>
        <v>1252</v>
      </c>
      <c r="M71" s="291"/>
      <c r="N71" s="104"/>
    </row>
    <row r="72" spans="1:14" s="164" customFormat="1" ht="45" x14ac:dyDescent="0.25">
      <c r="A72" s="179" t="s">
        <v>240</v>
      </c>
      <c r="B72" s="133" t="s">
        <v>23</v>
      </c>
      <c r="C72" s="318" t="s">
        <v>24</v>
      </c>
      <c r="D72" s="133" t="s">
        <v>23</v>
      </c>
      <c r="E72" s="133" t="s">
        <v>384</v>
      </c>
      <c r="F72" s="307">
        <v>600</v>
      </c>
      <c r="G72" s="191"/>
      <c r="H72" s="87"/>
      <c r="I72" s="87"/>
      <c r="J72" s="141">
        <f t="shared" si="10"/>
        <v>1650.1</v>
      </c>
      <c r="K72" s="141">
        <f t="shared" si="10"/>
        <v>1515</v>
      </c>
      <c r="L72" s="141">
        <f t="shared" si="10"/>
        <v>1252</v>
      </c>
      <c r="M72" s="291"/>
      <c r="N72" s="104"/>
    </row>
    <row r="73" spans="1:14" s="164" customFormat="1" ht="25.5" customHeight="1" x14ac:dyDescent="0.25">
      <c r="A73" s="179" t="s">
        <v>241</v>
      </c>
      <c r="B73" s="133" t="s">
        <v>23</v>
      </c>
      <c r="C73" s="318" t="s">
        <v>24</v>
      </c>
      <c r="D73" s="133" t="s">
        <v>23</v>
      </c>
      <c r="E73" s="133" t="s">
        <v>384</v>
      </c>
      <c r="F73" s="307">
        <v>610</v>
      </c>
      <c r="G73" s="191"/>
      <c r="H73" s="87"/>
      <c r="I73" s="87"/>
      <c r="J73" s="141">
        <f t="shared" si="10"/>
        <v>1650.1</v>
      </c>
      <c r="K73" s="141">
        <f t="shared" si="10"/>
        <v>1515</v>
      </c>
      <c r="L73" s="141">
        <f t="shared" si="10"/>
        <v>1252</v>
      </c>
      <c r="M73" s="291"/>
      <c r="N73" s="104"/>
    </row>
    <row r="74" spans="1:14" s="164" customFormat="1" x14ac:dyDescent="0.25">
      <c r="A74" s="179" t="s">
        <v>43</v>
      </c>
      <c r="B74" s="133" t="s">
        <v>23</v>
      </c>
      <c r="C74" s="318" t="s">
        <v>24</v>
      </c>
      <c r="D74" s="133" t="s">
        <v>23</v>
      </c>
      <c r="E74" s="133" t="s">
        <v>384</v>
      </c>
      <c r="F74" s="307">
        <v>610</v>
      </c>
      <c r="G74" s="87" t="s">
        <v>39</v>
      </c>
      <c r="H74" s="141"/>
      <c r="I74" s="87"/>
      <c r="J74" s="141">
        <f t="shared" ref="J74:L75" si="11">J75</f>
        <v>1650.1</v>
      </c>
      <c r="K74" s="141">
        <f t="shared" si="11"/>
        <v>1515</v>
      </c>
      <c r="L74" s="141">
        <f t="shared" si="11"/>
        <v>1252</v>
      </c>
      <c r="M74" s="291"/>
      <c r="N74" s="104"/>
    </row>
    <row r="75" spans="1:14" s="164" customFormat="1" x14ac:dyDescent="0.25">
      <c r="A75" s="179" t="s">
        <v>45</v>
      </c>
      <c r="B75" s="133" t="s">
        <v>23</v>
      </c>
      <c r="C75" s="318" t="s">
        <v>24</v>
      </c>
      <c r="D75" s="133" t="s">
        <v>23</v>
      </c>
      <c r="E75" s="133" t="s">
        <v>384</v>
      </c>
      <c r="F75" s="307">
        <v>610</v>
      </c>
      <c r="G75" s="87" t="s">
        <v>39</v>
      </c>
      <c r="H75" s="87" t="s">
        <v>36</v>
      </c>
      <c r="I75" s="87"/>
      <c r="J75" s="141">
        <f t="shared" si="11"/>
        <v>1650.1</v>
      </c>
      <c r="K75" s="141">
        <f t="shared" si="11"/>
        <v>1515</v>
      </c>
      <c r="L75" s="141">
        <f t="shared" si="11"/>
        <v>1252</v>
      </c>
      <c r="M75" s="291"/>
      <c r="N75" s="104"/>
    </row>
    <row r="76" spans="1:14" s="164" customFormat="1" ht="51.75" customHeight="1" x14ac:dyDescent="0.25">
      <c r="A76" s="179" t="s">
        <v>302</v>
      </c>
      <c r="B76" s="133" t="s">
        <v>23</v>
      </c>
      <c r="C76" s="318" t="s">
        <v>24</v>
      </c>
      <c r="D76" s="133" t="s">
        <v>23</v>
      </c>
      <c r="E76" s="133" t="s">
        <v>384</v>
      </c>
      <c r="F76" s="307">
        <v>610</v>
      </c>
      <c r="G76" s="87" t="s">
        <v>39</v>
      </c>
      <c r="H76" s="87" t="s">
        <v>36</v>
      </c>
      <c r="I76" s="87">
        <v>926</v>
      </c>
      <c r="J76" s="141">
        <f>'ведомст 3'!K529</f>
        <v>1650.1</v>
      </c>
      <c r="K76" s="141">
        <f>'ведомст 3'!L529</f>
        <v>1515</v>
      </c>
      <c r="L76" s="141">
        <f>'ведомст 3'!M529</f>
        <v>1252</v>
      </c>
      <c r="M76" s="291"/>
      <c r="N76" s="104"/>
    </row>
    <row r="77" spans="1:14" s="164" customFormat="1" ht="108" customHeight="1" x14ac:dyDescent="0.25">
      <c r="A77" s="200" t="s">
        <v>317</v>
      </c>
      <c r="B77" s="133" t="s">
        <v>23</v>
      </c>
      <c r="C77" s="318" t="s">
        <v>24</v>
      </c>
      <c r="D77" s="133" t="s">
        <v>23</v>
      </c>
      <c r="E77" s="133" t="s">
        <v>372</v>
      </c>
      <c r="F77" s="307"/>
      <c r="G77" s="87"/>
      <c r="H77" s="87"/>
      <c r="I77" s="87"/>
      <c r="J77" s="141">
        <f t="shared" ref="J77:L80" si="12">J78</f>
        <v>50882.2</v>
      </c>
      <c r="K77" s="141">
        <f t="shared" si="12"/>
        <v>42068.6</v>
      </c>
      <c r="L77" s="141">
        <f t="shared" si="12"/>
        <v>37921.5</v>
      </c>
      <c r="M77" s="291"/>
      <c r="N77" s="104"/>
    </row>
    <row r="78" spans="1:14" s="164" customFormat="1" ht="47.25" customHeight="1" x14ac:dyDescent="0.25">
      <c r="A78" s="179" t="s">
        <v>240</v>
      </c>
      <c r="B78" s="133" t="s">
        <v>23</v>
      </c>
      <c r="C78" s="318" t="s">
        <v>24</v>
      </c>
      <c r="D78" s="133" t="s">
        <v>23</v>
      </c>
      <c r="E78" s="133" t="s">
        <v>372</v>
      </c>
      <c r="F78" s="307">
        <v>600</v>
      </c>
      <c r="G78" s="87"/>
      <c r="H78" s="87"/>
      <c r="I78" s="87"/>
      <c r="J78" s="141">
        <f t="shared" si="12"/>
        <v>50882.2</v>
      </c>
      <c r="K78" s="141">
        <f t="shared" si="12"/>
        <v>42068.6</v>
      </c>
      <c r="L78" s="141">
        <f t="shared" si="12"/>
        <v>37921.5</v>
      </c>
      <c r="M78" s="291"/>
      <c r="N78" s="104"/>
    </row>
    <row r="79" spans="1:14" s="164" customFormat="1" ht="21" customHeight="1" x14ac:dyDescent="0.25">
      <c r="A79" s="179" t="s">
        <v>241</v>
      </c>
      <c r="B79" s="133" t="s">
        <v>23</v>
      </c>
      <c r="C79" s="318" t="s">
        <v>24</v>
      </c>
      <c r="D79" s="133" t="s">
        <v>23</v>
      </c>
      <c r="E79" s="133" t="s">
        <v>372</v>
      </c>
      <c r="F79" s="307">
        <v>610</v>
      </c>
      <c r="G79" s="87"/>
      <c r="H79" s="87"/>
      <c r="I79" s="87"/>
      <c r="J79" s="141">
        <f t="shared" si="12"/>
        <v>50882.2</v>
      </c>
      <c r="K79" s="141">
        <f t="shared" si="12"/>
        <v>42068.6</v>
      </c>
      <c r="L79" s="141">
        <f t="shared" si="12"/>
        <v>37921.5</v>
      </c>
      <c r="M79" s="291"/>
      <c r="N79" s="104"/>
    </row>
    <row r="80" spans="1:14" s="164" customFormat="1" ht="21" customHeight="1" x14ac:dyDescent="0.25">
      <c r="A80" s="179" t="s">
        <v>56</v>
      </c>
      <c r="B80" s="133" t="s">
        <v>23</v>
      </c>
      <c r="C80" s="318" t="s">
        <v>24</v>
      </c>
      <c r="D80" s="133" t="s">
        <v>23</v>
      </c>
      <c r="E80" s="133" t="s">
        <v>372</v>
      </c>
      <c r="F80" s="307">
        <v>610</v>
      </c>
      <c r="G80" s="87" t="s">
        <v>41</v>
      </c>
      <c r="H80" s="87"/>
      <c r="I80" s="87"/>
      <c r="J80" s="141">
        <f t="shared" si="12"/>
        <v>50882.2</v>
      </c>
      <c r="K80" s="141">
        <f t="shared" si="12"/>
        <v>42068.6</v>
      </c>
      <c r="L80" s="141">
        <f t="shared" si="12"/>
        <v>37921.5</v>
      </c>
      <c r="M80" s="291"/>
      <c r="N80" s="104"/>
    </row>
    <row r="81" spans="1:14" s="164" customFormat="1" ht="21" customHeight="1" x14ac:dyDescent="0.25">
      <c r="A81" s="179" t="s">
        <v>57</v>
      </c>
      <c r="B81" s="133" t="s">
        <v>23</v>
      </c>
      <c r="C81" s="318" t="s">
        <v>24</v>
      </c>
      <c r="D81" s="133" t="s">
        <v>23</v>
      </c>
      <c r="E81" s="133" t="s">
        <v>372</v>
      </c>
      <c r="F81" s="307">
        <v>610</v>
      </c>
      <c r="G81" s="87" t="s">
        <v>41</v>
      </c>
      <c r="H81" s="87" t="s">
        <v>23</v>
      </c>
      <c r="I81" s="87"/>
      <c r="J81" s="141">
        <f>J82</f>
        <v>50882.2</v>
      </c>
      <c r="K81" s="141">
        <f>K82</f>
        <v>42068.6</v>
      </c>
      <c r="L81" s="141">
        <f>L82</f>
        <v>37921.5</v>
      </c>
      <c r="M81" s="291"/>
      <c r="N81" s="104"/>
    </row>
    <row r="82" spans="1:14" s="164" customFormat="1" ht="43.5" customHeight="1" x14ac:dyDescent="0.25">
      <c r="A82" s="179" t="s">
        <v>302</v>
      </c>
      <c r="B82" s="133" t="s">
        <v>23</v>
      </c>
      <c r="C82" s="318" t="s">
        <v>24</v>
      </c>
      <c r="D82" s="133" t="s">
        <v>23</v>
      </c>
      <c r="E82" s="133" t="s">
        <v>372</v>
      </c>
      <c r="F82" s="307">
        <v>610</v>
      </c>
      <c r="G82" s="87" t="s">
        <v>41</v>
      </c>
      <c r="H82" s="87" t="s">
        <v>23</v>
      </c>
      <c r="I82" s="87" t="s">
        <v>89</v>
      </c>
      <c r="J82" s="141">
        <f>'ведомст 3'!K443</f>
        <v>50882.2</v>
      </c>
      <c r="K82" s="141">
        <f>'ведомст 3'!L443</f>
        <v>42068.6</v>
      </c>
      <c r="L82" s="141">
        <f>'ведомст 3'!M443</f>
        <v>37921.5</v>
      </c>
      <c r="M82" s="291"/>
      <c r="N82" s="104"/>
    </row>
    <row r="83" spans="1:14" s="164" customFormat="1" ht="45.75" customHeight="1" x14ac:dyDescent="0.25">
      <c r="A83" s="176" t="s">
        <v>290</v>
      </c>
      <c r="B83" s="133" t="s">
        <v>23</v>
      </c>
      <c r="C83" s="318" t="s">
        <v>24</v>
      </c>
      <c r="D83" s="133" t="s">
        <v>23</v>
      </c>
      <c r="E83" s="199" t="s">
        <v>373</v>
      </c>
      <c r="F83" s="307"/>
      <c r="G83" s="87"/>
      <c r="H83" s="87"/>
      <c r="I83" s="87"/>
      <c r="J83" s="141">
        <f t="shared" ref="J83:L87" si="13">J84</f>
        <v>1249</v>
      </c>
      <c r="K83" s="141">
        <f t="shared" si="13"/>
        <v>1249</v>
      </c>
      <c r="L83" s="141">
        <f t="shared" si="13"/>
        <v>1241.5</v>
      </c>
      <c r="M83" s="291"/>
      <c r="N83" s="104"/>
    </row>
    <row r="84" spans="1:14" s="164" customFormat="1" ht="43.5" customHeight="1" x14ac:dyDescent="0.25">
      <c r="A84" s="179" t="s">
        <v>240</v>
      </c>
      <c r="B84" s="133" t="s">
        <v>23</v>
      </c>
      <c r="C84" s="318" t="s">
        <v>24</v>
      </c>
      <c r="D84" s="133" t="s">
        <v>23</v>
      </c>
      <c r="E84" s="199" t="s">
        <v>373</v>
      </c>
      <c r="F84" s="307">
        <v>600</v>
      </c>
      <c r="G84" s="87"/>
      <c r="H84" s="87"/>
      <c r="I84" s="87"/>
      <c r="J84" s="141">
        <f t="shared" si="13"/>
        <v>1249</v>
      </c>
      <c r="K84" s="141">
        <f t="shared" si="13"/>
        <v>1249</v>
      </c>
      <c r="L84" s="141">
        <f t="shared" si="13"/>
        <v>1241.5</v>
      </c>
      <c r="M84" s="291"/>
      <c r="N84" s="104"/>
    </row>
    <row r="85" spans="1:14" s="164" customFormat="1" ht="29.25" customHeight="1" x14ac:dyDescent="0.25">
      <c r="A85" s="179" t="s">
        <v>241</v>
      </c>
      <c r="B85" s="133" t="s">
        <v>23</v>
      </c>
      <c r="C85" s="318" t="s">
        <v>24</v>
      </c>
      <c r="D85" s="133" t="s">
        <v>23</v>
      </c>
      <c r="E85" s="199" t="s">
        <v>373</v>
      </c>
      <c r="F85" s="307">
        <v>610</v>
      </c>
      <c r="G85" s="87"/>
      <c r="H85" s="87"/>
      <c r="I85" s="87"/>
      <c r="J85" s="141">
        <f t="shared" si="13"/>
        <v>1249</v>
      </c>
      <c r="K85" s="141">
        <f t="shared" si="13"/>
        <v>1249</v>
      </c>
      <c r="L85" s="141">
        <f t="shared" si="13"/>
        <v>1241.5</v>
      </c>
      <c r="M85" s="291"/>
      <c r="N85" s="104"/>
    </row>
    <row r="86" spans="1:14" s="164" customFormat="1" ht="18" customHeight="1" x14ac:dyDescent="0.25">
      <c r="A86" s="179" t="s">
        <v>56</v>
      </c>
      <c r="B86" s="133" t="s">
        <v>23</v>
      </c>
      <c r="C86" s="318" t="s">
        <v>24</v>
      </c>
      <c r="D86" s="133" t="s">
        <v>23</v>
      </c>
      <c r="E86" s="199" t="s">
        <v>373</v>
      </c>
      <c r="F86" s="307">
        <v>610</v>
      </c>
      <c r="G86" s="87" t="s">
        <v>41</v>
      </c>
      <c r="H86" s="87"/>
      <c r="I86" s="87"/>
      <c r="J86" s="141">
        <f t="shared" si="13"/>
        <v>1249</v>
      </c>
      <c r="K86" s="141">
        <f t="shared" si="13"/>
        <v>1249</v>
      </c>
      <c r="L86" s="141">
        <f t="shared" si="13"/>
        <v>1241.5</v>
      </c>
      <c r="M86" s="291"/>
      <c r="N86" s="104"/>
    </row>
    <row r="87" spans="1:14" s="164" customFormat="1" ht="24" customHeight="1" x14ac:dyDescent="0.25">
      <c r="A87" s="179" t="s">
        <v>57</v>
      </c>
      <c r="B87" s="133" t="s">
        <v>23</v>
      </c>
      <c r="C87" s="318" t="s">
        <v>24</v>
      </c>
      <c r="D87" s="133" t="s">
        <v>23</v>
      </c>
      <c r="E87" s="199" t="s">
        <v>373</v>
      </c>
      <c r="F87" s="307">
        <v>610</v>
      </c>
      <c r="G87" s="87" t="s">
        <v>41</v>
      </c>
      <c r="H87" s="87" t="s">
        <v>23</v>
      </c>
      <c r="I87" s="87"/>
      <c r="J87" s="141">
        <f t="shared" si="13"/>
        <v>1249</v>
      </c>
      <c r="K87" s="141">
        <f t="shared" si="13"/>
        <v>1249</v>
      </c>
      <c r="L87" s="141">
        <f t="shared" si="13"/>
        <v>1241.5</v>
      </c>
      <c r="M87" s="291"/>
      <c r="N87" s="104"/>
    </row>
    <row r="88" spans="1:14" s="164" customFormat="1" ht="33" customHeight="1" x14ac:dyDescent="0.25">
      <c r="A88" s="179" t="s">
        <v>302</v>
      </c>
      <c r="B88" s="133" t="s">
        <v>23</v>
      </c>
      <c r="C88" s="133" t="s">
        <v>24</v>
      </c>
      <c r="D88" s="133" t="s">
        <v>23</v>
      </c>
      <c r="E88" s="199" t="s">
        <v>373</v>
      </c>
      <c r="F88" s="307">
        <v>610</v>
      </c>
      <c r="G88" s="87" t="s">
        <v>41</v>
      </c>
      <c r="H88" s="87" t="s">
        <v>23</v>
      </c>
      <c r="I88" s="87" t="s">
        <v>89</v>
      </c>
      <c r="J88" s="141">
        <f>'ведомст 3'!K446</f>
        <v>1249</v>
      </c>
      <c r="K88" s="141">
        <f>'ведомст 3'!L446</f>
        <v>1249</v>
      </c>
      <c r="L88" s="141">
        <f>'ведомст 3'!M446</f>
        <v>1241.5</v>
      </c>
      <c r="M88" s="291"/>
      <c r="N88" s="104"/>
    </row>
    <row r="89" spans="1:14" s="164" customFormat="1" ht="33" hidden="1" customHeight="1" x14ac:dyDescent="0.25">
      <c r="A89" s="204" t="s">
        <v>495</v>
      </c>
      <c r="B89" s="133" t="s">
        <v>23</v>
      </c>
      <c r="C89" s="133" t="s">
        <v>24</v>
      </c>
      <c r="D89" s="133" t="s">
        <v>23</v>
      </c>
      <c r="E89" s="133" t="s">
        <v>494</v>
      </c>
      <c r="F89" s="133"/>
      <c r="G89" s="133"/>
      <c r="H89" s="133"/>
      <c r="I89" s="133"/>
      <c r="J89" s="589">
        <f>J90</f>
        <v>0</v>
      </c>
      <c r="K89" s="589">
        <f t="shared" ref="K89:L93" si="14">K90</f>
        <v>0</v>
      </c>
      <c r="L89" s="589">
        <f t="shared" si="14"/>
        <v>0</v>
      </c>
      <c r="M89" s="291"/>
      <c r="N89" s="104"/>
    </row>
    <row r="90" spans="1:14" s="164" customFormat="1" ht="45" hidden="1" customHeight="1" x14ac:dyDescent="0.25">
      <c r="A90" s="317" t="s">
        <v>240</v>
      </c>
      <c r="B90" s="133" t="s">
        <v>23</v>
      </c>
      <c r="C90" s="133" t="s">
        <v>24</v>
      </c>
      <c r="D90" s="133" t="s">
        <v>23</v>
      </c>
      <c r="E90" s="133" t="s">
        <v>494</v>
      </c>
      <c r="F90" s="133" t="s">
        <v>220</v>
      </c>
      <c r="G90" s="133"/>
      <c r="H90" s="133"/>
      <c r="I90" s="133"/>
      <c r="J90" s="589">
        <f>J91</f>
        <v>0</v>
      </c>
      <c r="K90" s="589">
        <f t="shared" si="14"/>
        <v>0</v>
      </c>
      <c r="L90" s="589">
        <f t="shared" si="14"/>
        <v>0</v>
      </c>
      <c r="M90" s="291"/>
      <c r="N90" s="104"/>
    </row>
    <row r="91" spans="1:14" s="164" customFormat="1" ht="33" hidden="1" customHeight="1" x14ac:dyDescent="0.25">
      <c r="A91" s="176" t="s">
        <v>241</v>
      </c>
      <c r="B91" s="133" t="s">
        <v>23</v>
      </c>
      <c r="C91" s="133" t="s">
        <v>24</v>
      </c>
      <c r="D91" s="133" t="s">
        <v>23</v>
      </c>
      <c r="E91" s="133" t="s">
        <v>494</v>
      </c>
      <c r="F91" s="133" t="s">
        <v>239</v>
      </c>
      <c r="G91" s="133"/>
      <c r="H91" s="133"/>
      <c r="I91" s="133"/>
      <c r="J91" s="589">
        <f>J92</f>
        <v>0</v>
      </c>
      <c r="K91" s="589">
        <f t="shared" si="14"/>
        <v>0</v>
      </c>
      <c r="L91" s="589">
        <f t="shared" si="14"/>
        <v>0</v>
      </c>
      <c r="M91" s="291"/>
      <c r="N91" s="104"/>
    </row>
    <row r="92" spans="1:14" s="164" customFormat="1" ht="33" hidden="1" customHeight="1" x14ac:dyDescent="0.25">
      <c r="A92" s="179" t="s">
        <v>56</v>
      </c>
      <c r="B92" s="133" t="s">
        <v>23</v>
      </c>
      <c r="C92" s="133" t="s">
        <v>24</v>
      </c>
      <c r="D92" s="133" t="s">
        <v>23</v>
      </c>
      <c r="E92" s="133" t="s">
        <v>494</v>
      </c>
      <c r="F92" s="133" t="s">
        <v>239</v>
      </c>
      <c r="G92" s="133" t="s">
        <v>41</v>
      </c>
      <c r="H92" s="133"/>
      <c r="I92" s="133"/>
      <c r="J92" s="589">
        <f>J93</f>
        <v>0</v>
      </c>
      <c r="K92" s="589">
        <f t="shared" si="14"/>
        <v>0</v>
      </c>
      <c r="L92" s="589">
        <f t="shared" si="14"/>
        <v>0</v>
      </c>
      <c r="M92" s="291"/>
      <c r="N92" s="104"/>
    </row>
    <row r="93" spans="1:14" s="164" customFormat="1" ht="33" hidden="1" customHeight="1" x14ac:dyDescent="0.25">
      <c r="A93" s="179" t="s">
        <v>57</v>
      </c>
      <c r="B93" s="133" t="s">
        <v>23</v>
      </c>
      <c r="C93" s="133" t="s">
        <v>24</v>
      </c>
      <c r="D93" s="133" t="s">
        <v>23</v>
      </c>
      <c r="E93" s="133" t="s">
        <v>494</v>
      </c>
      <c r="F93" s="133" t="s">
        <v>239</v>
      </c>
      <c r="G93" s="133" t="s">
        <v>41</v>
      </c>
      <c r="H93" s="133" t="s">
        <v>23</v>
      </c>
      <c r="I93" s="133"/>
      <c r="J93" s="589">
        <f>J94</f>
        <v>0</v>
      </c>
      <c r="K93" s="589">
        <f t="shared" si="14"/>
        <v>0</v>
      </c>
      <c r="L93" s="589">
        <f t="shared" si="14"/>
        <v>0</v>
      </c>
      <c r="M93" s="291"/>
      <c r="N93" s="104"/>
    </row>
    <row r="94" spans="1:14" s="164" customFormat="1" ht="33" hidden="1" customHeight="1" x14ac:dyDescent="0.25">
      <c r="A94" s="179" t="s">
        <v>302</v>
      </c>
      <c r="B94" s="133" t="s">
        <v>23</v>
      </c>
      <c r="C94" s="133" t="s">
        <v>24</v>
      </c>
      <c r="D94" s="133" t="s">
        <v>23</v>
      </c>
      <c r="E94" s="133" t="s">
        <v>494</v>
      </c>
      <c r="F94" s="133" t="s">
        <v>239</v>
      </c>
      <c r="G94" s="133" t="s">
        <v>41</v>
      </c>
      <c r="H94" s="133" t="s">
        <v>23</v>
      </c>
      <c r="I94" s="133" t="s">
        <v>89</v>
      </c>
      <c r="J94" s="589">
        <f>'ведомст 3'!K449</f>
        <v>0</v>
      </c>
      <c r="K94" s="589">
        <f>'ведомст 3'!L449</f>
        <v>0</v>
      </c>
      <c r="L94" s="589">
        <f>'ведомст 3'!M449</f>
        <v>0</v>
      </c>
      <c r="M94" s="291"/>
      <c r="N94" s="104"/>
    </row>
    <row r="95" spans="1:14" s="164" customFormat="1" ht="28.5" customHeight="1" x14ac:dyDescent="0.25">
      <c r="A95" s="319" t="s">
        <v>122</v>
      </c>
      <c r="B95" s="133" t="s">
        <v>23</v>
      </c>
      <c r="C95" s="133" t="s">
        <v>24</v>
      </c>
      <c r="D95" s="133" t="s">
        <v>36</v>
      </c>
      <c r="E95" s="133"/>
      <c r="F95" s="307"/>
      <c r="G95" s="87"/>
      <c r="H95" s="87"/>
      <c r="I95" s="87"/>
      <c r="J95" s="141">
        <f>J96+J102</f>
        <v>9500</v>
      </c>
      <c r="K95" s="141">
        <f>K96+K102</f>
        <v>3649.3</v>
      </c>
      <c r="L95" s="141">
        <f>L96+L102</f>
        <v>4940.8</v>
      </c>
      <c r="M95" s="291"/>
      <c r="N95" s="289"/>
    </row>
    <row r="96" spans="1:14" s="164" customFormat="1" ht="18.75" customHeight="1" x14ac:dyDescent="0.25">
      <c r="A96" s="179" t="s">
        <v>151</v>
      </c>
      <c r="B96" s="133" t="s">
        <v>23</v>
      </c>
      <c r="C96" s="133" t="s">
        <v>24</v>
      </c>
      <c r="D96" s="133" t="s">
        <v>36</v>
      </c>
      <c r="E96" s="133" t="s">
        <v>393</v>
      </c>
      <c r="F96" s="307"/>
      <c r="G96" s="87"/>
      <c r="H96" s="87"/>
      <c r="I96" s="87"/>
      <c r="J96" s="190">
        <f t="shared" ref="J96:L98" si="15">J97</f>
        <v>0</v>
      </c>
      <c r="K96" s="190">
        <f t="shared" si="15"/>
        <v>1260</v>
      </c>
      <c r="L96" s="190">
        <f t="shared" si="15"/>
        <v>2613</v>
      </c>
      <c r="M96" s="543"/>
      <c r="N96" s="655"/>
    </row>
    <row r="97" spans="1:14" s="164" customFormat="1" ht="18.75" customHeight="1" x14ac:dyDescent="0.25">
      <c r="A97" s="320" t="s">
        <v>149</v>
      </c>
      <c r="B97" s="133" t="s">
        <v>23</v>
      </c>
      <c r="C97" s="133" t="s">
        <v>24</v>
      </c>
      <c r="D97" s="133" t="s">
        <v>36</v>
      </c>
      <c r="E97" s="133" t="s">
        <v>393</v>
      </c>
      <c r="F97" s="307">
        <v>800</v>
      </c>
      <c r="G97" s="87"/>
      <c r="H97" s="87"/>
      <c r="I97" s="87"/>
      <c r="J97" s="190">
        <f t="shared" si="15"/>
        <v>0</v>
      </c>
      <c r="K97" s="190">
        <f t="shared" si="15"/>
        <v>1260</v>
      </c>
      <c r="L97" s="190">
        <f t="shared" si="15"/>
        <v>2613</v>
      </c>
      <c r="M97" s="543"/>
      <c r="N97" s="655"/>
    </row>
    <row r="98" spans="1:14" s="164" customFormat="1" ht="18.75" customHeight="1" x14ac:dyDescent="0.25">
      <c r="A98" s="312" t="s">
        <v>101</v>
      </c>
      <c r="B98" s="133" t="s">
        <v>23</v>
      </c>
      <c r="C98" s="133" t="s">
        <v>24</v>
      </c>
      <c r="D98" s="133" t="s">
        <v>36</v>
      </c>
      <c r="E98" s="133" t="s">
        <v>393</v>
      </c>
      <c r="F98" s="307">
        <v>870</v>
      </c>
      <c r="G98" s="87"/>
      <c r="H98" s="87"/>
      <c r="I98" s="87"/>
      <c r="J98" s="190">
        <f t="shared" si="15"/>
        <v>0</v>
      </c>
      <c r="K98" s="190">
        <f t="shared" si="15"/>
        <v>1260</v>
      </c>
      <c r="L98" s="190">
        <f t="shared" si="15"/>
        <v>2613</v>
      </c>
      <c r="M98" s="543"/>
      <c r="N98" s="655"/>
    </row>
    <row r="99" spans="1:14" s="164" customFormat="1" ht="18.75" customHeight="1" x14ac:dyDescent="0.25">
      <c r="A99" s="179" t="s">
        <v>151</v>
      </c>
      <c r="B99" s="133" t="s">
        <v>23</v>
      </c>
      <c r="C99" s="133" t="s">
        <v>24</v>
      </c>
      <c r="D99" s="133" t="s">
        <v>36</v>
      </c>
      <c r="E99" s="133" t="s">
        <v>393</v>
      </c>
      <c r="F99" s="307">
        <v>870</v>
      </c>
      <c r="G99" s="87" t="s">
        <v>150</v>
      </c>
      <c r="H99" s="87"/>
      <c r="I99" s="87"/>
      <c r="J99" s="190">
        <f t="shared" ref="J99:L100" si="16">J100</f>
        <v>0</v>
      </c>
      <c r="K99" s="190">
        <f t="shared" si="16"/>
        <v>1260</v>
      </c>
      <c r="L99" s="190">
        <f t="shared" si="16"/>
        <v>2613</v>
      </c>
      <c r="M99" s="543"/>
      <c r="N99" s="655"/>
    </row>
    <row r="100" spans="1:14" s="164" customFormat="1" ht="18.75" customHeight="1" x14ac:dyDescent="0.25">
      <c r="A100" s="179" t="s">
        <v>151</v>
      </c>
      <c r="B100" s="133" t="s">
        <v>23</v>
      </c>
      <c r="C100" s="133" t="s">
        <v>24</v>
      </c>
      <c r="D100" s="133" t="s">
        <v>36</v>
      </c>
      <c r="E100" s="133" t="s">
        <v>393</v>
      </c>
      <c r="F100" s="307">
        <v>870</v>
      </c>
      <c r="G100" s="87" t="s">
        <v>150</v>
      </c>
      <c r="H100" s="87" t="s">
        <v>150</v>
      </c>
      <c r="I100" s="87"/>
      <c r="J100" s="190">
        <f t="shared" si="16"/>
        <v>0</v>
      </c>
      <c r="K100" s="190">
        <f t="shared" si="16"/>
        <v>1260</v>
      </c>
      <c r="L100" s="190">
        <f t="shared" si="16"/>
        <v>2613</v>
      </c>
      <c r="M100" s="543"/>
      <c r="N100" s="655"/>
    </row>
    <row r="101" spans="1:14" s="164" customFormat="1" ht="31.5" customHeight="1" x14ac:dyDescent="0.25">
      <c r="A101" s="179" t="s">
        <v>302</v>
      </c>
      <c r="B101" s="133" t="s">
        <v>23</v>
      </c>
      <c r="C101" s="133" t="s">
        <v>24</v>
      </c>
      <c r="D101" s="133" t="s">
        <v>36</v>
      </c>
      <c r="E101" s="133" t="s">
        <v>393</v>
      </c>
      <c r="F101" s="307">
        <v>870</v>
      </c>
      <c r="G101" s="87" t="s">
        <v>150</v>
      </c>
      <c r="H101" s="87" t="s">
        <v>150</v>
      </c>
      <c r="I101" s="87" t="s">
        <v>89</v>
      </c>
      <c r="J101" s="156">
        <f>'ведомст 3'!K551</f>
        <v>0</v>
      </c>
      <c r="K101" s="156">
        <f>'ведомст 3'!L551</f>
        <v>1260</v>
      </c>
      <c r="L101" s="156">
        <f>'ведомст 3'!M551</f>
        <v>2613</v>
      </c>
      <c r="M101" s="544"/>
      <c r="N101" s="655"/>
    </row>
    <row r="102" spans="1:14" s="164" customFormat="1" ht="24" customHeight="1" x14ac:dyDescent="0.25">
      <c r="A102" s="179" t="s">
        <v>60</v>
      </c>
      <c r="B102" s="133" t="s">
        <v>23</v>
      </c>
      <c r="C102" s="133" t="s">
        <v>24</v>
      </c>
      <c r="D102" s="133" t="s">
        <v>36</v>
      </c>
      <c r="E102" s="133" t="s">
        <v>374</v>
      </c>
      <c r="F102" s="307"/>
      <c r="G102" s="87"/>
      <c r="H102" s="87"/>
      <c r="I102" s="87"/>
      <c r="J102" s="190">
        <f t="shared" ref="J102:L106" si="17">J103</f>
        <v>9500</v>
      </c>
      <c r="K102" s="190">
        <f t="shared" si="17"/>
        <v>2389.3000000000002</v>
      </c>
      <c r="L102" s="190">
        <f t="shared" si="17"/>
        <v>2327.8000000000002</v>
      </c>
      <c r="M102" s="541"/>
      <c r="N102" s="104"/>
    </row>
    <row r="103" spans="1:14" s="164" customFormat="1" ht="45" x14ac:dyDescent="0.25">
      <c r="A103" s="179" t="s">
        <v>240</v>
      </c>
      <c r="B103" s="133" t="s">
        <v>23</v>
      </c>
      <c r="C103" s="133" t="s">
        <v>24</v>
      </c>
      <c r="D103" s="133" t="s">
        <v>36</v>
      </c>
      <c r="E103" s="133" t="s">
        <v>374</v>
      </c>
      <c r="F103" s="307">
        <v>600</v>
      </c>
      <c r="G103" s="87"/>
      <c r="H103" s="87"/>
      <c r="I103" s="87"/>
      <c r="J103" s="190">
        <f t="shared" si="17"/>
        <v>9500</v>
      </c>
      <c r="K103" s="190">
        <f t="shared" si="17"/>
        <v>2389.3000000000002</v>
      </c>
      <c r="L103" s="190">
        <f t="shared" si="17"/>
        <v>2327.8000000000002</v>
      </c>
      <c r="M103" s="541"/>
      <c r="N103" s="104"/>
    </row>
    <row r="104" spans="1:14" s="164" customFormat="1" ht="24" customHeight="1" x14ac:dyDescent="0.25">
      <c r="A104" s="179" t="s">
        <v>241</v>
      </c>
      <c r="B104" s="133" t="s">
        <v>23</v>
      </c>
      <c r="C104" s="133" t="s">
        <v>24</v>
      </c>
      <c r="D104" s="133" t="s">
        <v>36</v>
      </c>
      <c r="E104" s="133" t="s">
        <v>374</v>
      </c>
      <c r="F104" s="307">
        <v>610</v>
      </c>
      <c r="G104" s="87"/>
      <c r="H104" s="87"/>
      <c r="I104" s="87"/>
      <c r="J104" s="190">
        <f t="shared" si="17"/>
        <v>9500</v>
      </c>
      <c r="K104" s="190">
        <f t="shared" si="17"/>
        <v>2389.3000000000002</v>
      </c>
      <c r="L104" s="190">
        <f t="shared" si="17"/>
        <v>2327.8000000000002</v>
      </c>
      <c r="M104" s="541"/>
      <c r="N104" s="104"/>
    </row>
    <row r="105" spans="1:14" s="164" customFormat="1" ht="24" customHeight="1" x14ac:dyDescent="0.25">
      <c r="A105" s="179" t="s">
        <v>56</v>
      </c>
      <c r="B105" s="133" t="s">
        <v>23</v>
      </c>
      <c r="C105" s="133" t="s">
        <v>24</v>
      </c>
      <c r="D105" s="133" t="s">
        <v>36</v>
      </c>
      <c r="E105" s="133" t="s">
        <v>374</v>
      </c>
      <c r="F105" s="307">
        <v>610</v>
      </c>
      <c r="G105" s="87" t="s">
        <v>41</v>
      </c>
      <c r="H105" s="87"/>
      <c r="I105" s="87"/>
      <c r="J105" s="190">
        <f t="shared" si="17"/>
        <v>9500</v>
      </c>
      <c r="K105" s="190">
        <f t="shared" si="17"/>
        <v>2389.3000000000002</v>
      </c>
      <c r="L105" s="190">
        <f t="shared" si="17"/>
        <v>2327.8000000000002</v>
      </c>
      <c r="M105" s="541"/>
      <c r="N105" s="104"/>
    </row>
    <row r="106" spans="1:14" s="164" customFormat="1" ht="24" customHeight="1" x14ac:dyDescent="0.25">
      <c r="A106" s="179" t="s">
        <v>132</v>
      </c>
      <c r="B106" s="133" t="s">
        <v>23</v>
      </c>
      <c r="C106" s="133" t="s">
        <v>24</v>
      </c>
      <c r="D106" s="133" t="s">
        <v>36</v>
      </c>
      <c r="E106" s="133" t="s">
        <v>374</v>
      </c>
      <c r="F106" s="307">
        <v>610</v>
      </c>
      <c r="G106" s="87" t="s">
        <v>41</v>
      </c>
      <c r="H106" s="87" t="s">
        <v>36</v>
      </c>
      <c r="I106" s="87"/>
      <c r="J106" s="190">
        <f t="shared" si="17"/>
        <v>9500</v>
      </c>
      <c r="K106" s="190">
        <f t="shared" si="17"/>
        <v>2389.3000000000002</v>
      </c>
      <c r="L106" s="190">
        <f t="shared" si="17"/>
        <v>2327.8000000000002</v>
      </c>
      <c r="M106" s="541"/>
      <c r="N106" s="104"/>
    </row>
    <row r="107" spans="1:14" s="164" customFormat="1" ht="31.5" customHeight="1" x14ac:dyDescent="0.25">
      <c r="A107" s="179" t="s">
        <v>302</v>
      </c>
      <c r="B107" s="133" t="s">
        <v>23</v>
      </c>
      <c r="C107" s="133" t="s">
        <v>24</v>
      </c>
      <c r="D107" s="133" t="s">
        <v>36</v>
      </c>
      <c r="E107" s="133" t="s">
        <v>374</v>
      </c>
      <c r="F107" s="307">
        <v>610</v>
      </c>
      <c r="G107" s="87" t="s">
        <v>41</v>
      </c>
      <c r="H107" s="87" t="s">
        <v>36</v>
      </c>
      <c r="I107" s="87" t="s">
        <v>89</v>
      </c>
      <c r="J107" s="190">
        <f>'ведомст 3'!K457</f>
        <v>9500</v>
      </c>
      <c r="K107" s="190">
        <f>'ведомст 3'!L457</f>
        <v>2389.3000000000002</v>
      </c>
      <c r="L107" s="190">
        <f>'ведомст 3'!M457</f>
        <v>2327.8000000000002</v>
      </c>
      <c r="M107" s="541"/>
      <c r="N107" s="104"/>
    </row>
    <row r="108" spans="1:14" s="164" customFormat="1" ht="62.25" customHeight="1" x14ac:dyDescent="0.25">
      <c r="A108" s="312" t="s">
        <v>285</v>
      </c>
      <c r="B108" s="133" t="s">
        <v>23</v>
      </c>
      <c r="C108" s="133" t="s">
        <v>24</v>
      </c>
      <c r="D108" s="133" t="s">
        <v>25</v>
      </c>
      <c r="E108" s="133"/>
      <c r="F108" s="307"/>
      <c r="G108" s="87"/>
      <c r="H108" s="87"/>
      <c r="I108" s="87"/>
      <c r="J108" s="190">
        <f>J110</f>
        <v>370</v>
      </c>
      <c r="K108" s="190">
        <f>K110</f>
        <v>370</v>
      </c>
      <c r="L108" s="190">
        <f>L110</f>
        <v>370</v>
      </c>
      <c r="M108" s="541"/>
      <c r="N108" s="104"/>
    </row>
    <row r="109" spans="1:14" s="164" customFormat="1" ht="93.75" customHeight="1" x14ac:dyDescent="0.25">
      <c r="A109" s="176" t="s">
        <v>288</v>
      </c>
      <c r="B109" s="133" t="s">
        <v>23</v>
      </c>
      <c r="C109" s="133" t="s">
        <v>24</v>
      </c>
      <c r="D109" s="133" t="s">
        <v>25</v>
      </c>
      <c r="E109" s="133" t="s">
        <v>375</v>
      </c>
      <c r="F109" s="307"/>
      <c r="G109" s="87"/>
      <c r="H109" s="87"/>
      <c r="I109" s="87"/>
      <c r="J109" s="190">
        <f>J110</f>
        <v>370</v>
      </c>
      <c r="K109" s="190">
        <f>K110</f>
        <v>370</v>
      </c>
      <c r="L109" s="190">
        <f>L110</f>
        <v>370</v>
      </c>
      <c r="M109" s="541"/>
      <c r="N109" s="289"/>
    </row>
    <row r="110" spans="1:14" s="164" customFormat="1" ht="45.75" customHeight="1" x14ac:dyDescent="0.25">
      <c r="A110" s="321" t="s">
        <v>240</v>
      </c>
      <c r="B110" s="133" t="s">
        <v>23</v>
      </c>
      <c r="C110" s="133" t="s">
        <v>24</v>
      </c>
      <c r="D110" s="133" t="s">
        <v>25</v>
      </c>
      <c r="E110" s="133" t="s">
        <v>375</v>
      </c>
      <c r="F110" s="322">
        <v>600</v>
      </c>
      <c r="G110" s="323"/>
      <c r="H110" s="87"/>
      <c r="I110" s="87"/>
      <c r="J110" s="190">
        <f t="shared" ref="J110:L113" si="18">J111</f>
        <v>370</v>
      </c>
      <c r="K110" s="190">
        <f t="shared" si="18"/>
        <v>370</v>
      </c>
      <c r="L110" s="190">
        <f t="shared" si="18"/>
        <v>370</v>
      </c>
      <c r="M110" s="541"/>
      <c r="N110" s="104"/>
    </row>
    <row r="111" spans="1:14" s="164" customFormat="1" ht="75.75" customHeight="1" x14ac:dyDescent="0.25">
      <c r="A111" s="324" t="s">
        <v>287</v>
      </c>
      <c r="B111" s="133" t="s">
        <v>23</v>
      </c>
      <c r="C111" s="133" t="s">
        <v>24</v>
      </c>
      <c r="D111" s="133" t="s">
        <v>25</v>
      </c>
      <c r="E111" s="133" t="s">
        <v>375</v>
      </c>
      <c r="F111" s="322">
        <v>630</v>
      </c>
      <c r="G111" s="323"/>
      <c r="H111" s="87"/>
      <c r="I111" s="87"/>
      <c r="J111" s="190">
        <f t="shared" si="18"/>
        <v>370</v>
      </c>
      <c r="K111" s="190">
        <f t="shared" si="18"/>
        <v>370</v>
      </c>
      <c r="L111" s="190">
        <f t="shared" si="18"/>
        <v>370</v>
      </c>
      <c r="M111" s="541"/>
      <c r="N111" s="104"/>
    </row>
    <row r="112" spans="1:14" s="164" customFormat="1" ht="18.75" customHeight="1" x14ac:dyDescent="0.25">
      <c r="A112" s="179" t="s">
        <v>56</v>
      </c>
      <c r="B112" s="133" t="s">
        <v>23</v>
      </c>
      <c r="C112" s="133" t="s">
        <v>24</v>
      </c>
      <c r="D112" s="133" t="s">
        <v>25</v>
      </c>
      <c r="E112" s="133" t="s">
        <v>375</v>
      </c>
      <c r="F112" s="322">
        <v>630</v>
      </c>
      <c r="G112" s="87" t="s">
        <v>41</v>
      </c>
      <c r="H112" s="87"/>
      <c r="I112" s="87"/>
      <c r="J112" s="190">
        <f t="shared" si="18"/>
        <v>370</v>
      </c>
      <c r="K112" s="190">
        <f t="shared" si="18"/>
        <v>370</v>
      </c>
      <c r="L112" s="190">
        <f t="shared" si="18"/>
        <v>370</v>
      </c>
      <c r="M112" s="541"/>
      <c r="N112" s="104"/>
    </row>
    <row r="113" spans="1:14" s="164" customFormat="1" ht="21" customHeight="1" x14ac:dyDescent="0.25">
      <c r="A113" s="179" t="s">
        <v>132</v>
      </c>
      <c r="B113" s="133" t="s">
        <v>23</v>
      </c>
      <c r="C113" s="133" t="s">
        <v>24</v>
      </c>
      <c r="D113" s="133" t="s">
        <v>25</v>
      </c>
      <c r="E113" s="133" t="s">
        <v>375</v>
      </c>
      <c r="F113" s="322">
        <v>630</v>
      </c>
      <c r="G113" s="87" t="s">
        <v>41</v>
      </c>
      <c r="H113" s="87" t="s">
        <v>36</v>
      </c>
      <c r="I113" s="87"/>
      <c r="J113" s="190">
        <f t="shared" si="18"/>
        <v>370</v>
      </c>
      <c r="K113" s="190">
        <f t="shared" si="18"/>
        <v>370</v>
      </c>
      <c r="L113" s="190">
        <f t="shared" si="18"/>
        <v>370</v>
      </c>
      <c r="M113" s="541"/>
      <c r="N113" s="104"/>
    </row>
    <row r="114" spans="1:14" s="164" customFormat="1" ht="31.5" customHeight="1" x14ac:dyDescent="0.25">
      <c r="A114" s="179" t="s">
        <v>302</v>
      </c>
      <c r="B114" s="133" t="s">
        <v>23</v>
      </c>
      <c r="C114" s="133" t="s">
        <v>24</v>
      </c>
      <c r="D114" s="133" t="s">
        <v>25</v>
      </c>
      <c r="E114" s="133" t="s">
        <v>375</v>
      </c>
      <c r="F114" s="322">
        <v>630</v>
      </c>
      <c r="G114" s="87" t="s">
        <v>41</v>
      </c>
      <c r="H114" s="87" t="s">
        <v>36</v>
      </c>
      <c r="I114" s="87" t="s">
        <v>89</v>
      </c>
      <c r="J114" s="190">
        <f>'ведомст 3'!K461</f>
        <v>370</v>
      </c>
      <c r="K114" s="190">
        <f>'ведомст 3'!L461</f>
        <v>370</v>
      </c>
      <c r="L114" s="190">
        <f>'ведомст 3'!M461</f>
        <v>370</v>
      </c>
      <c r="M114" s="541"/>
      <c r="N114" s="104"/>
    </row>
    <row r="115" spans="1:14" s="164" customFormat="1" ht="63" customHeight="1" x14ac:dyDescent="0.25">
      <c r="A115" s="179" t="s">
        <v>297</v>
      </c>
      <c r="B115" s="133" t="s">
        <v>23</v>
      </c>
      <c r="C115" s="133" t="s">
        <v>26</v>
      </c>
      <c r="D115" s="133"/>
      <c r="E115" s="133"/>
      <c r="F115" s="307"/>
      <c r="G115" s="87"/>
      <c r="H115" s="87"/>
      <c r="I115" s="87"/>
      <c r="J115" s="141">
        <f>J116+J129+J136</f>
        <v>1988.8000000000002</v>
      </c>
      <c r="K115" s="141">
        <f>K116+K129+K136</f>
        <v>1982.8000000000002</v>
      </c>
      <c r="L115" s="141">
        <f>L116+L129+L136</f>
        <v>1982.8000000000002</v>
      </c>
      <c r="M115" s="291"/>
      <c r="N115" s="291"/>
    </row>
    <row r="116" spans="1:14" s="164" customFormat="1" ht="60" x14ac:dyDescent="0.25">
      <c r="A116" s="179" t="s">
        <v>245</v>
      </c>
      <c r="B116" s="133" t="s">
        <v>23</v>
      </c>
      <c r="C116" s="133" t="s">
        <v>26</v>
      </c>
      <c r="D116" s="133" t="s">
        <v>22</v>
      </c>
      <c r="E116" s="133"/>
      <c r="F116" s="307"/>
      <c r="G116" s="87"/>
      <c r="H116" s="87"/>
      <c r="I116" s="87"/>
      <c r="J116" s="190">
        <f>J122+J128</f>
        <v>1163.4000000000001</v>
      </c>
      <c r="K116" s="190">
        <f>K122+K128</f>
        <v>1157.4000000000001</v>
      </c>
      <c r="L116" s="190">
        <f>L122+L128</f>
        <v>1157.4000000000001</v>
      </c>
      <c r="M116" s="543"/>
      <c r="N116" s="327"/>
    </row>
    <row r="117" spans="1:14" s="164" customFormat="1" ht="40.5" customHeight="1" x14ac:dyDescent="0.25">
      <c r="A117" s="188" t="s">
        <v>8</v>
      </c>
      <c r="B117" s="133" t="s">
        <v>23</v>
      </c>
      <c r="C117" s="133" t="s">
        <v>26</v>
      </c>
      <c r="D117" s="133" t="s">
        <v>22</v>
      </c>
      <c r="E117" s="133" t="s">
        <v>378</v>
      </c>
      <c r="F117" s="307"/>
      <c r="G117" s="87"/>
      <c r="H117" s="87"/>
      <c r="I117" s="87"/>
      <c r="J117" s="190">
        <f t="shared" ref="J117:L121" si="19">J118</f>
        <v>10</v>
      </c>
      <c r="K117" s="190">
        <f t="shared" si="19"/>
        <v>10</v>
      </c>
      <c r="L117" s="190">
        <f t="shared" si="19"/>
        <v>10</v>
      </c>
      <c r="M117" s="541"/>
      <c r="N117" s="104"/>
    </row>
    <row r="118" spans="1:14" s="164" customFormat="1" ht="30" x14ac:dyDescent="0.25">
      <c r="A118" s="325" t="s">
        <v>246</v>
      </c>
      <c r="B118" s="133" t="s">
        <v>23</v>
      </c>
      <c r="C118" s="133" t="s">
        <v>26</v>
      </c>
      <c r="D118" s="133" t="s">
        <v>22</v>
      </c>
      <c r="E118" s="133" t="s">
        <v>378</v>
      </c>
      <c r="F118" s="307">
        <v>300</v>
      </c>
      <c r="G118" s="87"/>
      <c r="H118" s="87"/>
      <c r="I118" s="87"/>
      <c r="J118" s="190">
        <f t="shared" si="19"/>
        <v>10</v>
      </c>
      <c r="K118" s="190">
        <f t="shared" si="19"/>
        <v>10</v>
      </c>
      <c r="L118" s="190">
        <f t="shared" si="19"/>
        <v>10</v>
      </c>
      <c r="M118" s="541"/>
      <c r="N118" s="104"/>
    </row>
    <row r="119" spans="1:14" s="164" customFormat="1" x14ac:dyDescent="0.25">
      <c r="A119" s="326" t="s">
        <v>7</v>
      </c>
      <c r="B119" s="133" t="s">
        <v>23</v>
      </c>
      <c r="C119" s="133" t="s">
        <v>26</v>
      </c>
      <c r="D119" s="133" t="s">
        <v>22</v>
      </c>
      <c r="E119" s="133" t="s">
        <v>378</v>
      </c>
      <c r="F119" s="307">
        <v>350</v>
      </c>
      <c r="G119" s="87"/>
      <c r="H119" s="87"/>
      <c r="I119" s="87"/>
      <c r="J119" s="190">
        <f t="shared" si="19"/>
        <v>10</v>
      </c>
      <c r="K119" s="190">
        <f t="shared" si="19"/>
        <v>10</v>
      </c>
      <c r="L119" s="190">
        <f t="shared" si="19"/>
        <v>10</v>
      </c>
      <c r="M119" s="541"/>
      <c r="N119" s="104"/>
    </row>
    <row r="120" spans="1:14" s="164" customFormat="1" x14ac:dyDescent="0.25">
      <c r="A120" s="179" t="s">
        <v>56</v>
      </c>
      <c r="B120" s="133" t="s">
        <v>23</v>
      </c>
      <c r="C120" s="133" t="s">
        <v>26</v>
      </c>
      <c r="D120" s="133" t="s">
        <v>22</v>
      </c>
      <c r="E120" s="133" t="s">
        <v>378</v>
      </c>
      <c r="F120" s="307">
        <v>350</v>
      </c>
      <c r="G120" s="87" t="s">
        <v>41</v>
      </c>
      <c r="H120" s="87"/>
      <c r="I120" s="87"/>
      <c r="J120" s="190">
        <f t="shared" si="19"/>
        <v>10</v>
      </c>
      <c r="K120" s="190">
        <f t="shared" si="19"/>
        <v>10</v>
      </c>
      <c r="L120" s="190">
        <f t="shared" si="19"/>
        <v>10</v>
      </c>
      <c r="M120" s="541"/>
      <c r="N120" s="104"/>
    </row>
    <row r="121" spans="1:14" s="164" customFormat="1" x14ac:dyDescent="0.25">
      <c r="A121" s="179" t="s">
        <v>106</v>
      </c>
      <c r="B121" s="133" t="s">
        <v>23</v>
      </c>
      <c r="C121" s="133" t="s">
        <v>26</v>
      </c>
      <c r="D121" s="133" t="s">
        <v>22</v>
      </c>
      <c r="E121" s="133" t="s">
        <v>378</v>
      </c>
      <c r="F121" s="307">
        <v>350</v>
      </c>
      <c r="G121" s="87" t="s">
        <v>41</v>
      </c>
      <c r="H121" s="87" t="s">
        <v>28</v>
      </c>
      <c r="I121" s="87"/>
      <c r="J121" s="190">
        <f t="shared" si="19"/>
        <v>10</v>
      </c>
      <c r="K121" s="190">
        <f t="shared" si="19"/>
        <v>10</v>
      </c>
      <c r="L121" s="190">
        <f t="shared" si="19"/>
        <v>10</v>
      </c>
      <c r="M121" s="541"/>
      <c r="N121" s="104"/>
    </row>
    <row r="122" spans="1:14" s="164" customFormat="1" ht="45" x14ac:dyDescent="0.25">
      <c r="A122" s="179" t="s">
        <v>302</v>
      </c>
      <c r="B122" s="133" t="s">
        <v>23</v>
      </c>
      <c r="C122" s="133" t="s">
        <v>26</v>
      </c>
      <c r="D122" s="133" t="s">
        <v>22</v>
      </c>
      <c r="E122" s="133" t="s">
        <v>378</v>
      </c>
      <c r="F122" s="307">
        <v>350</v>
      </c>
      <c r="G122" s="87" t="s">
        <v>41</v>
      </c>
      <c r="H122" s="87" t="s">
        <v>28</v>
      </c>
      <c r="I122" s="87" t="s">
        <v>89</v>
      </c>
      <c r="J122" s="190">
        <f>'ведомст 3'!K475</f>
        <v>10</v>
      </c>
      <c r="K122" s="190">
        <f>'ведомст 3'!L475</f>
        <v>10</v>
      </c>
      <c r="L122" s="190">
        <f>'ведомст 3'!M475</f>
        <v>10</v>
      </c>
      <c r="M122" s="541"/>
      <c r="N122" s="104"/>
    </row>
    <row r="123" spans="1:14" s="164" customFormat="1" ht="48" customHeight="1" x14ac:dyDescent="0.25">
      <c r="A123" s="179" t="s">
        <v>12</v>
      </c>
      <c r="B123" s="133" t="s">
        <v>23</v>
      </c>
      <c r="C123" s="133" t="s">
        <v>26</v>
      </c>
      <c r="D123" s="133" t="s">
        <v>22</v>
      </c>
      <c r="E123" s="133" t="s">
        <v>379</v>
      </c>
      <c r="F123" s="307"/>
      <c r="G123" s="87"/>
      <c r="H123" s="87"/>
      <c r="I123" s="87"/>
      <c r="J123" s="190">
        <f t="shared" ref="J123:L127" si="20">J124</f>
        <v>1153.4000000000001</v>
      </c>
      <c r="K123" s="190">
        <f t="shared" si="20"/>
        <v>1147.4000000000001</v>
      </c>
      <c r="L123" s="190">
        <f t="shared" si="20"/>
        <v>1147.4000000000001</v>
      </c>
      <c r="M123" s="541"/>
      <c r="N123" s="104"/>
    </row>
    <row r="124" spans="1:14" s="164" customFormat="1" ht="58.5" customHeight="1" x14ac:dyDescent="0.25">
      <c r="A124" s="312" t="s">
        <v>190</v>
      </c>
      <c r="B124" s="133" t="s">
        <v>23</v>
      </c>
      <c r="C124" s="133" t="s">
        <v>26</v>
      </c>
      <c r="D124" s="133" t="s">
        <v>22</v>
      </c>
      <c r="E124" s="133" t="s">
        <v>379</v>
      </c>
      <c r="F124" s="307">
        <v>100</v>
      </c>
      <c r="G124" s="87"/>
      <c r="H124" s="87"/>
      <c r="I124" s="87"/>
      <c r="J124" s="190">
        <f t="shared" si="20"/>
        <v>1153.4000000000001</v>
      </c>
      <c r="K124" s="190">
        <f t="shared" si="20"/>
        <v>1147.4000000000001</v>
      </c>
      <c r="L124" s="190">
        <f t="shared" si="20"/>
        <v>1147.4000000000001</v>
      </c>
      <c r="M124" s="541"/>
      <c r="N124" s="104"/>
    </row>
    <row r="125" spans="1:14" s="164" customFormat="1" ht="27" customHeight="1" x14ac:dyDescent="0.25">
      <c r="A125" s="312" t="s">
        <v>199</v>
      </c>
      <c r="B125" s="133" t="s">
        <v>23</v>
      </c>
      <c r="C125" s="133" t="s">
        <v>26</v>
      </c>
      <c r="D125" s="133" t="s">
        <v>22</v>
      </c>
      <c r="E125" s="133" t="s">
        <v>379</v>
      </c>
      <c r="F125" s="307">
        <v>110</v>
      </c>
      <c r="G125" s="87"/>
      <c r="H125" s="87"/>
      <c r="I125" s="87"/>
      <c r="J125" s="190">
        <f t="shared" si="20"/>
        <v>1153.4000000000001</v>
      </c>
      <c r="K125" s="190">
        <f t="shared" si="20"/>
        <v>1147.4000000000001</v>
      </c>
      <c r="L125" s="190">
        <f t="shared" si="20"/>
        <v>1147.4000000000001</v>
      </c>
      <c r="M125" s="541"/>
      <c r="N125" s="104"/>
    </row>
    <row r="126" spans="1:14" s="164" customFormat="1" ht="19.5" customHeight="1" x14ac:dyDescent="0.25">
      <c r="A126" s="179" t="s">
        <v>56</v>
      </c>
      <c r="B126" s="133" t="s">
        <v>23</v>
      </c>
      <c r="C126" s="133" t="s">
        <v>26</v>
      </c>
      <c r="D126" s="133" t="s">
        <v>22</v>
      </c>
      <c r="E126" s="133" t="s">
        <v>379</v>
      </c>
      <c r="F126" s="307">
        <v>110</v>
      </c>
      <c r="G126" s="87" t="s">
        <v>41</v>
      </c>
      <c r="H126" s="87"/>
      <c r="I126" s="87"/>
      <c r="J126" s="190">
        <f t="shared" si="20"/>
        <v>1153.4000000000001</v>
      </c>
      <c r="K126" s="190">
        <f t="shared" si="20"/>
        <v>1147.4000000000001</v>
      </c>
      <c r="L126" s="190">
        <f t="shared" si="20"/>
        <v>1147.4000000000001</v>
      </c>
      <c r="M126" s="541"/>
      <c r="N126" s="104"/>
    </row>
    <row r="127" spans="1:14" s="164" customFormat="1" ht="24.75" customHeight="1" x14ac:dyDescent="0.25">
      <c r="A127" s="179" t="s">
        <v>106</v>
      </c>
      <c r="B127" s="133" t="s">
        <v>23</v>
      </c>
      <c r="C127" s="133" t="s">
        <v>26</v>
      </c>
      <c r="D127" s="133" t="s">
        <v>22</v>
      </c>
      <c r="E127" s="133" t="s">
        <v>379</v>
      </c>
      <c r="F127" s="307">
        <v>110</v>
      </c>
      <c r="G127" s="87" t="s">
        <v>41</v>
      </c>
      <c r="H127" s="87" t="s">
        <v>28</v>
      </c>
      <c r="I127" s="87"/>
      <c r="J127" s="190">
        <f t="shared" si="20"/>
        <v>1153.4000000000001</v>
      </c>
      <c r="K127" s="190">
        <f t="shared" si="20"/>
        <v>1147.4000000000001</v>
      </c>
      <c r="L127" s="190">
        <f t="shared" si="20"/>
        <v>1147.4000000000001</v>
      </c>
      <c r="M127" s="541"/>
      <c r="N127" s="289"/>
    </row>
    <row r="128" spans="1:14" s="164" customFormat="1" ht="33" customHeight="1" x14ac:dyDescent="0.25">
      <c r="A128" s="179" t="s">
        <v>302</v>
      </c>
      <c r="B128" s="133" t="s">
        <v>23</v>
      </c>
      <c r="C128" s="133" t="s">
        <v>26</v>
      </c>
      <c r="D128" s="133" t="s">
        <v>22</v>
      </c>
      <c r="E128" s="133" t="s">
        <v>379</v>
      </c>
      <c r="F128" s="307">
        <v>110</v>
      </c>
      <c r="G128" s="87" t="s">
        <v>41</v>
      </c>
      <c r="H128" s="87" t="s">
        <v>28</v>
      </c>
      <c r="I128" s="87" t="s">
        <v>89</v>
      </c>
      <c r="J128" s="190">
        <f>'ведомст 3'!K476</f>
        <v>1153.4000000000001</v>
      </c>
      <c r="K128" s="190">
        <f>'ведомст 3'!L476</f>
        <v>1147.4000000000001</v>
      </c>
      <c r="L128" s="190">
        <f>'ведомст 3'!M476</f>
        <v>1147.4000000000001</v>
      </c>
      <c r="M128" s="541"/>
      <c r="N128" s="104"/>
    </row>
    <row r="129" spans="1:14" s="164" customFormat="1" ht="32.25" customHeight="1" x14ac:dyDescent="0.25">
      <c r="A129" s="179" t="s">
        <v>243</v>
      </c>
      <c r="B129" s="133" t="s">
        <v>23</v>
      </c>
      <c r="C129" s="133" t="s">
        <v>26</v>
      </c>
      <c r="D129" s="133" t="s">
        <v>23</v>
      </c>
      <c r="E129" s="133"/>
      <c r="F129" s="307"/>
      <c r="G129" s="87"/>
      <c r="H129" s="87"/>
      <c r="I129" s="87"/>
      <c r="J129" s="190">
        <f>J130</f>
        <v>797.5</v>
      </c>
      <c r="K129" s="190">
        <f t="shared" ref="K129:L129" si="21">K130</f>
        <v>797.5</v>
      </c>
      <c r="L129" s="190">
        <f t="shared" si="21"/>
        <v>797.5</v>
      </c>
      <c r="M129" s="541"/>
      <c r="N129" s="104"/>
    </row>
    <row r="130" spans="1:14" s="164" customFormat="1" ht="60.75" customHeight="1" x14ac:dyDescent="0.25">
      <c r="A130" s="179" t="s">
        <v>268</v>
      </c>
      <c r="B130" s="133" t="s">
        <v>23</v>
      </c>
      <c r="C130" s="133" t="s">
        <v>26</v>
      </c>
      <c r="D130" s="133" t="s">
        <v>23</v>
      </c>
      <c r="E130" s="133" t="s">
        <v>376</v>
      </c>
      <c r="F130" s="307"/>
      <c r="G130" s="87"/>
      <c r="H130" s="87"/>
      <c r="I130" s="87"/>
      <c r="J130" s="190">
        <f t="shared" ref="J130:L134" si="22">J131</f>
        <v>797.5</v>
      </c>
      <c r="K130" s="190">
        <f t="shared" si="22"/>
        <v>797.5</v>
      </c>
      <c r="L130" s="190">
        <f t="shared" si="22"/>
        <v>797.5</v>
      </c>
      <c r="M130" s="541"/>
      <c r="N130" s="289"/>
    </row>
    <row r="131" spans="1:14" s="164" customFormat="1" ht="29.25" customHeight="1" x14ac:dyDescent="0.25">
      <c r="A131" s="179" t="s">
        <v>240</v>
      </c>
      <c r="B131" s="133" t="s">
        <v>23</v>
      </c>
      <c r="C131" s="133" t="s">
        <v>26</v>
      </c>
      <c r="D131" s="133" t="s">
        <v>23</v>
      </c>
      <c r="E131" s="133" t="s">
        <v>376</v>
      </c>
      <c r="F131" s="307">
        <v>600</v>
      </c>
      <c r="G131" s="87"/>
      <c r="H131" s="87"/>
      <c r="I131" s="87"/>
      <c r="J131" s="190">
        <f t="shared" si="22"/>
        <v>797.5</v>
      </c>
      <c r="K131" s="190">
        <f t="shared" si="22"/>
        <v>797.5</v>
      </c>
      <c r="L131" s="190">
        <f t="shared" si="22"/>
        <v>797.5</v>
      </c>
      <c r="M131" s="541"/>
      <c r="N131" s="289"/>
    </row>
    <row r="132" spans="1:14" s="164" customFormat="1" ht="18.75" customHeight="1" x14ac:dyDescent="0.25">
      <c r="A132" s="179" t="s">
        <v>241</v>
      </c>
      <c r="B132" s="133" t="s">
        <v>23</v>
      </c>
      <c r="C132" s="133" t="s">
        <v>26</v>
      </c>
      <c r="D132" s="133" t="s">
        <v>23</v>
      </c>
      <c r="E132" s="133" t="s">
        <v>376</v>
      </c>
      <c r="F132" s="307">
        <v>610</v>
      </c>
      <c r="G132" s="87"/>
      <c r="H132" s="87"/>
      <c r="I132" s="87"/>
      <c r="J132" s="190">
        <f t="shared" si="22"/>
        <v>797.5</v>
      </c>
      <c r="K132" s="190">
        <f t="shared" si="22"/>
        <v>797.5</v>
      </c>
      <c r="L132" s="190">
        <f t="shared" si="22"/>
        <v>797.5</v>
      </c>
      <c r="M132" s="541"/>
      <c r="N132" s="289"/>
    </row>
    <row r="133" spans="1:14" s="164" customFormat="1" ht="18.75" customHeight="1" x14ac:dyDescent="0.25">
      <c r="A133" s="179" t="s">
        <v>56</v>
      </c>
      <c r="B133" s="133" t="s">
        <v>23</v>
      </c>
      <c r="C133" s="133" t="s">
        <v>26</v>
      </c>
      <c r="D133" s="133" t="s">
        <v>23</v>
      </c>
      <c r="E133" s="133" t="s">
        <v>376</v>
      </c>
      <c r="F133" s="307">
        <v>610</v>
      </c>
      <c r="G133" s="87" t="s">
        <v>41</v>
      </c>
      <c r="H133" s="87"/>
      <c r="I133" s="87"/>
      <c r="J133" s="190">
        <f t="shared" si="22"/>
        <v>797.5</v>
      </c>
      <c r="K133" s="190">
        <f t="shared" si="22"/>
        <v>797.5</v>
      </c>
      <c r="L133" s="190">
        <f t="shared" si="22"/>
        <v>797.5</v>
      </c>
      <c r="M133" s="541"/>
      <c r="N133" s="289"/>
    </row>
    <row r="134" spans="1:14" s="164" customFormat="1" ht="18.75" customHeight="1" x14ac:dyDescent="0.25">
      <c r="A134" s="179" t="s">
        <v>242</v>
      </c>
      <c r="B134" s="133" t="s">
        <v>23</v>
      </c>
      <c r="C134" s="133" t="s">
        <v>26</v>
      </c>
      <c r="D134" s="133" t="s">
        <v>23</v>
      </c>
      <c r="E134" s="133" t="s">
        <v>376</v>
      </c>
      <c r="F134" s="307">
        <v>610</v>
      </c>
      <c r="G134" s="87" t="s">
        <v>41</v>
      </c>
      <c r="H134" s="87" t="s">
        <v>28</v>
      </c>
      <c r="I134" s="87"/>
      <c r="J134" s="190">
        <f t="shared" si="22"/>
        <v>797.5</v>
      </c>
      <c r="K134" s="190">
        <f t="shared" si="22"/>
        <v>797.5</v>
      </c>
      <c r="L134" s="190">
        <f t="shared" si="22"/>
        <v>797.5</v>
      </c>
      <c r="M134" s="541"/>
      <c r="N134" s="289"/>
    </row>
    <row r="135" spans="1:14" s="164" customFormat="1" ht="30" customHeight="1" x14ac:dyDescent="0.25">
      <c r="A135" s="179" t="s">
        <v>302</v>
      </c>
      <c r="B135" s="133" t="s">
        <v>23</v>
      </c>
      <c r="C135" s="133" t="s">
        <v>26</v>
      </c>
      <c r="D135" s="133" t="s">
        <v>23</v>
      </c>
      <c r="E135" s="133" t="s">
        <v>376</v>
      </c>
      <c r="F135" s="307">
        <v>610</v>
      </c>
      <c r="G135" s="87" t="s">
        <v>41</v>
      </c>
      <c r="H135" s="87" t="s">
        <v>28</v>
      </c>
      <c r="I135" s="87" t="s">
        <v>89</v>
      </c>
      <c r="J135" s="190">
        <f>'ведомст 3'!K486</f>
        <v>797.5</v>
      </c>
      <c r="K135" s="190">
        <f>'ведомст 3'!L486</f>
        <v>797.5</v>
      </c>
      <c r="L135" s="190">
        <f>'ведомст 3'!M486</f>
        <v>797.5</v>
      </c>
      <c r="M135" s="541"/>
      <c r="N135" s="104"/>
    </row>
    <row r="136" spans="1:14" s="164" customFormat="1" ht="33.75" customHeight="1" x14ac:dyDescent="0.25">
      <c r="A136" s="312" t="s">
        <v>256</v>
      </c>
      <c r="B136" s="133" t="s">
        <v>23</v>
      </c>
      <c r="C136" s="133" t="s">
        <v>26</v>
      </c>
      <c r="D136" s="133" t="s">
        <v>36</v>
      </c>
      <c r="E136" s="133"/>
      <c r="F136" s="307"/>
      <c r="G136" s="87"/>
      <c r="H136" s="87"/>
      <c r="I136" s="87"/>
      <c r="J136" s="190">
        <f t="shared" ref="J136:L141" si="23">J137</f>
        <v>27.9</v>
      </c>
      <c r="K136" s="190">
        <f t="shared" si="23"/>
        <v>27.9</v>
      </c>
      <c r="L136" s="190">
        <f t="shared" si="23"/>
        <v>27.9</v>
      </c>
      <c r="M136" s="541"/>
      <c r="N136" s="289"/>
    </row>
    <row r="137" spans="1:14" s="164" customFormat="1" ht="24" customHeight="1" x14ac:dyDescent="0.25">
      <c r="A137" s="179" t="s">
        <v>84</v>
      </c>
      <c r="B137" s="133" t="s">
        <v>23</v>
      </c>
      <c r="C137" s="133" t="s">
        <v>26</v>
      </c>
      <c r="D137" s="133" t="s">
        <v>36</v>
      </c>
      <c r="E137" s="133" t="s">
        <v>377</v>
      </c>
      <c r="F137" s="307"/>
      <c r="G137" s="87"/>
      <c r="H137" s="87"/>
      <c r="I137" s="87"/>
      <c r="J137" s="190">
        <f t="shared" si="23"/>
        <v>27.9</v>
      </c>
      <c r="K137" s="190">
        <f t="shared" si="23"/>
        <v>27.9</v>
      </c>
      <c r="L137" s="190">
        <f t="shared" si="23"/>
        <v>27.9</v>
      </c>
      <c r="M137" s="541"/>
      <c r="N137" s="104"/>
    </row>
    <row r="138" spans="1:14" s="164" customFormat="1" ht="45" x14ac:dyDescent="0.25">
      <c r="A138" s="179" t="s">
        <v>226</v>
      </c>
      <c r="B138" s="133" t="s">
        <v>23</v>
      </c>
      <c r="C138" s="133" t="s">
        <v>26</v>
      </c>
      <c r="D138" s="133" t="s">
        <v>36</v>
      </c>
      <c r="E138" s="133" t="s">
        <v>377</v>
      </c>
      <c r="F138" s="307">
        <v>200</v>
      </c>
      <c r="G138" s="87"/>
      <c r="H138" s="87"/>
      <c r="I138" s="87"/>
      <c r="J138" s="190">
        <f t="shared" si="23"/>
        <v>27.9</v>
      </c>
      <c r="K138" s="190">
        <f t="shared" si="23"/>
        <v>27.9</v>
      </c>
      <c r="L138" s="190">
        <f t="shared" si="23"/>
        <v>27.9</v>
      </c>
      <c r="M138" s="541"/>
      <c r="N138" s="104"/>
    </row>
    <row r="139" spans="1:14" s="164" customFormat="1" ht="45" x14ac:dyDescent="0.25">
      <c r="A139" s="179" t="s">
        <v>244</v>
      </c>
      <c r="B139" s="133" t="s">
        <v>23</v>
      </c>
      <c r="C139" s="133" t="s">
        <v>26</v>
      </c>
      <c r="D139" s="133" t="s">
        <v>36</v>
      </c>
      <c r="E139" s="133" t="s">
        <v>377</v>
      </c>
      <c r="F139" s="307">
        <v>240</v>
      </c>
      <c r="G139" s="87"/>
      <c r="H139" s="87"/>
      <c r="I139" s="87"/>
      <c r="J139" s="190">
        <f t="shared" si="23"/>
        <v>27.9</v>
      </c>
      <c r="K139" s="190">
        <f t="shared" si="23"/>
        <v>27.9</v>
      </c>
      <c r="L139" s="190">
        <f t="shared" si="23"/>
        <v>27.9</v>
      </c>
      <c r="M139" s="541"/>
      <c r="N139" s="104"/>
    </row>
    <row r="140" spans="1:14" s="164" customFormat="1" ht="24" customHeight="1" x14ac:dyDescent="0.25">
      <c r="A140" s="179" t="s">
        <v>56</v>
      </c>
      <c r="B140" s="133" t="s">
        <v>23</v>
      </c>
      <c r="C140" s="133" t="s">
        <v>26</v>
      </c>
      <c r="D140" s="133" t="s">
        <v>36</v>
      </c>
      <c r="E140" s="133" t="s">
        <v>377</v>
      </c>
      <c r="F140" s="307">
        <v>240</v>
      </c>
      <c r="G140" s="87" t="s">
        <v>41</v>
      </c>
      <c r="H140" s="87"/>
      <c r="I140" s="87"/>
      <c r="J140" s="190">
        <f t="shared" si="23"/>
        <v>27.9</v>
      </c>
      <c r="K140" s="190">
        <f t="shared" si="23"/>
        <v>27.9</v>
      </c>
      <c r="L140" s="190">
        <f t="shared" si="23"/>
        <v>27.9</v>
      </c>
      <c r="M140" s="541"/>
      <c r="N140" s="104"/>
    </row>
    <row r="141" spans="1:14" s="164" customFormat="1" ht="24" customHeight="1" x14ac:dyDescent="0.25">
      <c r="A141" s="179" t="s">
        <v>242</v>
      </c>
      <c r="B141" s="133" t="s">
        <v>23</v>
      </c>
      <c r="C141" s="133" t="s">
        <v>26</v>
      </c>
      <c r="D141" s="133" t="s">
        <v>36</v>
      </c>
      <c r="E141" s="133" t="s">
        <v>377</v>
      </c>
      <c r="F141" s="307">
        <v>240</v>
      </c>
      <c r="G141" s="87" t="s">
        <v>41</v>
      </c>
      <c r="H141" s="87" t="s">
        <v>41</v>
      </c>
      <c r="I141" s="87"/>
      <c r="J141" s="190">
        <f t="shared" si="23"/>
        <v>27.9</v>
      </c>
      <c r="K141" s="190">
        <f t="shared" si="23"/>
        <v>27.9</v>
      </c>
      <c r="L141" s="190">
        <f t="shared" si="23"/>
        <v>27.9</v>
      </c>
      <c r="M141" s="541"/>
      <c r="N141" s="289"/>
    </row>
    <row r="142" spans="1:14" s="164" customFormat="1" ht="36" customHeight="1" x14ac:dyDescent="0.25">
      <c r="A142" s="179" t="s">
        <v>302</v>
      </c>
      <c r="B142" s="133" t="s">
        <v>23</v>
      </c>
      <c r="C142" s="133" t="s">
        <v>26</v>
      </c>
      <c r="D142" s="133" t="s">
        <v>36</v>
      </c>
      <c r="E142" s="133" t="s">
        <v>377</v>
      </c>
      <c r="F142" s="307">
        <v>240</v>
      </c>
      <c r="G142" s="87" t="s">
        <v>41</v>
      </c>
      <c r="H142" s="87" t="s">
        <v>41</v>
      </c>
      <c r="I142" s="87" t="s">
        <v>89</v>
      </c>
      <c r="J142" s="190">
        <f>'ведомст 3'!K468</f>
        <v>27.9</v>
      </c>
      <c r="K142" s="190">
        <f>'ведомст 3'!L468</f>
        <v>27.9</v>
      </c>
      <c r="L142" s="190">
        <f>'ведомст 3'!M468</f>
        <v>27.9</v>
      </c>
      <c r="M142" s="541"/>
      <c r="N142" s="104"/>
    </row>
    <row r="143" spans="1:14" s="105" customFormat="1" ht="75" x14ac:dyDescent="0.25">
      <c r="A143" s="179" t="s">
        <v>535</v>
      </c>
      <c r="B143" s="133" t="s">
        <v>23</v>
      </c>
      <c r="C143" s="133" t="s">
        <v>27</v>
      </c>
      <c r="D143" s="133"/>
      <c r="E143" s="133"/>
      <c r="F143" s="307"/>
      <c r="G143" s="87"/>
      <c r="H143" s="87"/>
      <c r="I143" s="175"/>
      <c r="J143" s="141">
        <f>J144+J155</f>
        <v>1637.8</v>
      </c>
      <c r="K143" s="141">
        <f>K144+K155</f>
        <v>1641.1000000000001</v>
      </c>
      <c r="L143" s="141">
        <f>L144+L155</f>
        <v>1643.5</v>
      </c>
      <c r="M143" s="291"/>
      <c r="N143" s="104"/>
    </row>
    <row r="144" spans="1:14" s="105" customFormat="1" ht="48.75" customHeight="1" x14ac:dyDescent="0.2">
      <c r="A144" s="328" t="s">
        <v>113</v>
      </c>
      <c r="B144" s="133" t="s">
        <v>23</v>
      </c>
      <c r="C144" s="133" t="s">
        <v>27</v>
      </c>
      <c r="D144" s="133" t="s">
        <v>22</v>
      </c>
      <c r="E144" s="133"/>
      <c r="F144" s="307"/>
      <c r="G144" s="191"/>
      <c r="H144" s="87"/>
      <c r="I144" s="87"/>
      <c r="J144" s="238">
        <f t="shared" ref="J144:L145" si="24">J145</f>
        <v>1578.7</v>
      </c>
      <c r="K144" s="238">
        <f t="shared" si="24"/>
        <v>1578.7</v>
      </c>
      <c r="L144" s="238">
        <f t="shared" si="24"/>
        <v>1578.7</v>
      </c>
      <c r="M144" s="366"/>
      <c r="N144" s="655"/>
    </row>
    <row r="145" spans="1:14" s="105" customFormat="1" ht="198.75" customHeight="1" x14ac:dyDescent="0.25">
      <c r="A145" s="329" t="s">
        <v>168</v>
      </c>
      <c r="B145" s="133" t="s">
        <v>23</v>
      </c>
      <c r="C145" s="235" t="s">
        <v>27</v>
      </c>
      <c r="D145" s="235" t="s">
        <v>22</v>
      </c>
      <c r="E145" s="235" t="s">
        <v>388</v>
      </c>
      <c r="F145" s="313"/>
      <c r="G145" s="191"/>
      <c r="H145" s="330"/>
      <c r="I145" s="87"/>
      <c r="J145" s="88">
        <f t="shared" si="24"/>
        <v>1578.7</v>
      </c>
      <c r="K145" s="88">
        <f t="shared" si="24"/>
        <v>1578.7</v>
      </c>
      <c r="L145" s="88">
        <f t="shared" si="24"/>
        <v>1578.7</v>
      </c>
      <c r="M145" s="366"/>
      <c r="N145" s="655"/>
    </row>
    <row r="146" spans="1:14" s="105" customFormat="1" ht="42" customHeight="1" x14ac:dyDescent="0.25">
      <c r="A146" s="329" t="s">
        <v>207</v>
      </c>
      <c r="B146" s="133" t="s">
        <v>23</v>
      </c>
      <c r="C146" s="235" t="s">
        <v>27</v>
      </c>
      <c r="D146" s="235" t="s">
        <v>22</v>
      </c>
      <c r="E146" s="235" t="s">
        <v>388</v>
      </c>
      <c r="F146" s="313">
        <v>300</v>
      </c>
      <c r="G146" s="191"/>
      <c r="H146" s="330"/>
      <c r="I146" s="87"/>
      <c r="J146" s="88">
        <f>J147+J151</f>
        <v>1578.7</v>
      </c>
      <c r="K146" s="88">
        <f>K147+K151</f>
        <v>1578.7</v>
      </c>
      <c r="L146" s="88">
        <f>L147+L151</f>
        <v>1578.7</v>
      </c>
      <c r="M146" s="366"/>
      <c r="N146" s="655"/>
    </row>
    <row r="147" spans="1:14" s="105" customFormat="1" ht="31.5" customHeight="1" x14ac:dyDescent="0.25">
      <c r="A147" s="329" t="s">
        <v>208</v>
      </c>
      <c r="B147" s="133" t="s">
        <v>23</v>
      </c>
      <c r="C147" s="235" t="s">
        <v>27</v>
      </c>
      <c r="D147" s="235" t="s">
        <v>22</v>
      </c>
      <c r="E147" s="235" t="s">
        <v>388</v>
      </c>
      <c r="F147" s="313">
        <v>310</v>
      </c>
      <c r="G147" s="191"/>
      <c r="H147" s="330"/>
      <c r="I147" s="87"/>
      <c r="J147" s="88">
        <f t="shared" ref="J147:L149" si="25">J148</f>
        <v>950</v>
      </c>
      <c r="K147" s="88">
        <f t="shared" si="25"/>
        <v>950</v>
      </c>
      <c r="L147" s="88">
        <f t="shared" si="25"/>
        <v>950</v>
      </c>
      <c r="M147" s="366"/>
      <c r="N147" s="655"/>
    </row>
    <row r="148" spans="1:14" s="105" customFormat="1" x14ac:dyDescent="0.25">
      <c r="A148" s="331" t="s">
        <v>43</v>
      </c>
      <c r="B148" s="133" t="s">
        <v>23</v>
      </c>
      <c r="C148" s="235" t="s">
        <v>27</v>
      </c>
      <c r="D148" s="235" t="s">
        <v>22</v>
      </c>
      <c r="E148" s="235" t="s">
        <v>388</v>
      </c>
      <c r="F148" s="313">
        <v>310</v>
      </c>
      <c r="G148" s="191" t="s">
        <v>39</v>
      </c>
      <c r="H148" s="330"/>
      <c r="I148" s="87"/>
      <c r="J148" s="88">
        <f t="shared" si="25"/>
        <v>950</v>
      </c>
      <c r="K148" s="88">
        <f t="shared" si="25"/>
        <v>950</v>
      </c>
      <c r="L148" s="88">
        <f t="shared" si="25"/>
        <v>950</v>
      </c>
      <c r="M148" s="366"/>
      <c r="N148" s="655"/>
    </row>
    <row r="149" spans="1:14" s="105" customFormat="1" ht="18.75" customHeight="1" x14ac:dyDescent="0.25">
      <c r="A149" s="331" t="s">
        <v>61</v>
      </c>
      <c r="B149" s="133" t="s">
        <v>23</v>
      </c>
      <c r="C149" s="235" t="s">
        <v>27</v>
      </c>
      <c r="D149" s="235" t="s">
        <v>22</v>
      </c>
      <c r="E149" s="235" t="s">
        <v>388</v>
      </c>
      <c r="F149" s="313">
        <v>310</v>
      </c>
      <c r="G149" s="191" t="s">
        <v>39</v>
      </c>
      <c r="H149" s="190" t="s">
        <v>25</v>
      </c>
      <c r="I149" s="87"/>
      <c r="J149" s="88">
        <f t="shared" si="25"/>
        <v>950</v>
      </c>
      <c r="K149" s="88">
        <f t="shared" si="25"/>
        <v>950</v>
      </c>
      <c r="L149" s="88">
        <f t="shared" si="25"/>
        <v>950</v>
      </c>
      <c r="M149" s="366"/>
      <c r="N149" s="655"/>
    </row>
    <row r="150" spans="1:14" s="105" customFormat="1" ht="30" x14ac:dyDescent="0.25">
      <c r="A150" s="179" t="s">
        <v>85</v>
      </c>
      <c r="B150" s="133" t="s">
        <v>23</v>
      </c>
      <c r="C150" s="235" t="s">
        <v>27</v>
      </c>
      <c r="D150" s="235" t="s">
        <v>22</v>
      </c>
      <c r="E150" s="235" t="s">
        <v>388</v>
      </c>
      <c r="F150" s="313">
        <v>310</v>
      </c>
      <c r="G150" s="191" t="s">
        <v>39</v>
      </c>
      <c r="H150" s="191" t="s">
        <v>25</v>
      </c>
      <c r="I150" s="87">
        <v>900</v>
      </c>
      <c r="J150" s="88">
        <f>'ведомст 3'!K274</f>
        <v>950</v>
      </c>
      <c r="K150" s="88">
        <f>'ведомст 3'!L274</f>
        <v>950</v>
      </c>
      <c r="L150" s="88">
        <f>'ведомст 3'!M274</f>
        <v>950</v>
      </c>
      <c r="M150" s="366"/>
      <c r="N150" s="655"/>
    </row>
    <row r="151" spans="1:14" s="105" customFormat="1" ht="30" x14ac:dyDescent="0.25">
      <c r="A151" s="179" t="s">
        <v>215</v>
      </c>
      <c r="B151" s="133" t="s">
        <v>23</v>
      </c>
      <c r="C151" s="235" t="s">
        <v>27</v>
      </c>
      <c r="D151" s="235" t="s">
        <v>22</v>
      </c>
      <c r="E151" s="235" t="s">
        <v>388</v>
      </c>
      <c r="F151" s="313">
        <v>320</v>
      </c>
      <c r="G151" s="191"/>
      <c r="H151" s="191"/>
      <c r="I151" s="87"/>
      <c r="J151" s="88">
        <f t="shared" ref="J151:L153" si="26">J152</f>
        <v>628.70000000000005</v>
      </c>
      <c r="K151" s="88">
        <f t="shared" si="26"/>
        <v>628.70000000000005</v>
      </c>
      <c r="L151" s="88">
        <f t="shared" si="26"/>
        <v>628.70000000000005</v>
      </c>
      <c r="M151" s="293"/>
      <c r="N151" s="104"/>
    </row>
    <row r="152" spans="1:14" s="105" customFormat="1" ht="15.75" customHeight="1" x14ac:dyDescent="0.25">
      <c r="A152" s="331" t="s">
        <v>43</v>
      </c>
      <c r="B152" s="133" t="s">
        <v>23</v>
      </c>
      <c r="C152" s="235" t="s">
        <v>27</v>
      </c>
      <c r="D152" s="235" t="s">
        <v>22</v>
      </c>
      <c r="E152" s="235" t="s">
        <v>388</v>
      </c>
      <c r="F152" s="313">
        <v>320</v>
      </c>
      <c r="G152" s="191" t="s">
        <v>39</v>
      </c>
      <c r="H152" s="330"/>
      <c r="I152" s="87"/>
      <c r="J152" s="88">
        <f t="shared" si="26"/>
        <v>628.70000000000005</v>
      </c>
      <c r="K152" s="88">
        <f t="shared" si="26"/>
        <v>628.70000000000005</v>
      </c>
      <c r="L152" s="88">
        <f t="shared" si="26"/>
        <v>628.70000000000005</v>
      </c>
      <c r="M152" s="293"/>
      <c r="N152" s="104"/>
    </row>
    <row r="153" spans="1:14" s="105" customFormat="1" ht="15.75" customHeight="1" x14ac:dyDescent="0.25">
      <c r="A153" s="331" t="s">
        <v>61</v>
      </c>
      <c r="B153" s="133" t="s">
        <v>23</v>
      </c>
      <c r="C153" s="235" t="s">
        <v>27</v>
      </c>
      <c r="D153" s="235" t="s">
        <v>22</v>
      </c>
      <c r="E153" s="235" t="s">
        <v>388</v>
      </c>
      <c r="F153" s="313">
        <v>320</v>
      </c>
      <c r="G153" s="191" t="s">
        <v>39</v>
      </c>
      <c r="H153" s="190" t="s">
        <v>25</v>
      </c>
      <c r="I153" s="87"/>
      <c r="J153" s="88">
        <f t="shared" si="26"/>
        <v>628.70000000000005</v>
      </c>
      <c r="K153" s="88">
        <f t="shared" si="26"/>
        <v>628.70000000000005</v>
      </c>
      <c r="L153" s="88">
        <f t="shared" si="26"/>
        <v>628.70000000000005</v>
      </c>
      <c r="M153" s="293"/>
      <c r="N153" s="104"/>
    </row>
    <row r="154" spans="1:14" s="105" customFormat="1" ht="33" customHeight="1" x14ac:dyDescent="0.25">
      <c r="A154" s="179" t="s">
        <v>85</v>
      </c>
      <c r="B154" s="133" t="s">
        <v>23</v>
      </c>
      <c r="C154" s="235" t="s">
        <v>27</v>
      </c>
      <c r="D154" s="235" t="s">
        <v>22</v>
      </c>
      <c r="E154" s="235" t="s">
        <v>388</v>
      </c>
      <c r="F154" s="313">
        <v>320</v>
      </c>
      <c r="G154" s="191" t="s">
        <v>39</v>
      </c>
      <c r="H154" s="191" t="s">
        <v>25</v>
      </c>
      <c r="I154" s="87">
        <v>900</v>
      </c>
      <c r="J154" s="88">
        <f>'ведомст 3'!K275</f>
        <v>628.70000000000005</v>
      </c>
      <c r="K154" s="88">
        <f>'ведомст 3'!L275</f>
        <v>628.70000000000005</v>
      </c>
      <c r="L154" s="88">
        <f>'ведомст 3'!M275</f>
        <v>628.70000000000005</v>
      </c>
      <c r="M154" s="293"/>
      <c r="N154" s="104"/>
    </row>
    <row r="155" spans="1:14" s="105" customFormat="1" ht="59.25" customHeight="1" x14ac:dyDescent="0.25">
      <c r="A155" s="328" t="s">
        <v>0</v>
      </c>
      <c r="B155" s="133" t="s">
        <v>23</v>
      </c>
      <c r="C155" s="133" t="s">
        <v>27</v>
      </c>
      <c r="D155" s="133" t="s">
        <v>23</v>
      </c>
      <c r="E155" s="133"/>
      <c r="F155" s="307"/>
      <c r="G155" s="87"/>
      <c r="H155" s="87"/>
      <c r="I155" s="175"/>
      <c r="J155" s="141">
        <f t="shared" ref="J155:L158" si="27">J156</f>
        <v>59.1</v>
      </c>
      <c r="K155" s="141">
        <f t="shared" si="27"/>
        <v>62.4</v>
      </c>
      <c r="L155" s="141">
        <f t="shared" si="27"/>
        <v>64.8</v>
      </c>
      <c r="M155" s="291"/>
      <c r="N155" s="104"/>
    </row>
    <row r="156" spans="1:14" s="105" customFormat="1" ht="63" customHeight="1" x14ac:dyDescent="0.2">
      <c r="A156" s="179" t="s">
        <v>169</v>
      </c>
      <c r="B156" s="133" t="s">
        <v>23</v>
      </c>
      <c r="C156" s="133" t="s">
        <v>27</v>
      </c>
      <c r="D156" s="133" t="s">
        <v>23</v>
      </c>
      <c r="E156" s="133" t="s">
        <v>329</v>
      </c>
      <c r="F156" s="307"/>
      <c r="G156" s="191"/>
      <c r="H156" s="87"/>
      <c r="I156" s="87"/>
      <c r="J156" s="144">
        <f t="shared" si="27"/>
        <v>59.1</v>
      </c>
      <c r="K156" s="144">
        <f t="shared" si="27"/>
        <v>62.4</v>
      </c>
      <c r="L156" s="144">
        <f t="shared" si="27"/>
        <v>64.8</v>
      </c>
      <c r="M156" s="104"/>
      <c r="N156" s="104"/>
    </row>
    <row r="157" spans="1:14" s="105" customFormat="1" ht="90" x14ac:dyDescent="0.25">
      <c r="A157" s="312" t="s">
        <v>190</v>
      </c>
      <c r="B157" s="133" t="s">
        <v>23</v>
      </c>
      <c r="C157" s="133" t="s">
        <v>27</v>
      </c>
      <c r="D157" s="133" t="s">
        <v>23</v>
      </c>
      <c r="E157" s="133" t="s">
        <v>329</v>
      </c>
      <c r="F157" s="307">
        <v>100</v>
      </c>
      <c r="G157" s="191"/>
      <c r="H157" s="87"/>
      <c r="I157" s="87"/>
      <c r="J157" s="258">
        <f t="shared" si="27"/>
        <v>59.1</v>
      </c>
      <c r="K157" s="258">
        <f t="shared" si="27"/>
        <v>62.4</v>
      </c>
      <c r="L157" s="258">
        <f t="shared" si="27"/>
        <v>64.8</v>
      </c>
      <c r="M157" s="292"/>
      <c r="N157" s="104"/>
    </row>
    <row r="158" spans="1:14" s="105" customFormat="1" ht="33.75" customHeight="1" x14ac:dyDescent="0.25">
      <c r="A158" s="312" t="s">
        <v>196</v>
      </c>
      <c r="B158" s="133" t="s">
        <v>23</v>
      </c>
      <c r="C158" s="133" t="s">
        <v>27</v>
      </c>
      <c r="D158" s="133" t="s">
        <v>23</v>
      </c>
      <c r="E158" s="133" t="s">
        <v>329</v>
      </c>
      <c r="F158" s="307">
        <v>120</v>
      </c>
      <c r="G158" s="191"/>
      <c r="H158" s="87"/>
      <c r="I158" s="87"/>
      <c r="J158" s="258">
        <f t="shared" si="27"/>
        <v>59.1</v>
      </c>
      <c r="K158" s="258">
        <f t="shared" si="27"/>
        <v>62.4</v>
      </c>
      <c r="L158" s="258">
        <f t="shared" si="27"/>
        <v>64.8</v>
      </c>
      <c r="M158" s="292"/>
      <c r="N158" s="104"/>
    </row>
    <row r="159" spans="1:14" s="105" customFormat="1" ht="24" customHeight="1" x14ac:dyDescent="0.2">
      <c r="A159" s="179" t="s">
        <v>21</v>
      </c>
      <c r="B159" s="133" t="s">
        <v>23</v>
      </c>
      <c r="C159" s="133" t="s">
        <v>27</v>
      </c>
      <c r="D159" s="133" t="s">
        <v>23</v>
      </c>
      <c r="E159" s="133" t="s">
        <v>329</v>
      </c>
      <c r="F159" s="307">
        <v>120</v>
      </c>
      <c r="G159" s="191" t="s">
        <v>22</v>
      </c>
      <c r="H159" s="87"/>
      <c r="I159" s="87"/>
      <c r="J159" s="258">
        <f t="shared" ref="J159:L160" si="28">J160</f>
        <v>59.1</v>
      </c>
      <c r="K159" s="258">
        <f t="shared" si="28"/>
        <v>62.4</v>
      </c>
      <c r="L159" s="258">
        <f t="shared" si="28"/>
        <v>64.8</v>
      </c>
      <c r="M159" s="292"/>
      <c r="N159" s="104"/>
    </row>
    <row r="160" spans="1:14" s="105" customFormat="1" ht="63.75" customHeight="1" x14ac:dyDescent="0.2">
      <c r="A160" s="179" t="s">
        <v>87</v>
      </c>
      <c r="B160" s="133" t="s">
        <v>23</v>
      </c>
      <c r="C160" s="133" t="s">
        <v>27</v>
      </c>
      <c r="D160" s="133" t="s">
        <v>23</v>
      </c>
      <c r="E160" s="133" t="s">
        <v>329</v>
      </c>
      <c r="F160" s="307">
        <v>120</v>
      </c>
      <c r="G160" s="191" t="s">
        <v>22</v>
      </c>
      <c r="H160" s="87" t="s">
        <v>25</v>
      </c>
      <c r="I160" s="87"/>
      <c r="J160" s="258">
        <f t="shared" si="28"/>
        <v>59.1</v>
      </c>
      <c r="K160" s="258">
        <f t="shared" si="28"/>
        <v>62.4</v>
      </c>
      <c r="L160" s="258">
        <f t="shared" si="28"/>
        <v>64.8</v>
      </c>
      <c r="M160" s="292"/>
      <c r="N160" s="104"/>
    </row>
    <row r="161" spans="1:14" s="105" customFormat="1" ht="45" x14ac:dyDescent="0.2">
      <c r="A161" s="179" t="s">
        <v>302</v>
      </c>
      <c r="B161" s="133" t="s">
        <v>23</v>
      </c>
      <c r="C161" s="133" t="s">
        <v>27</v>
      </c>
      <c r="D161" s="133" t="s">
        <v>23</v>
      </c>
      <c r="E161" s="133" t="s">
        <v>329</v>
      </c>
      <c r="F161" s="307">
        <v>120</v>
      </c>
      <c r="G161" s="191" t="s">
        <v>22</v>
      </c>
      <c r="H161" s="87" t="s">
        <v>25</v>
      </c>
      <c r="I161" s="87">
        <v>926</v>
      </c>
      <c r="J161" s="258">
        <f>'ведомст 3'!K382</f>
        <v>59.1</v>
      </c>
      <c r="K161" s="258">
        <f>'ведомст 3'!L382</f>
        <v>62.4</v>
      </c>
      <c r="L161" s="258">
        <f>'ведомст 3'!M382</f>
        <v>64.8</v>
      </c>
      <c r="M161" s="292"/>
      <c r="N161" s="104"/>
    </row>
    <row r="162" spans="1:14" s="105" customFormat="1" ht="46.5" customHeight="1" x14ac:dyDescent="0.25">
      <c r="A162" s="179" t="s">
        <v>516</v>
      </c>
      <c r="B162" s="133" t="s">
        <v>171</v>
      </c>
      <c r="C162" s="133"/>
      <c r="D162" s="235"/>
      <c r="E162" s="235"/>
      <c r="F162" s="313"/>
      <c r="G162" s="191"/>
      <c r="H162" s="191"/>
      <c r="I162" s="87"/>
      <c r="J162" s="88">
        <f>J163+J170</f>
        <v>1503</v>
      </c>
      <c r="K162" s="88">
        <f>K163+K170</f>
        <v>1453</v>
      </c>
      <c r="L162" s="88">
        <f>L163+L170</f>
        <v>1503</v>
      </c>
      <c r="M162" s="293"/>
      <c r="N162" s="104"/>
    </row>
    <row r="163" spans="1:14" s="105" customFormat="1" ht="50.25" customHeight="1" x14ac:dyDescent="0.25">
      <c r="A163" s="179" t="s">
        <v>284</v>
      </c>
      <c r="B163" s="133" t="s">
        <v>36</v>
      </c>
      <c r="C163" s="133" t="s">
        <v>313</v>
      </c>
      <c r="D163" s="133" t="s">
        <v>22</v>
      </c>
      <c r="E163" s="133"/>
      <c r="F163" s="313"/>
      <c r="G163" s="191"/>
      <c r="H163" s="191"/>
      <c r="I163" s="87"/>
      <c r="J163" s="88">
        <f>J164</f>
        <v>3</v>
      </c>
      <c r="K163" s="88">
        <f>K164</f>
        <v>3</v>
      </c>
      <c r="L163" s="88">
        <f>L164</f>
        <v>3</v>
      </c>
      <c r="M163" s="366"/>
      <c r="N163" s="655"/>
    </row>
    <row r="164" spans="1:14" s="105" customFormat="1" x14ac:dyDescent="0.25">
      <c r="A164" s="179" t="s">
        <v>136</v>
      </c>
      <c r="B164" s="133" t="s">
        <v>36</v>
      </c>
      <c r="C164" s="133" t="s">
        <v>313</v>
      </c>
      <c r="D164" s="133" t="s">
        <v>22</v>
      </c>
      <c r="E164" s="133" t="s">
        <v>385</v>
      </c>
      <c r="F164" s="313"/>
      <c r="G164" s="191"/>
      <c r="H164" s="191"/>
      <c r="I164" s="87"/>
      <c r="J164" s="88">
        <f t="shared" ref="J164:L168" si="29">J165</f>
        <v>3</v>
      </c>
      <c r="K164" s="88">
        <f t="shared" si="29"/>
        <v>3</v>
      </c>
      <c r="L164" s="88">
        <f t="shared" si="29"/>
        <v>3</v>
      </c>
      <c r="M164" s="366"/>
      <c r="N164" s="655"/>
    </row>
    <row r="165" spans="1:14" s="105" customFormat="1" ht="30" x14ac:dyDescent="0.25">
      <c r="A165" s="329" t="s">
        <v>207</v>
      </c>
      <c r="B165" s="133" t="s">
        <v>36</v>
      </c>
      <c r="C165" s="133" t="s">
        <v>313</v>
      </c>
      <c r="D165" s="133" t="s">
        <v>22</v>
      </c>
      <c r="E165" s="133" t="s">
        <v>385</v>
      </c>
      <c r="F165" s="313">
        <v>300</v>
      </c>
      <c r="G165" s="191"/>
      <c r="H165" s="191"/>
      <c r="I165" s="87"/>
      <c r="J165" s="88">
        <f t="shared" ref="J165:L166" si="30">J166</f>
        <v>3</v>
      </c>
      <c r="K165" s="88">
        <f t="shared" si="30"/>
        <v>3</v>
      </c>
      <c r="L165" s="88">
        <f t="shared" si="30"/>
        <v>3</v>
      </c>
      <c r="M165" s="366"/>
      <c r="N165" s="655"/>
    </row>
    <row r="166" spans="1:14" s="105" customFormat="1" ht="30" x14ac:dyDescent="0.25">
      <c r="A166" s="329" t="s">
        <v>208</v>
      </c>
      <c r="B166" s="133" t="s">
        <v>36</v>
      </c>
      <c r="C166" s="133" t="s">
        <v>313</v>
      </c>
      <c r="D166" s="133" t="s">
        <v>22</v>
      </c>
      <c r="E166" s="133" t="s">
        <v>385</v>
      </c>
      <c r="F166" s="313">
        <v>310</v>
      </c>
      <c r="G166" s="191"/>
      <c r="H166" s="191"/>
      <c r="I166" s="87"/>
      <c r="J166" s="88">
        <f t="shared" si="30"/>
        <v>3</v>
      </c>
      <c r="K166" s="88">
        <f t="shared" si="30"/>
        <v>3</v>
      </c>
      <c r="L166" s="88">
        <f t="shared" si="30"/>
        <v>3</v>
      </c>
      <c r="M166" s="366"/>
      <c r="N166" s="655"/>
    </row>
    <row r="167" spans="1:14" s="105" customFormat="1" ht="19.5" customHeight="1" x14ac:dyDescent="0.25">
      <c r="A167" s="331" t="s">
        <v>43</v>
      </c>
      <c r="B167" s="133" t="s">
        <v>36</v>
      </c>
      <c r="C167" s="133" t="s">
        <v>313</v>
      </c>
      <c r="D167" s="133" t="s">
        <v>22</v>
      </c>
      <c r="E167" s="133" t="s">
        <v>385</v>
      </c>
      <c r="F167" s="313">
        <v>310</v>
      </c>
      <c r="G167" s="191" t="s">
        <v>39</v>
      </c>
      <c r="H167" s="191"/>
      <c r="I167" s="87"/>
      <c r="J167" s="88">
        <f t="shared" si="29"/>
        <v>3</v>
      </c>
      <c r="K167" s="88">
        <f t="shared" si="29"/>
        <v>3</v>
      </c>
      <c r="L167" s="88">
        <f t="shared" si="29"/>
        <v>3</v>
      </c>
      <c r="M167" s="366"/>
      <c r="N167" s="655"/>
    </row>
    <row r="168" spans="1:14" s="105" customFormat="1" ht="18.75" customHeight="1" x14ac:dyDescent="0.25">
      <c r="A168" s="179" t="s">
        <v>45</v>
      </c>
      <c r="B168" s="133" t="s">
        <v>36</v>
      </c>
      <c r="C168" s="133" t="s">
        <v>313</v>
      </c>
      <c r="D168" s="133" t="s">
        <v>22</v>
      </c>
      <c r="E168" s="133" t="s">
        <v>385</v>
      </c>
      <c r="F168" s="313">
        <v>310</v>
      </c>
      <c r="G168" s="191" t="s">
        <v>39</v>
      </c>
      <c r="H168" s="191" t="s">
        <v>36</v>
      </c>
      <c r="I168" s="87"/>
      <c r="J168" s="88">
        <f t="shared" si="29"/>
        <v>3</v>
      </c>
      <c r="K168" s="88">
        <f t="shared" si="29"/>
        <v>3</v>
      </c>
      <c r="L168" s="88">
        <f t="shared" si="29"/>
        <v>3</v>
      </c>
      <c r="M168" s="366"/>
      <c r="N168" s="655"/>
    </row>
    <row r="169" spans="1:14" s="105" customFormat="1" ht="32.25" customHeight="1" x14ac:dyDescent="0.25">
      <c r="A169" s="179" t="s">
        <v>302</v>
      </c>
      <c r="B169" s="133" t="s">
        <v>36</v>
      </c>
      <c r="C169" s="133" t="s">
        <v>313</v>
      </c>
      <c r="D169" s="133" t="s">
        <v>22</v>
      </c>
      <c r="E169" s="133" t="s">
        <v>385</v>
      </c>
      <c r="F169" s="313">
        <v>310</v>
      </c>
      <c r="G169" s="191" t="s">
        <v>39</v>
      </c>
      <c r="H169" s="191" t="s">
        <v>36</v>
      </c>
      <c r="I169" s="87" t="s">
        <v>89</v>
      </c>
      <c r="J169" s="88">
        <f>'ведомст 3'!K534</f>
        <v>3</v>
      </c>
      <c r="K169" s="88">
        <f>'ведомст 3'!L534</f>
        <v>3</v>
      </c>
      <c r="L169" s="88">
        <f>'ведомст 3'!M534</f>
        <v>3</v>
      </c>
      <c r="M169" s="366"/>
      <c r="N169" s="655"/>
    </row>
    <row r="170" spans="1:14" s="105" customFormat="1" ht="32.25" customHeight="1" x14ac:dyDescent="0.25">
      <c r="A170" s="312" t="s">
        <v>224</v>
      </c>
      <c r="B170" s="332" t="s">
        <v>36</v>
      </c>
      <c r="C170" s="332" t="s">
        <v>313</v>
      </c>
      <c r="D170" s="332" t="s">
        <v>23</v>
      </c>
      <c r="E170" s="332"/>
      <c r="F170" s="313"/>
      <c r="G170" s="191"/>
      <c r="H170" s="191"/>
      <c r="I170" s="87"/>
      <c r="J170" s="88">
        <f t="shared" ref="J170:L173" si="31">J171</f>
        <v>1500</v>
      </c>
      <c r="K170" s="88">
        <f t="shared" si="31"/>
        <v>1450</v>
      </c>
      <c r="L170" s="88">
        <f t="shared" si="31"/>
        <v>1500</v>
      </c>
      <c r="M170" s="366"/>
      <c r="N170" s="327"/>
    </row>
    <row r="171" spans="1:14" s="105" customFormat="1" ht="32.25" customHeight="1" x14ac:dyDescent="0.25">
      <c r="A171" s="179" t="s">
        <v>131</v>
      </c>
      <c r="B171" s="332" t="s">
        <v>36</v>
      </c>
      <c r="C171" s="332" t="s">
        <v>313</v>
      </c>
      <c r="D171" s="332" t="s">
        <v>23</v>
      </c>
      <c r="E171" s="332" t="s">
        <v>390</v>
      </c>
      <c r="F171" s="313"/>
      <c r="G171" s="191"/>
      <c r="H171" s="191"/>
      <c r="I171" s="87"/>
      <c r="J171" s="88">
        <f t="shared" si="31"/>
        <v>1500</v>
      </c>
      <c r="K171" s="88">
        <f t="shared" si="31"/>
        <v>1450</v>
      </c>
      <c r="L171" s="88">
        <f t="shared" si="31"/>
        <v>1500</v>
      </c>
      <c r="M171" s="366"/>
      <c r="N171" s="327"/>
    </row>
    <row r="172" spans="1:14" s="105" customFormat="1" ht="45" x14ac:dyDescent="0.25">
      <c r="A172" s="312" t="s">
        <v>222</v>
      </c>
      <c r="B172" s="332" t="s">
        <v>36</v>
      </c>
      <c r="C172" s="332" t="s">
        <v>313</v>
      </c>
      <c r="D172" s="332" t="s">
        <v>23</v>
      </c>
      <c r="E172" s="332" t="s">
        <v>390</v>
      </c>
      <c r="F172" s="313">
        <v>600</v>
      </c>
      <c r="G172" s="191"/>
      <c r="H172" s="191"/>
      <c r="I172" s="87"/>
      <c r="J172" s="88">
        <f t="shared" si="31"/>
        <v>1500</v>
      </c>
      <c r="K172" s="88">
        <f t="shared" si="31"/>
        <v>1450</v>
      </c>
      <c r="L172" s="88">
        <f t="shared" si="31"/>
        <v>1500</v>
      </c>
      <c r="M172" s="366"/>
      <c r="N172" s="327"/>
    </row>
    <row r="173" spans="1:14" s="105" customFormat="1" ht="75" x14ac:dyDescent="0.25">
      <c r="A173" s="312" t="s">
        <v>223</v>
      </c>
      <c r="B173" s="332" t="s">
        <v>36</v>
      </c>
      <c r="C173" s="332" t="s">
        <v>313</v>
      </c>
      <c r="D173" s="332" t="s">
        <v>23</v>
      </c>
      <c r="E173" s="332" t="s">
        <v>390</v>
      </c>
      <c r="F173" s="313">
        <v>630</v>
      </c>
      <c r="G173" s="191"/>
      <c r="H173" s="191"/>
      <c r="I173" s="87"/>
      <c r="J173" s="88">
        <f t="shared" si="31"/>
        <v>1500</v>
      </c>
      <c r="K173" s="88">
        <v>1450</v>
      </c>
      <c r="L173" s="88">
        <f t="shared" si="31"/>
        <v>1500</v>
      </c>
      <c r="M173" s="366"/>
      <c r="N173" s="327"/>
    </row>
    <row r="174" spans="1:14" s="105" customFormat="1" ht="24.75" customHeight="1" x14ac:dyDescent="0.25">
      <c r="A174" s="179" t="s">
        <v>219</v>
      </c>
      <c r="B174" s="332" t="s">
        <v>36</v>
      </c>
      <c r="C174" s="332" t="s">
        <v>313</v>
      </c>
      <c r="D174" s="332" t="s">
        <v>23</v>
      </c>
      <c r="E174" s="332" t="s">
        <v>390</v>
      </c>
      <c r="F174" s="333">
        <v>630</v>
      </c>
      <c r="G174" s="191" t="s">
        <v>99</v>
      </c>
      <c r="H174" s="191"/>
      <c r="I174" s="87"/>
      <c r="J174" s="88">
        <f t="shared" ref="J174:L175" si="32">J175</f>
        <v>1500</v>
      </c>
      <c r="K174" s="88">
        <v>1450</v>
      </c>
      <c r="L174" s="88">
        <f t="shared" si="32"/>
        <v>1500</v>
      </c>
      <c r="M174" s="366"/>
      <c r="N174" s="655"/>
    </row>
    <row r="175" spans="1:14" s="105" customFormat="1" ht="21.75" customHeight="1" x14ac:dyDescent="0.25">
      <c r="A175" s="179" t="s">
        <v>130</v>
      </c>
      <c r="B175" s="332" t="s">
        <v>36</v>
      </c>
      <c r="C175" s="332" t="s">
        <v>313</v>
      </c>
      <c r="D175" s="332" t="s">
        <v>23</v>
      </c>
      <c r="E175" s="332" t="s">
        <v>390</v>
      </c>
      <c r="F175" s="333">
        <v>630</v>
      </c>
      <c r="G175" s="191" t="s">
        <v>99</v>
      </c>
      <c r="H175" s="191" t="s">
        <v>23</v>
      </c>
      <c r="I175" s="87"/>
      <c r="J175" s="88">
        <f t="shared" si="32"/>
        <v>1500</v>
      </c>
      <c r="K175" s="88">
        <v>1450</v>
      </c>
      <c r="L175" s="88">
        <f t="shared" si="32"/>
        <v>1500</v>
      </c>
      <c r="M175" s="366"/>
      <c r="N175" s="655"/>
    </row>
    <row r="176" spans="1:14" s="105" customFormat="1" ht="32.25" customHeight="1" x14ac:dyDescent="0.25">
      <c r="A176" s="179" t="s">
        <v>85</v>
      </c>
      <c r="B176" s="332" t="s">
        <v>36</v>
      </c>
      <c r="C176" s="332" t="s">
        <v>313</v>
      </c>
      <c r="D176" s="332" t="s">
        <v>23</v>
      </c>
      <c r="E176" s="332" t="s">
        <v>390</v>
      </c>
      <c r="F176" s="333">
        <v>630</v>
      </c>
      <c r="G176" s="191" t="s">
        <v>99</v>
      </c>
      <c r="H176" s="191" t="s">
        <v>23</v>
      </c>
      <c r="I176" s="87" t="s">
        <v>13</v>
      </c>
      <c r="J176" s="88">
        <f>'ведомст 3'!K288</f>
        <v>1500</v>
      </c>
      <c r="K176" s="88">
        <f>'ведомст 3'!L288</f>
        <v>1500</v>
      </c>
      <c r="L176" s="88">
        <f>'ведомст 3'!M288</f>
        <v>1500</v>
      </c>
      <c r="M176" s="366"/>
      <c r="N176" s="655"/>
    </row>
    <row r="177" spans="1:14" s="105" customFormat="1" ht="44.25" customHeight="1" x14ac:dyDescent="0.25">
      <c r="A177" s="389" t="s">
        <v>517</v>
      </c>
      <c r="B177" s="133" t="s">
        <v>54</v>
      </c>
      <c r="C177" s="133"/>
      <c r="D177" s="133"/>
      <c r="E177" s="133"/>
      <c r="F177" s="307"/>
      <c r="G177" s="190"/>
      <c r="H177" s="190"/>
      <c r="I177" s="87"/>
      <c r="J177" s="600">
        <f>J178+J186</f>
        <v>2153.1999999999998</v>
      </c>
      <c r="K177" s="600">
        <f>K178+K186</f>
        <v>2153.1999999999998</v>
      </c>
      <c r="L177" s="600">
        <f>L178+L186</f>
        <v>2153.1999999999998</v>
      </c>
      <c r="M177" s="536"/>
      <c r="N177" s="362"/>
    </row>
    <row r="178" spans="1:14" s="105" customFormat="1" ht="0.75" customHeight="1" x14ac:dyDescent="0.2">
      <c r="A178" s="389" t="s">
        <v>518</v>
      </c>
      <c r="B178" s="133" t="s">
        <v>25</v>
      </c>
      <c r="C178" s="133" t="s">
        <v>24</v>
      </c>
      <c r="D178" s="133"/>
      <c r="E178" s="133"/>
      <c r="F178" s="307"/>
      <c r="G178" s="190"/>
      <c r="H178" s="191"/>
      <c r="I178" s="87"/>
      <c r="J178" s="589">
        <f t="shared" ref="J178:L180" si="33">J179</f>
        <v>0</v>
      </c>
      <c r="K178" s="589">
        <f t="shared" si="33"/>
        <v>0</v>
      </c>
      <c r="L178" s="589">
        <f t="shared" si="33"/>
        <v>0</v>
      </c>
      <c r="M178" s="536"/>
      <c r="N178" s="362"/>
    </row>
    <row r="179" spans="1:14" s="105" customFormat="1" ht="28.5" hidden="1" customHeight="1" x14ac:dyDescent="0.2">
      <c r="A179" s="107" t="s">
        <v>253</v>
      </c>
      <c r="B179" s="133" t="s">
        <v>25</v>
      </c>
      <c r="C179" s="133" t="s">
        <v>24</v>
      </c>
      <c r="D179" s="133" t="s">
        <v>22</v>
      </c>
      <c r="E179" s="133"/>
      <c r="F179" s="307"/>
      <c r="G179" s="190"/>
      <c r="H179" s="191"/>
      <c r="I179" s="87"/>
      <c r="J179" s="589">
        <f t="shared" si="33"/>
        <v>0</v>
      </c>
      <c r="K179" s="589">
        <f t="shared" si="33"/>
        <v>0</v>
      </c>
      <c r="L179" s="589">
        <f t="shared" si="33"/>
        <v>0</v>
      </c>
      <c r="M179" s="291"/>
      <c r="N179" s="104"/>
    </row>
    <row r="180" spans="1:14" s="105" customFormat="1" ht="44.25" hidden="1" customHeight="1" x14ac:dyDescent="0.3">
      <c r="A180" s="334" t="s">
        <v>155</v>
      </c>
      <c r="B180" s="332" t="s">
        <v>25</v>
      </c>
      <c r="C180" s="318" t="s">
        <v>24</v>
      </c>
      <c r="D180" s="318" t="s">
        <v>22</v>
      </c>
      <c r="E180" s="318" t="s">
        <v>386</v>
      </c>
      <c r="F180" s="335"/>
      <c r="G180" s="190"/>
      <c r="H180" s="191"/>
      <c r="I180" s="87"/>
      <c r="J180" s="589">
        <f>J181</f>
        <v>0</v>
      </c>
      <c r="K180" s="589">
        <f>K181</f>
        <v>0</v>
      </c>
      <c r="L180" s="589">
        <f t="shared" si="33"/>
        <v>0</v>
      </c>
      <c r="M180" s="291"/>
      <c r="N180" s="104"/>
    </row>
    <row r="181" spans="1:14" s="105" customFormat="1" ht="28.5" hidden="1" customHeight="1" x14ac:dyDescent="0.25">
      <c r="A181" s="107" t="s">
        <v>201</v>
      </c>
      <c r="B181" s="332" t="s">
        <v>25</v>
      </c>
      <c r="C181" s="318" t="s">
        <v>24</v>
      </c>
      <c r="D181" s="318" t="s">
        <v>22</v>
      </c>
      <c r="E181" s="318" t="s">
        <v>386</v>
      </c>
      <c r="F181" s="283">
        <v>300</v>
      </c>
      <c r="G181" s="190"/>
      <c r="H181" s="191"/>
      <c r="I181" s="87"/>
      <c r="J181" s="589">
        <f t="shared" ref="J181:L184" si="34">J182</f>
        <v>0</v>
      </c>
      <c r="K181" s="589">
        <f t="shared" si="34"/>
        <v>0</v>
      </c>
      <c r="L181" s="589">
        <f t="shared" si="34"/>
        <v>0</v>
      </c>
      <c r="M181" s="291"/>
      <c r="N181" s="104"/>
    </row>
    <row r="182" spans="1:14" s="105" customFormat="1" ht="28.5" hidden="1" customHeight="1" x14ac:dyDescent="0.25">
      <c r="A182" s="107" t="s">
        <v>209</v>
      </c>
      <c r="B182" s="332" t="s">
        <v>25</v>
      </c>
      <c r="C182" s="318" t="s">
        <v>24</v>
      </c>
      <c r="D182" s="318" t="s">
        <v>22</v>
      </c>
      <c r="E182" s="318" t="s">
        <v>386</v>
      </c>
      <c r="F182" s="283">
        <v>320</v>
      </c>
      <c r="G182" s="190"/>
      <c r="H182" s="191"/>
      <c r="I182" s="87"/>
      <c r="J182" s="589">
        <f t="shared" si="34"/>
        <v>0</v>
      </c>
      <c r="K182" s="589">
        <f t="shared" si="34"/>
        <v>0</v>
      </c>
      <c r="L182" s="589">
        <f t="shared" si="34"/>
        <v>0</v>
      </c>
      <c r="M182" s="291"/>
      <c r="N182" s="104"/>
    </row>
    <row r="183" spans="1:14" s="105" customFormat="1" ht="18" hidden="1" customHeight="1" x14ac:dyDescent="0.25">
      <c r="A183" s="107" t="s">
        <v>43</v>
      </c>
      <c r="B183" s="332" t="s">
        <v>25</v>
      </c>
      <c r="C183" s="318" t="s">
        <v>24</v>
      </c>
      <c r="D183" s="318" t="s">
        <v>22</v>
      </c>
      <c r="E183" s="318" t="s">
        <v>386</v>
      </c>
      <c r="F183" s="283">
        <v>320</v>
      </c>
      <c r="G183" s="190" t="s">
        <v>39</v>
      </c>
      <c r="H183" s="191"/>
      <c r="I183" s="87"/>
      <c r="J183" s="589">
        <f t="shared" si="34"/>
        <v>0</v>
      </c>
      <c r="K183" s="589">
        <f t="shared" si="34"/>
        <v>0</v>
      </c>
      <c r="L183" s="589">
        <f t="shared" si="34"/>
        <v>0</v>
      </c>
      <c r="M183" s="291"/>
      <c r="N183" s="104"/>
    </row>
    <row r="184" spans="1:14" s="105" customFormat="1" ht="19.5" hidden="1" customHeight="1" x14ac:dyDescent="0.25">
      <c r="A184" s="107" t="s">
        <v>45</v>
      </c>
      <c r="B184" s="332" t="s">
        <v>25</v>
      </c>
      <c r="C184" s="318" t="s">
        <v>24</v>
      </c>
      <c r="D184" s="318" t="s">
        <v>22</v>
      </c>
      <c r="E184" s="318" t="s">
        <v>386</v>
      </c>
      <c r="F184" s="283">
        <v>320</v>
      </c>
      <c r="G184" s="190" t="s">
        <v>39</v>
      </c>
      <c r="H184" s="191" t="s">
        <v>36</v>
      </c>
      <c r="I184" s="87"/>
      <c r="J184" s="589">
        <f>J185</f>
        <v>0</v>
      </c>
      <c r="K184" s="589">
        <f>K185</f>
        <v>0</v>
      </c>
      <c r="L184" s="589">
        <f t="shared" si="34"/>
        <v>0</v>
      </c>
      <c r="M184" s="291"/>
      <c r="N184" s="289"/>
    </row>
    <row r="185" spans="1:14" s="105" customFormat="1" ht="33" hidden="1" customHeight="1" x14ac:dyDescent="0.25">
      <c r="A185" s="179" t="s">
        <v>85</v>
      </c>
      <c r="B185" s="332" t="s">
        <v>25</v>
      </c>
      <c r="C185" s="318" t="s">
        <v>24</v>
      </c>
      <c r="D185" s="318" t="s">
        <v>22</v>
      </c>
      <c r="E185" s="318" t="s">
        <v>386</v>
      </c>
      <c r="F185" s="283">
        <v>320</v>
      </c>
      <c r="G185" s="190" t="s">
        <v>39</v>
      </c>
      <c r="H185" s="191" t="s">
        <v>36</v>
      </c>
      <c r="I185" s="87" t="s">
        <v>13</v>
      </c>
      <c r="J185" s="589">
        <f>'ведомст 3'!K261</f>
        <v>0</v>
      </c>
      <c r="K185" s="589">
        <f>'ведомст 3'!L261</f>
        <v>0</v>
      </c>
      <c r="L185" s="589">
        <f>'ведомст 3'!M261</f>
        <v>0</v>
      </c>
      <c r="M185" s="291"/>
      <c r="N185" s="104"/>
    </row>
    <row r="186" spans="1:14" s="105" customFormat="1" ht="91.5" customHeight="1" x14ac:dyDescent="0.25">
      <c r="A186" s="312" t="s">
        <v>478</v>
      </c>
      <c r="B186" s="133" t="s">
        <v>25</v>
      </c>
      <c r="C186" s="133" t="s">
        <v>27</v>
      </c>
      <c r="D186" s="133"/>
      <c r="E186" s="133"/>
      <c r="F186" s="133"/>
      <c r="G186" s="133"/>
      <c r="H186" s="133"/>
      <c r="I186" s="133"/>
      <c r="J186" s="589">
        <f>J187</f>
        <v>2153.1999999999998</v>
      </c>
      <c r="K186" s="589">
        <f>K187</f>
        <v>2153.1999999999998</v>
      </c>
      <c r="L186" s="589">
        <f>L187</f>
        <v>2153.1999999999998</v>
      </c>
      <c r="M186" s="291"/>
      <c r="N186" s="104"/>
    </row>
    <row r="187" spans="1:14" s="105" customFormat="1" ht="75.75" customHeight="1" x14ac:dyDescent="0.25">
      <c r="A187" s="312" t="s">
        <v>477</v>
      </c>
      <c r="B187" s="133" t="s">
        <v>25</v>
      </c>
      <c r="C187" s="133" t="s">
        <v>27</v>
      </c>
      <c r="D187" s="133" t="s">
        <v>22</v>
      </c>
      <c r="E187" s="133"/>
      <c r="F187" s="133"/>
      <c r="G187" s="133"/>
      <c r="H187" s="133"/>
      <c r="I187" s="133"/>
      <c r="J187" s="589">
        <f>J188+J194</f>
        <v>2153.1999999999998</v>
      </c>
      <c r="K187" s="589">
        <f>K188+K194</f>
        <v>2153.1999999999998</v>
      </c>
      <c r="L187" s="589">
        <f>L188+L194</f>
        <v>2153.1999999999998</v>
      </c>
      <c r="M187" s="291"/>
      <c r="N187" s="104"/>
    </row>
    <row r="188" spans="1:14" s="105" customFormat="1" ht="103.5" customHeight="1" x14ac:dyDescent="0.25">
      <c r="A188" s="343" t="s">
        <v>476</v>
      </c>
      <c r="B188" s="133" t="s">
        <v>25</v>
      </c>
      <c r="C188" s="133" t="s">
        <v>27</v>
      </c>
      <c r="D188" s="133" t="s">
        <v>22</v>
      </c>
      <c r="E188" s="133" t="s">
        <v>484</v>
      </c>
      <c r="F188" s="133"/>
      <c r="G188" s="133"/>
      <c r="H188" s="133"/>
      <c r="I188" s="133"/>
      <c r="J188" s="589">
        <f>J189</f>
        <v>2153.1999999999998</v>
      </c>
      <c r="K188" s="589">
        <f t="shared" ref="K188:L192" si="35">K189</f>
        <v>2153.1999999999998</v>
      </c>
      <c r="L188" s="589">
        <f t="shared" si="35"/>
        <v>2153.1999999999998</v>
      </c>
      <c r="M188" s="291"/>
      <c r="N188" s="104"/>
    </row>
    <row r="189" spans="1:14" s="105" customFormat="1" ht="44.25" customHeight="1" x14ac:dyDescent="0.25">
      <c r="A189" s="575" t="s">
        <v>485</v>
      </c>
      <c r="B189" s="133" t="s">
        <v>25</v>
      </c>
      <c r="C189" s="133" t="s">
        <v>27</v>
      </c>
      <c r="D189" s="133" t="s">
        <v>22</v>
      </c>
      <c r="E189" s="133" t="s">
        <v>484</v>
      </c>
      <c r="F189" s="133" t="s">
        <v>263</v>
      </c>
      <c r="G189" s="133"/>
      <c r="H189" s="133"/>
      <c r="I189" s="133"/>
      <c r="J189" s="589">
        <f>J190</f>
        <v>2153.1999999999998</v>
      </c>
      <c r="K189" s="589">
        <f t="shared" si="35"/>
        <v>2153.1999999999998</v>
      </c>
      <c r="L189" s="589">
        <f t="shared" si="35"/>
        <v>2153.1999999999998</v>
      </c>
      <c r="M189" s="291"/>
      <c r="N189" s="104"/>
    </row>
    <row r="190" spans="1:14" s="105" customFormat="1" ht="27" customHeight="1" x14ac:dyDescent="0.25">
      <c r="A190" s="575" t="s">
        <v>266</v>
      </c>
      <c r="B190" s="133" t="s">
        <v>25</v>
      </c>
      <c r="C190" s="133" t="s">
        <v>27</v>
      </c>
      <c r="D190" s="133" t="s">
        <v>22</v>
      </c>
      <c r="E190" s="133" t="s">
        <v>484</v>
      </c>
      <c r="F190" s="133" t="s">
        <v>264</v>
      </c>
      <c r="G190" s="133"/>
      <c r="H190" s="133"/>
      <c r="I190" s="133"/>
      <c r="J190" s="589">
        <f>J191</f>
        <v>2153.1999999999998</v>
      </c>
      <c r="K190" s="589">
        <f t="shared" si="35"/>
        <v>2153.1999999999998</v>
      </c>
      <c r="L190" s="589">
        <f t="shared" si="35"/>
        <v>2153.1999999999998</v>
      </c>
      <c r="M190" s="291"/>
      <c r="N190" s="104"/>
    </row>
    <row r="191" spans="1:14" s="105" customFormat="1" ht="23.25" customHeight="1" x14ac:dyDescent="0.25">
      <c r="A191" s="312" t="s">
        <v>43</v>
      </c>
      <c r="B191" s="133" t="s">
        <v>25</v>
      </c>
      <c r="C191" s="133" t="s">
        <v>27</v>
      </c>
      <c r="D191" s="133" t="s">
        <v>22</v>
      </c>
      <c r="E191" s="133" t="s">
        <v>484</v>
      </c>
      <c r="F191" s="133" t="s">
        <v>264</v>
      </c>
      <c r="G191" s="133" t="s">
        <v>39</v>
      </c>
      <c r="H191" s="133"/>
      <c r="I191" s="133"/>
      <c r="J191" s="589">
        <f>J192</f>
        <v>2153.1999999999998</v>
      </c>
      <c r="K191" s="589">
        <f t="shared" si="35"/>
        <v>2153.1999999999998</v>
      </c>
      <c r="L191" s="589">
        <f t="shared" si="35"/>
        <v>2153.1999999999998</v>
      </c>
      <c r="M191" s="291"/>
      <c r="N191" s="104"/>
    </row>
    <row r="192" spans="1:14" s="105" customFormat="1" ht="23.25" customHeight="1" x14ac:dyDescent="0.25">
      <c r="A192" s="312" t="s">
        <v>61</v>
      </c>
      <c r="B192" s="133" t="s">
        <v>25</v>
      </c>
      <c r="C192" s="133" t="s">
        <v>27</v>
      </c>
      <c r="D192" s="133" t="s">
        <v>22</v>
      </c>
      <c r="E192" s="133" t="s">
        <v>484</v>
      </c>
      <c r="F192" s="133" t="s">
        <v>264</v>
      </c>
      <c r="G192" s="133" t="s">
        <v>39</v>
      </c>
      <c r="H192" s="133" t="s">
        <v>25</v>
      </c>
      <c r="I192" s="133"/>
      <c r="J192" s="589">
        <f>J193</f>
        <v>2153.1999999999998</v>
      </c>
      <c r="K192" s="589">
        <f t="shared" si="35"/>
        <v>2153.1999999999998</v>
      </c>
      <c r="L192" s="589">
        <f t="shared" si="35"/>
        <v>2153.1999999999998</v>
      </c>
      <c r="M192" s="291"/>
      <c r="N192" s="104"/>
    </row>
    <row r="193" spans="1:16" s="105" customFormat="1" ht="33" customHeight="1" x14ac:dyDescent="0.2">
      <c r="A193" s="340" t="s">
        <v>259</v>
      </c>
      <c r="B193" s="133" t="s">
        <v>25</v>
      </c>
      <c r="C193" s="133" t="s">
        <v>27</v>
      </c>
      <c r="D193" s="133" t="s">
        <v>22</v>
      </c>
      <c r="E193" s="133" t="s">
        <v>484</v>
      </c>
      <c r="F193" s="133" t="s">
        <v>264</v>
      </c>
      <c r="G193" s="133" t="s">
        <v>39</v>
      </c>
      <c r="H193" s="133" t="s">
        <v>25</v>
      </c>
      <c r="I193" s="133" t="s">
        <v>13</v>
      </c>
      <c r="J193" s="589">
        <f>'ведомст 3'!K281</f>
        <v>2153.1999999999998</v>
      </c>
      <c r="K193" s="589">
        <f>'ведомст 3'!L281</f>
        <v>2153.1999999999998</v>
      </c>
      <c r="L193" s="589">
        <f>'ведомст 3'!M281</f>
        <v>2153.1999999999998</v>
      </c>
      <c r="M193" s="291"/>
      <c r="N193" s="104"/>
    </row>
    <row r="194" spans="1:16" s="105" customFormat="1" ht="100.5" customHeight="1" x14ac:dyDescent="0.25">
      <c r="A194" s="312" t="s">
        <v>476</v>
      </c>
      <c r="B194" s="133" t="s">
        <v>25</v>
      </c>
      <c r="C194" s="133" t="s">
        <v>27</v>
      </c>
      <c r="D194" s="133" t="s">
        <v>22</v>
      </c>
      <c r="E194" s="133" t="s">
        <v>475</v>
      </c>
      <c r="F194" s="133"/>
      <c r="G194" s="133"/>
      <c r="H194" s="133"/>
      <c r="I194" s="133"/>
      <c r="J194" s="589">
        <f>J195</f>
        <v>0</v>
      </c>
      <c r="K194" s="589">
        <f t="shared" ref="K194:L198" si="36">K195</f>
        <v>0</v>
      </c>
      <c r="L194" s="589">
        <f t="shared" si="36"/>
        <v>0</v>
      </c>
      <c r="M194" s="291"/>
      <c r="N194" s="104"/>
    </row>
    <row r="195" spans="1:16" s="105" customFormat="1" ht="78" customHeight="1" x14ac:dyDescent="0.25">
      <c r="A195" s="312" t="s">
        <v>182</v>
      </c>
      <c r="B195" s="133" t="s">
        <v>25</v>
      </c>
      <c r="C195" s="133" t="s">
        <v>27</v>
      </c>
      <c r="D195" s="133" t="s">
        <v>22</v>
      </c>
      <c r="E195" s="133" t="s">
        <v>475</v>
      </c>
      <c r="F195" s="133" t="s">
        <v>183</v>
      </c>
      <c r="G195" s="133"/>
      <c r="H195" s="133"/>
      <c r="I195" s="133"/>
      <c r="J195" s="589">
        <f>J196</f>
        <v>0</v>
      </c>
      <c r="K195" s="589">
        <f t="shared" si="36"/>
        <v>0</v>
      </c>
      <c r="L195" s="589">
        <f t="shared" si="36"/>
        <v>0</v>
      </c>
      <c r="M195" s="291"/>
      <c r="N195" s="104"/>
    </row>
    <row r="196" spans="1:16" s="105" customFormat="1" ht="32.25" customHeight="1" x14ac:dyDescent="0.25">
      <c r="A196" s="312" t="s">
        <v>184</v>
      </c>
      <c r="B196" s="133" t="s">
        <v>25</v>
      </c>
      <c r="C196" s="133" t="s">
        <v>27</v>
      </c>
      <c r="D196" s="133" t="s">
        <v>22</v>
      </c>
      <c r="E196" s="133" t="s">
        <v>475</v>
      </c>
      <c r="F196" s="133" t="s">
        <v>181</v>
      </c>
      <c r="G196" s="133"/>
      <c r="H196" s="133"/>
      <c r="I196" s="133"/>
      <c r="J196" s="589">
        <f>J197</f>
        <v>0</v>
      </c>
      <c r="K196" s="589">
        <f t="shared" si="36"/>
        <v>0</v>
      </c>
      <c r="L196" s="589">
        <f t="shared" si="36"/>
        <v>0</v>
      </c>
      <c r="M196" s="291"/>
      <c r="N196" s="104"/>
    </row>
    <row r="197" spans="1:16" s="105" customFormat="1" ht="25.5" customHeight="1" x14ac:dyDescent="0.25">
      <c r="A197" s="176" t="s">
        <v>21</v>
      </c>
      <c r="B197" s="133" t="s">
        <v>25</v>
      </c>
      <c r="C197" s="133" t="s">
        <v>27</v>
      </c>
      <c r="D197" s="133" t="s">
        <v>22</v>
      </c>
      <c r="E197" s="133" t="s">
        <v>475</v>
      </c>
      <c r="F197" s="133" t="s">
        <v>181</v>
      </c>
      <c r="G197" s="133" t="s">
        <v>22</v>
      </c>
      <c r="H197" s="133"/>
      <c r="I197" s="133"/>
      <c r="J197" s="589">
        <f>J198</f>
        <v>0</v>
      </c>
      <c r="K197" s="589">
        <f t="shared" si="36"/>
        <v>0</v>
      </c>
      <c r="L197" s="589">
        <f t="shared" si="36"/>
        <v>0</v>
      </c>
      <c r="M197" s="291"/>
      <c r="N197" s="104"/>
    </row>
    <row r="198" spans="1:16" s="105" customFormat="1" ht="61.5" customHeight="1" x14ac:dyDescent="0.25">
      <c r="A198" s="319" t="s">
        <v>185</v>
      </c>
      <c r="B198" s="133" t="s">
        <v>25</v>
      </c>
      <c r="C198" s="133" t="s">
        <v>27</v>
      </c>
      <c r="D198" s="133" t="s">
        <v>22</v>
      </c>
      <c r="E198" s="133" t="s">
        <v>475</v>
      </c>
      <c r="F198" s="133" t="s">
        <v>181</v>
      </c>
      <c r="G198" s="133" t="s">
        <v>22</v>
      </c>
      <c r="H198" s="133" t="s">
        <v>25</v>
      </c>
      <c r="I198" s="133"/>
      <c r="J198" s="589">
        <f>J199</f>
        <v>0</v>
      </c>
      <c r="K198" s="589">
        <f t="shared" si="36"/>
        <v>0</v>
      </c>
      <c r="L198" s="589">
        <f t="shared" si="36"/>
        <v>0</v>
      </c>
      <c r="M198" s="291"/>
      <c r="N198" s="104"/>
    </row>
    <row r="199" spans="1:16" s="105" customFormat="1" ht="28.5" customHeight="1" x14ac:dyDescent="0.2">
      <c r="A199" s="340" t="s">
        <v>259</v>
      </c>
      <c r="B199" s="133" t="s">
        <v>25</v>
      </c>
      <c r="C199" s="133" t="s">
        <v>27</v>
      </c>
      <c r="D199" s="133" t="s">
        <v>22</v>
      </c>
      <c r="E199" s="133" t="s">
        <v>475</v>
      </c>
      <c r="F199" s="133" t="s">
        <v>181</v>
      </c>
      <c r="G199" s="133" t="s">
        <v>22</v>
      </c>
      <c r="H199" s="133" t="s">
        <v>25</v>
      </c>
      <c r="I199" s="133" t="s">
        <v>13</v>
      </c>
      <c r="J199" s="589">
        <f>'ведомст 3'!K35</f>
        <v>0</v>
      </c>
      <c r="K199" s="589">
        <f>'ведомст 3'!L35</f>
        <v>0</v>
      </c>
      <c r="L199" s="589">
        <f>'ведомст 3'!M35</f>
        <v>0</v>
      </c>
      <c r="M199" s="291"/>
      <c r="N199" s="104"/>
    </row>
    <row r="200" spans="1:16" s="105" customFormat="1" ht="55.5" customHeight="1" x14ac:dyDescent="0.25">
      <c r="A200" s="176" t="s">
        <v>519</v>
      </c>
      <c r="B200" s="133" t="s">
        <v>31</v>
      </c>
      <c r="C200" s="133"/>
      <c r="D200" s="133"/>
      <c r="E200" s="133"/>
      <c r="F200" s="133"/>
      <c r="G200" s="133"/>
      <c r="H200" s="133"/>
      <c r="I200" s="133"/>
      <c r="J200" s="141">
        <f>J201</f>
        <v>22626.100000000002</v>
      </c>
      <c r="K200" s="141">
        <f>K201</f>
        <v>12067.8</v>
      </c>
      <c r="L200" s="141">
        <f>L201</f>
        <v>13042.3</v>
      </c>
      <c r="M200" s="291"/>
      <c r="N200" s="104"/>
    </row>
    <row r="201" spans="1:16" s="105" customFormat="1" ht="20.25" customHeight="1" x14ac:dyDescent="0.2">
      <c r="A201" s="331" t="s">
        <v>204</v>
      </c>
      <c r="B201" s="133" t="s">
        <v>31</v>
      </c>
      <c r="C201" s="133" t="s">
        <v>24</v>
      </c>
      <c r="D201" s="133"/>
      <c r="E201" s="133"/>
      <c r="F201" s="307"/>
      <c r="G201" s="87"/>
      <c r="H201" s="87"/>
      <c r="I201" s="87"/>
      <c r="J201" s="141">
        <f>J202+J239+J246</f>
        <v>22626.100000000002</v>
      </c>
      <c r="K201" s="141">
        <f>K202+K239+K246</f>
        <v>12067.8</v>
      </c>
      <c r="L201" s="141">
        <f>L202+L239+L246</f>
        <v>13042.3</v>
      </c>
      <c r="M201" s="291"/>
      <c r="N201" s="291">
        <f>J208+J214+J220+J245+J252</f>
        <v>22626.100000000002</v>
      </c>
      <c r="O201" s="291">
        <f>K208+K214+K220+K245+K252</f>
        <v>12067.8</v>
      </c>
      <c r="P201" s="291">
        <f>L208+L214+L220+L245+L252</f>
        <v>13042.3</v>
      </c>
    </row>
    <row r="202" spans="1:16" s="105" customFormat="1" ht="61.5" customHeight="1" x14ac:dyDescent="0.2">
      <c r="A202" s="331" t="s">
        <v>4</v>
      </c>
      <c r="B202" s="133" t="s">
        <v>31</v>
      </c>
      <c r="C202" s="133" t="s">
        <v>24</v>
      </c>
      <c r="D202" s="133" t="s">
        <v>22</v>
      </c>
      <c r="E202" s="133"/>
      <c r="F202" s="307"/>
      <c r="G202" s="87"/>
      <c r="H202" s="87"/>
      <c r="I202" s="87"/>
      <c r="J202" s="141">
        <f>J203+J209+J215+J264+J226+J229+J233</f>
        <v>16885.400000000001</v>
      </c>
      <c r="K202" s="141">
        <f>K203+K209+K215+K264+K226+K229+K233</f>
        <v>8427.1</v>
      </c>
      <c r="L202" s="141">
        <f>L203+L209+L215+L264+L226+L229+L233</f>
        <v>9401.6</v>
      </c>
      <c r="M202" s="291"/>
      <c r="N202" s="104"/>
    </row>
    <row r="203" spans="1:16" s="105" customFormat="1" ht="30.75" customHeight="1" x14ac:dyDescent="0.25">
      <c r="A203" s="378" t="s">
        <v>402</v>
      </c>
      <c r="B203" s="133" t="s">
        <v>31</v>
      </c>
      <c r="C203" s="133" t="s">
        <v>24</v>
      </c>
      <c r="D203" s="133" t="s">
        <v>22</v>
      </c>
      <c r="E203" s="133" t="s">
        <v>346</v>
      </c>
      <c r="F203" s="307"/>
      <c r="G203" s="87"/>
      <c r="H203" s="87"/>
      <c r="I203" s="87"/>
      <c r="J203" s="141">
        <f t="shared" ref="J203:L207" si="37">J204</f>
        <v>50</v>
      </c>
      <c r="K203" s="141">
        <v>50</v>
      </c>
      <c r="L203" s="141">
        <f t="shared" si="37"/>
        <v>50</v>
      </c>
      <c r="M203" s="291"/>
      <c r="N203" s="104"/>
    </row>
    <row r="204" spans="1:16" s="105" customFormat="1" ht="45" x14ac:dyDescent="0.2">
      <c r="A204" s="337" t="s">
        <v>248</v>
      </c>
      <c r="B204" s="133" t="s">
        <v>31</v>
      </c>
      <c r="C204" s="133" t="s">
        <v>24</v>
      </c>
      <c r="D204" s="133" t="s">
        <v>22</v>
      </c>
      <c r="E204" s="133" t="s">
        <v>346</v>
      </c>
      <c r="F204" s="307">
        <v>600</v>
      </c>
      <c r="G204" s="87"/>
      <c r="H204" s="87"/>
      <c r="I204" s="87"/>
      <c r="J204" s="141">
        <f t="shared" si="37"/>
        <v>50</v>
      </c>
      <c r="K204" s="141">
        <v>50</v>
      </c>
      <c r="L204" s="141">
        <f t="shared" si="37"/>
        <v>50</v>
      </c>
      <c r="M204" s="291"/>
      <c r="N204" s="104"/>
    </row>
    <row r="205" spans="1:16" s="105" customFormat="1" ht="20.25" customHeight="1" x14ac:dyDescent="0.25">
      <c r="A205" s="312" t="s">
        <v>249</v>
      </c>
      <c r="B205" s="133" t="s">
        <v>31</v>
      </c>
      <c r="C205" s="133" t="s">
        <v>24</v>
      </c>
      <c r="D205" s="133" t="s">
        <v>22</v>
      </c>
      <c r="E205" s="133" t="s">
        <v>346</v>
      </c>
      <c r="F205" s="307">
        <v>610</v>
      </c>
      <c r="G205" s="87"/>
      <c r="H205" s="87"/>
      <c r="I205" s="87"/>
      <c r="J205" s="141">
        <f t="shared" si="37"/>
        <v>50</v>
      </c>
      <c r="K205" s="141">
        <v>50</v>
      </c>
      <c r="L205" s="141">
        <f t="shared" si="37"/>
        <v>50</v>
      </c>
      <c r="M205" s="291"/>
      <c r="N205" s="104"/>
    </row>
    <row r="206" spans="1:16" s="105" customFormat="1" ht="20.25" customHeight="1" x14ac:dyDescent="0.2">
      <c r="A206" s="179" t="s">
        <v>62</v>
      </c>
      <c r="B206" s="133" t="s">
        <v>31</v>
      </c>
      <c r="C206" s="133" t="s">
        <v>24</v>
      </c>
      <c r="D206" s="133" t="s">
        <v>22</v>
      </c>
      <c r="E206" s="133" t="s">
        <v>346</v>
      </c>
      <c r="F206" s="307">
        <v>610</v>
      </c>
      <c r="G206" s="87" t="s">
        <v>63</v>
      </c>
      <c r="H206" s="87"/>
      <c r="I206" s="87"/>
      <c r="J206" s="141">
        <f t="shared" si="37"/>
        <v>50</v>
      </c>
      <c r="K206" s="141">
        <v>50</v>
      </c>
      <c r="L206" s="141">
        <f t="shared" si="37"/>
        <v>50</v>
      </c>
      <c r="M206" s="291"/>
      <c r="N206" s="104"/>
    </row>
    <row r="207" spans="1:16" s="105" customFormat="1" ht="24" customHeight="1" x14ac:dyDescent="0.2">
      <c r="A207" s="179" t="s">
        <v>247</v>
      </c>
      <c r="B207" s="133" t="s">
        <v>31</v>
      </c>
      <c r="C207" s="133" t="s">
        <v>24</v>
      </c>
      <c r="D207" s="133" t="s">
        <v>22</v>
      </c>
      <c r="E207" s="133" t="s">
        <v>346</v>
      </c>
      <c r="F207" s="307">
        <v>610</v>
      </c>
      <c r="G207" s="87" t="s">
        <v>63</v>
      </c>
      <c r="H207" s="87" t="s">
        <v>22</v>
      </c>
      <c r="I207" s="87"/>
      <c r="J207" s="141">
        <f t="shared" si="37"/>
        <v>50</v>
      </c>
      <c r="K207" s="141">
        <v>50</v>
      </c>
      <c r="L207" s="141">
        <f t="shared" si="37"/>
        <v>50</v>
      </c>
      <c r="M207" s="291"/>
      <c r="N207" s="289"/>
    </row>
    <row r="208" spans="1:16" s="105" customFormat="1" ht="33" customHeight="1" x14ac:dyDescent="0.2">
      <c r="A208" s="179" t="s">
        <v>302</v>
      </c>
      <c r="B208" s="133" t="s">
        <v>31</v>
      </c>
      <c r="C208" s="133" t="s">
        <v>24</v>
      </c>
      <c r="D208" s="133" t="s">
        <v>22</v>
      </c>
      <c r="E208" s="133" t="s">
        <v>346</v>
      </c>
      <c r="F208" s="307">
        <v>610</v>
      </c>
      <c r="G208" s="87" t="s">
        <v>63</v>
      </c>
      <c r="H208" s="87" t="s">
        <v>22</v>
      </c>
      <c r="I208" s="87" t="s">
        <v>89</v>
      </c>
      <c r="J208" s="141">
        <f>'ведомст 3'!K494</f>
        <v>50</v>
      </c>
      <c r="K208" s="141">
        <f>'ведомст 3'!L494</f>
        <v>50</v>
      </c>
      <c r="L208" s="141">
        <f>'ведомст 3'!M494</f>
        <v>50</v>
      </c>
      <c r="M208" s="291"/>
      <c r="N208" s="104"/>
    </row>
    <row r="209" spans="1:14" s="105" customFormat="1" ht="33" customHeight="1" x14ac:dyDescent="0.2">
      <c r="A209" s="179" t="s">
        <v>90</v>
      </c>
      <c r="B209" s="133" t="s">
        <v>31</v>
      </c>
      <c r="C209" s="133" t="s">
        <v>24</v>
      </c>
      <c r="D209" s="133" t="s">
        <v>22</v>
      </c>
      <c r="E209" s="133" t="s">
        <v>350</v>
      </c>
      <c r="F209" s="313"/>
      <c r="G209" s="87"/>
      <c r="H209" s="87"/>
      <c r="I209" s="87"/>
      <c r="J209" s="141">
        <f>J210</f>
        <v>2055.1999999999998</v>
      </c>
      <c r="K209" s="141">
        <f>K210</f>
        <v>2055.1999999999998</v>
      </c>
      <c r="L209" s="141">
        <f>L210</f>
        <v>2055.1999999999998</v>
      </c>
      <c r="M209" s="536"/>
      <c r="N209" s="655"/>
    </row>
    <row r="210" spans="1:14" s="105" customFormat="1" ht="33" customHeight="1" x14ac:dyDescent="0.2">
      <c r="A210" s="337" t="s">
        <v>248</v>
      </c>
      <c r="B210" s="133" t="s">
        <v>31</v>
      </c>
      <c r="C210" s="133" t="s">
        <v>24</v>
      </c>
      <c r="D210" s="133" t="s">
        <v>22</v>
      </c>
      <c r="E210" s="133" t="s">
        <v>350</v>
      </c>
      <c r="F210" s="313">
        <v>600</v>
      </c>
      <c r="G210" s="87"/>
      <c r="H210" s="87"/>
      <c r="I210" s="87"/>
      <c r="J210" s="141">
        <f t="shared" ref="J210:L213" si="38">J211</f>
        <v>2055.1999999999998</v>
      </c>
      <c r="K210" s="141">
        <f t="shared" si="38"/>
        <v>2055.1999999999998</v>
      </c>
      <c r="L210" s="141">
        <f t="shared" si="38"/>
        <v>2055.1999999999998</v>
      </c>
      <c r="M210" s="536"/>
      <c r="N210" s="655"/>
    </row>
    <row r="211" spans="1:14" s="105" customFormat="1" ht="15.75" customHeight="1" x14ac:dyDescent="0.25">
      <c r="A211" s="312" t="s">
        <v>249</v>
      </c>
      <c r="B211" s="133" t="s">
        <v>31</v>
      </c>
      <c r="C211" s="133" t="s">
        <v>24</v>
      </c>
      <c r="D211" s="133" t="s">
        <v>22</v>
      </c>
      <c r="E211" s="133" t="s">
        <v>350</v>
      </c>
      <c r="F211" s="313">
        <v>610</v>
      </c>
      <c r="G211" s="87"/>
      <c r="H211" s="87"/>
      <c r="I211" s="87"/>
      <c r="J211" s="141">
        <f t="shared" si="38"/>
        <v>2055.1999999999998</v>
      </c>
      <c r="K211" s="141">
        <f t="shared" si="38"/>
        <v>2055.1999999999998</v>
      </c>
      <c r="L211" s="141">
        <f t="shared" si="38"/>
        <v>2055.1999999999998</v>
      </c>
      <c r="M211" s="536"/>
      <c r="N211" s="655"/>
    </row>
    <row r="212" spans="1:14" s="105" customFormat="1" ht="16.5" customHeight="1" x14ac:dyDescent="0.2">
      <c r="A212" s="179" t="s">
        <v>62</v>
      </c>
      <c r="B212" s="133" t="s">
        <v>31</v>
      </c>
      <c r="C212" s="133" t="s">
        <v>24</v>
      </c>
      <c r="D212" s="133" t="s">
        <v>22</v>
      </c>
      <c r="E212" s="133" t="s">
        <v>350</v>
      </c>
      <c r="F212" s="313">
        <v>610</v>
      </c>
      <c r="G212" s="87" t="s">
        <v>63</v>
      </c>
      <c r="H212" s="87"/>
      <c r="I212" s="87"/>
      <c r="J212" s="141">
        <f t="shared" si="38"/>
        <v>2055.1999999999998</v>
      </c>
      <c r="K212" s="141">
        <f t="shared" si="38"/>
        <v>2055.1999999999998</v>
      </c>
      <c r="L212" s="141">
        <f t="shared" si="38"/>
        <v>2055.1999999999998</v>
      </c>
      <c r="M212" s="536"/>
      <c r="N212" s="655"/>
    </row>
    <row r="213" spans="1:14" s="105" customFormat="1" ht="33" customHeight="1" x14ac:dyDescent="0.2">
      <c r="A213" s="179" t="s">
        <v>133</v>
      </c>
      <c r="B213" s="133" t="s">
        <v>31</v>
      </c>
      <c r="C213" s="133" t="s">
        <v>24</v>
      </c>
      <c r="D213" s="133" t="s">
        <v>22</v>
      </c>
      <c r="E213" s="133" t="s">
        <v>350</v>
      </c>
      <c r="F213" s="313">
        <v>610</v>
      </c>
      <c r="G213" s="87" t="s">
        <v>63</v>
      </c>
      <c r="H213" s="87" t="s">
        <v>25</v>
      </c>
      <c r="I213" s="87"/>
      <c r="J213" s="141">
        <f t="shared" si="38"/>
        <v>2055.1999999999998</v>
      </c>
      <c r="K213" s="141">
        <f t="shared" si="38"/>
        <v>2055.1999999999998</v>
      </c>
      <c r="L213" s="141">
        <f t="shared" si="38"/>
        <v>2055.1999999999998</v>
      </c>
      <c r="M213" s="536"/>
      <c r="N213" s="655"/>
    </row>
    <row r="214" spans="1:14" s="105" customFormat="1" ht="33" customHeight="1" x14ac:dyDescent="0.2">
      <c r="A214" s="107" t="s">
        <v>259</v>
      </c>
      <c r="B214" s="133" t="s">
        <v>31</v>
      </c>
      <c r="C214" s="133" t="s">
        <v>24</v>
      </c>
      <c r="D214" s="133" t="s">
        <v>22</v>
      </c>
      <c r="E214" s="133" t="s">
        <v>350</v>
      </c>
      <c r="F214" s="313">
        <v>610</v>
      </c>
      <c r="G214" s="87" t="s">
        <v>63</v>
      </c>
      <c r="H214" s="87" t="s">
        <v>25</v>
      </c>
      <c r="I214" s="87" t="s">
        <v>13</v>
      </c>
      <c r="J214" s="141">
        <f>'ведомст 3'!K247</f>
        <v>2055.1999999999998</v>
      </c>
      <c r="K214" s="141">
        <f>'ведомст 3'!L247</f>
        <v>2055.1999999999998</v>
      </c>
      <c r="L214" s="141">
        <f>'ведомст 3'!M247</f>
        <v>2055.1999999999998</v>
      </c>
      <c r="M214" s="536"/>
      <c r="N214" s="655"/>
    </row>
    <row r="215" spans="1:14" s="105" customFormat="1" ht="33" customHeight="1" x14ac:dyDescent="0.2">
      <c r="A215" s="337" t="s">
        <v>258</v>
      </c>
      <c r="B215" s="133" t="s">
        <v>31</v>
      </c>
      <c r="C215" s="133" t="s">
        <v>24</v>
      </c>
      <c r="D215" s="133" t="s">
        <v>22</v>
      </c>
      <c r="E215" s="133" t="s">
        <v>380</v>
      </c>
      <c r="F215" s="307"/>
      <c r="G215" s="87"/>
      <c r="H215" s="87"/>
      <c r="I215" s="87"/>
      <c r="J215" s="141">
        <f t="shared" ref="J215:L219" si="39">J216</f>
        <v>14780.2</v>
      </c>
      <c r="K215" s="141">
        <f>K216</f>
        <v>6321.9000000000005</v>
      </c>
      <c r="L215" s="141">
        <f t="shared" si="39"/>
        <v>7296.4000000000005</v>
      </c>
      <c r="M215" s="291"/>
      <c r="N215" s="104"/>
    </row>
    <row r="216" spans="1:14" s="105" customFormat="1" ht="33" customHeight="1" x14ac:dyDescent="0.2">
      <c r="A216" s="337" t="s">
        <v>248</v>
      </c>
      <c r="B216" s="133" t="s">
        <v>31</v>
      </c>
      <c r="C216" s="133" t="s">
        <v>24</v>
      </c>
      <c r="D216" s="133" t="s">
        <v>22</v>
      </c>
      <c r="E216" s="133" t="s">
        <v>380</v>
      </c>
      <c r="F216" s="307">
        <v>600</v>
      </c>
      <c r="G216" s="87"/>
      <c r="H216" s="87"/>
      <c r="I216" s="87"/>
      <c r="J216" s="141">
        <f t="shared" si="39"/>
        <v>14780.2</v>
      </c>
      <c r="K216" s="141">
        <f>K217</f>
        <v>6321.9000000000005</v>
      </c>
      <c r="L216" s="141">
        <f t="shared" si="39"/>
        <v>7296.4000000000005</v>
      </c>
      <c r="M216" s="291"/>
      <c r="N216" s="104"/>
    </row>
    <row r="217" spans="1:14" s="105" customFormat="1" ht="20.25" customHeight="1" x14ac:dyDescent="0.25">
      <c r="A217" s="312" t="s">
        <v>249</v>
      </c>
      <c r="B217" s="133" t="s">
        <v>31</v>
      </c>
      <c r="C217" s="133" t="s">
        <v>24</v>
      </c>
      <c r="D217" s="133" t="s">
        <v>22</v>
      </c>
      <c r="E217" s="133" t="s">
        <v>380</v>
      </c>
      <c r="F217" s="307">
        <v>610</v>
      </c>
      <c r="G217" s="87"/>
      <c r="H217" s="87"/>
      <c r="I217" s="87"/>
      <c r="J217" s="141">
        <f t="shared" si="39"/>
        <v>14780.2</v>
      </c>
      <c r="K217" s="141">
        <f>K218</f>
        <v>6321.9000000000005</v>
      </c>
      <c r="L217" s="141">
        <f t="shared" si="39"/>
        <v>7296.4000000000005</v>
      </c>
      <c r="M217" s="291"/>
      <c r="N217" s="104"/>
    </row>
    <row r="218" spans="1:14" s="105" customFormat="1" ht="20.25" customHeight="1" x14ac:dyDescent="0.2">
      <c r="A218" s="179" t="s">
        <v>62</v>
      </c>
      <c r="B218" s="133" t="s">
        <v>31</v>
      </c>
      <c r="C218" s="133" t="s">
        <v>24</v>
      </c>
      <c r="D218" s="133" t="s">
        <v>22</v>
      </c>
      <c r="E218" s="133" t="s">
        <v>380</v>
      </c>
      <c r="F218" s="307">
        <v>610</v>
      </c>
      <c r="G218" s="87" t="s">
        <v>63</v>
      </c>
      <c r="H218" s="87"/>
      <c r="I218" s="87"/>
      <c r="J218" s="141">
        <f t="shared" si="39"/>
        <v>14780.2</v>
      </c>
      <c r="K218" s="141">
        <f>K219</f>
        <v>6321.9000000000005</v>
      </c>
      <c r="L218" s="141">
        <f t="shared" si="39"/>
        <v>7296.4000000000005</v>
      </c>
      <c r="M218" s="291"/>
      <c r="N218" s="104"/>
    </row>
    <row r="219" spans="1:14" s="105" customFormat="1" ht="20.25" customHeight="1" x14ac:dyDescent="0.2">
      <c r="A219" s="179" t="s">
        <v>247</v>
      </c>
      <c r="B219" s="133" t="s">
        <v>31</v>
      </c>
      <c r="C219" s="133" t="s">
        <v>24</v>
      </c>
      <c r="D219" s="133" t="s">
        <v>22</v>
      </c>
      <c r="E219" s="133" t="s">
        <v>380</v>
      </c>
      <c r="F219" s="307">
        <v>610</v>
      </c>
      <c r="G219" s="87" t="s">
        <v>63</v>
      </c>
      <c r="H219" s="87" t="s">
        <v>22</v>
      </c>
      <c r="I219" s="87"/>
      <c r="J219" s="141">
        <f t="shared" si="39"/>
        <v>14780.2</v>
      </c>
      <c r="K219" s="141">
        <f>K220</f>
        <v>6321.9000000000005</v>
      </c>
      <c r="L219" s="141">
        <f t="shared" si="39"/>
        <v>7296.4000000000005</v>
      </c>
      <c r="M219" s="291"/>
      <c r="N219" s="289"/>
    </row>
    <row r="220" spans="1:14" s="105" customFormat="1" ht="55.5" customHeight="1" x14ac:dyDescent="0.2">
      <c r="A220" s="179" t="s">
        <v>302</v>
      </c>
      <c r="B220" s="133" t="s">
        <v>31</v>
      </c>
      <c r="C220" s="133" t="s">
        <v>24</v>
      </c>
      <c r="D220" s="133" t="s">
        <v>22</v>
      </c>
      <c r="E220" s="133" t="s">
        <v>380</v>
      </c>
      <c r="F220" s="307">
        <v>610</v>
      </c>
      <c r="G220" s="87" t="s">
        <v>63</v>
      </c>
      <c r="H220" s="87" t="s">
        <v>22</v>
      </c>
      <c r="I220" s="87" t="s">
        <v>89</v>
      </c>
      <c r="J220" s="141">
        <f>'ведомст 3'!K497</f>
        <v>14780.2</v>
      </c>
      <c r="K220" s="141">
        <f>'ведомст 3'!L497</f>
        <v>6321.9000000000005</v>
      </c>
      <c r="L220" s="141">
        <f>'ведомст 3'!M497</f>
        <v>7296.4000000000005</v>
      </c>
      <c r="M220" s="291"/>
      <c r="N220" s="104"/>
    </row>
    <row r="221" spans="1:14" s="105" customFormat="1" ht="77.25" hidden="1" customHeight="1" x14ac:dyDescent="0.25">
      <c r="A221" s="176" t="s">
        <v>472</v>
      </c>
      <c r="B221" s="133" t="s">
        <v>31</v>
      </c>
      <c r="C221" s="133" t="s">
        <v>24</v>
      </c>
      <c r="D221" s="133" t="s">
        <v>22</v>
      </c>
      <c r="E221" s="133" t="s">
        <v>471</v>
      </c>
      <c r="F221" s="307"/>
      <c r="G221" s="87"/>
      <c r="H221" s="87"/>
      <c r="I221" s="87"/>
      <c r="J221" s="589">
        <f t="shared" ref="J221:L225" si="40">J222</f>
        <v>0</v>
      </c>
      <c r="K221" s="589">
        <f t="shared" si="40"/>
        <v>0</v>
      </c>
      <c r="L221" s="589">
        <f t="shared" si="40"/>
        <v>0</v>
      </c>
      <c r="M221" s="291"/>
      <c r="N221" s="104"/>
    </row>
    <row r="222" spans="1:14" s="105" customFormat="1" ht="55.5" hidden="1" customHeight="1" x14ac:dyDescent="0.2">
      <c r="A222" s="337" t="s">
        <v>248</v>
      </c>
      <c r="B222" s="133" t="s">
        <v>31</v>
      </c>
      <c r="C222" s="133" t="s">
        <v>24</v>
      </c>
      <c r="D222" s="133" t="s">
        <v>22</v>
      </c>
      <c r="E222" s="133" t="s">
        <v>471</v>
      </c>
      <c r="F222" s="307">
        <v>600</v>
      </c>
      <c r="G222" s="87"/>
      <c r="H222" s="87"/>
      <c r="I222" s="87"/>
      <c r="J222" s="589">
        <f t="shared" si="40"/>
        <v>0</v>
      </c>
      <c r="K222" s="589">
        <f t="shared" si="40"/>
        <v>0</v>
      </c>
      <c r="L222" s="589">
        <f t="shared" si="40"/>
        <v>0</v>
      </c>
      <c r="M222" s="291"/>
      <c r="N222" s="104"/>
    </row>
    <row r="223" spans="1:14" s="105" customFormat="1" ht="27.75" hidden="1" customHeight="1" x14ac:dyDescent="0.25">
      <c r="A223" s="312" t="s">
        <v>249</v>
      </c>
      <c r="B223" s="133" t="s">
        <v>31</v>
      </c>
      <c r="C223" s="133" t="s">
        <v>24</v>
      </c>
      <c r="D223" s="133" t="s">
        <v>22</v>
      </c>
      <c r="E223" s="133" t="s">
        <v>471</v>
      </c>
      <c r="F223" s="307">
        <v>610</v>
      </c>
      <c r="G223" s="87"/>
      <c r="H223" s="87"/>
      <c r="I223" s="87"/>
      <c r="J223" s="589">
        <f t="shared" si="40"/>
        <v>0</v>
      </c>
      <c r="K223" s="589">
        <f t="shared" si="40"/>
        <v>0</v>
      </c>
      <c r="L223" s="589">
        <f t="shared" si="40"/>
        <v>0</v>
      </c>
      <c r="M223" s="291"/>
      <c r="N223" s="104"/>
    </row>
    <row r="224" spans="1:14" s="105" customFormat="1" ht="25.5" hidden="1" customHeight="1" x14ac:dyDescent="0.2">
      <c r="A224" s="179" t="s">
        <v>62</v>
      </c>
      <c r="B224" s="133" t="s">
        <v>31</v>
      </c>
      <c r="C224" s="133" t="s">
        <v>24</v>
      </c>
      <c r="D224" s="133" t="s">
        <v>22</v>
      </c>
      <c r="E224" s="133" t="s">
        <v>471</v>
      </c>
      <c r="F224" s="307">
        <v>610</v>
      </c>
      <c r="G224" s="87" t="s">
        <v>63</v>
      </c>
      <c r="H224" s="87"/>
      <c r="I224" s="87"/>
      <c r="J224" s="589">
        <f t="shared" si="40"/>
        <v>0</v>
      </c>
      <c r="K224" s="589">
        <f t="shared" si="40"/>
        <v>0</v>
      </c>
      <c r="L224" s="589">
        <f t="shared" si="40"/>
        <v>0</v>
      </c>
      <c r="M224" s="291"/>
      <c r="N224" s="104"/>
    </row>
    <row r="225" spans="1:14" s="105" customFormat="1" ht="24.75" hidden="1" customHeight="1" x14ac:dyDescent="0.2">
      <c r="A225" s="179" t="s">
        <v>247</v>
      </c>
      <c r="B225" s="133" t="s">
        <v>31</v>
      </c>
      <c r="C225" s="133" t="s">
        <v>24</v>
      </c>
      <c r="D225" s="133" t="s">
        <v>22</v>
      </c>
      <c r="E225" s="133" t="s">
        <v>471</v>
      </c>
      <c r="F225" s="307">
        <v>610</v>
      </c>
      <c r="G225" s="87" t="s">
        <v>63</v>
      </c>
      <c r="H225" s="87" t="s">
        <v>22</v>
      </c>
      <c r="I225" s="87"/>
      <c r="J225" s="589">
        <f t="shared" si="40"/>
        <v>0</v>
      </c>
      <c r="K225" s="589">
        <f t="shared" si="40"/>
        <v>0</v>
      </c>
      <c r="L225" s="589">
        <f t="shared" si="40"/>
        <v>0</v>
      </c>
      <c r="M225" s="291"/>
      <c r="N225" s="104"/>
    </row>
    <row r="226" spans="1:14" s="105" customFormat="1" ht="51" hidden="1" customHeight="1" x14ac:dyDescent="0.2">
      <c r="A226" s="179" t="s">
        <v>302</v>
      </c>
      <c r="B226" s="133" t="s">
        <v>31</v>
      </c>
      <c r="C226" s="133" t="s">
        <v>24</v>
      </c>
      <c r="D226" s="133" t="s">
        <v>22</v>
      </c>
      <c r="E226" s="133" t="s">
        <v>471</v>
      </c>
      <c r="F226" s="307">
        <v>610</v>
      </c>
      <c r="G226" s="87" t="s">
        <v>63</v>
      </c>
      <c r="H226" s="87" t="s">
        <v>22</v>
      </c>
      <c r="I226" s="87" t="s">
        <v>89</v>
      </c>
      <c r="J226" s="589">
        <f>'ведомст 3'!K500</f>
        <v>0</v>
      </c>
      <c r="K226" s="589">
        <f>'ведомст 3'!L500</f>
        <v>0</v>
      </c>
      <c r="L226" s="589">
        <f>'ведомст 3'!M500</f>
        <v>0</v>
      </c>
      <c r="M226" s="291"/>
      <c r="N226" s="104"/>
    </row>
    <row r="227" spans="1:14" s="105" customFormat="1" ht="60" hidden="1" customHeight="1" x14ac:dyDescent="0.25">
      <c r="A227" s="176" t="s">
        <v>474</v>
      </c>
      <c r="B227" s="133" t="s">
        <v>31</v>
      </c>
      <c r="C227" s="133" t="s">
        <v>24</v>
      </c>
      <c r="D227" s="133" t="s">
        <v>22</v>
      </c>
      <c r="E227" s="180" t="s">
        <v>473</v>
      </c>
      <c r="F227" s="307"/>
      <c r="G227" s="87"/>
      <c r="H227" s="87"/>
      <c r="I227" s="87"/>
      <c r="J227" s="589">
        <f>J228</f>
        <v>0</v>
      </c>
      <c r="K227" s="589">
        <v>0</v>
      </c>
      <c r="L227" s="589">
        <v>0</v>
      </c>
      <c r="M227" s="291"/>
      <c r="N227" s="104"/>
    </row>
    <row r="228" spans="1:14" s="105" customFormat="1" ht="51" hidden="1" customHeight="1" x14ac:dyDescent="0.2">
      <c r="A228" s="337" t="s">
        <v>248</v>
      </c>
      <c r="B228" s="133" t="s">
        <v>31</v>
      </c>
      <c r="C228" s="133" t="s">
        <v>24</v>
      </c>
      <c r="D228" s="133" t="s">
        <v>22</v>
      </c>
      <c r="E228" s="180" t="s">
        <v>473</v>
      </c>
      <c r="F228" s="307">
        <v>600</v>
      </c>
      <c r="G228" s="87"/>
      <c r="H228" s="87"/>
      <c r="I228" s="87"/>
      <c r="J228" s="589">
        <f>J229</f>
        <v>0</v>
      </c>
      <c r="K228" s="589">
        <v>0</v>
      </c>
      <c r="L228" s="589">
        <v>0</v>
      </c>
      <c r="M228" s="291"/>
      <c r="N228" s="104"/>
    </row>
    <row r="229" spans="1:14" s="105" customFormat="1" ht="26.25" hidden="1" customHeight="1" x14ac:dyDescent="0.25">
      <c r="A229" s="312" t="s">
        <v>249</v>
      </c>
      <c r="B229" s="133" t="s">
        <v>31</v>
      </c>
      <c r="C229" s="133" t="s">
        <v>24</v>
      </c>
      <c r="D229" s="133" t="s">
        <v>22</v>
      </c>
      <c r="E229" s="180" t="s">
        <v>473</v>
      </c>
      <c r="F229" s="307">
        <v>610</v>
      </c>
      <c r="G229" s="87"/>
      <c r="H229" s="87"/>
      <c r="I229" s="87"/>
      <c r="J229" s="589">
        <f>J230</f>
        <v>0</v>
      </c>
      <c r="K229" s="589">
        <v>0</v>
      </c>
      <c r="L229" s="589">
        <v>0</v>
      </c>
      <c r="M229" s="291"/>
      <c r="N229" s="104"/>
    </row>
    <row r="230" spans="1:14" s="105" customFormat="1" ht="22.5" hidden="1" customHeight="1" x14ac:dyDescent="0.2">
      <c r="A230" s="179" t="s">
        <v>62</v>
      </c>
      <c r="B230" s="133" t="s">
        <v>31</v>
      </c>
      <c r="C230" s="133" t="s">
        <v>24</v>
      </c>
      <c r="D230" s="133" t="s">
        <v>22</v>
      </c>
      <c r="E230" s="180" t="s">
        <v>473</v>
      </c>
      <c r="F230" s="307">
        <v>610</v>
      </c>
      <c r="G230" s="87" t="s">
        <v>63</v>
      </c>
      <c r="H230" s="87"/>
      <c r="I230" s="87"/>
      <c r="J230" s="589">
        <f>J231</f>
        <v>0</v>
      </c>
      <c r="K230" s="589">
        <v>0</v>
      </c>
      <c r="L230" s="589">
        <v>0</v>
      </c>
      <c r="M230" s="291"/>
      <c r="N230" s="104"/>
    </row>
    <row r="231" spans="1:14" s="105" customFormat="1" ht="25.5" hidden="1" customHeight="1" x14ac:dyDescent="0.2">
      <c r="A231" s="179" t="s">
        <v>247</v>
      </c>
      <c r="B231" s="133" t="s">
        <v>31</v>
      </c>
      <c r="C231" s="133" t="s">
        <v>24</v>
      </c>
      <c r="D231" s="133" t="s">
        <v>22</v>
      </c>
      <c r="E231" s="180" t="s">
        <v>473</v>
      </c>
      <c r="F231" s="307">
        <v>610</v>
      </c>
      <c r="G231" s="87" t="s">
        <v>63</v>
      </c>
      <c r="H231" s="87" t="s">
        <v>22</v>
      </c>
      <c r="I231" s="87"/>
      <c r="J231" s="589">
        <f>J232</f>
        <v>0</v>
      </c>
      <c r="K231" s="589">
        <v>0</v>
      </c>
      <c r="L231" s="589">
        <v>0</v>
      </c>
      <c r="M231" s="291"/>
      <c r="N231" s="104"/>
    </row>
    <row r="232" spans="1:14" s="105" customFormat="1" ht="51" hidden="1" customHeight="1" x14ac:dyDescent="0.2">
      <c r="A232" s="179" t="s">
        <v>302</v>
      </c>
      <c r="B232" s="133" t="s">
        <v>31</v>
      </c>
      <c r="C232" s="133" t="s">
        <v>24</v>
      </c>
      <c r="D232" s="133" t="s">
        <v>22</v>
      </c>
      <c r="E232" s="180" t="s">
        <v>473</v>
      </c>
      <c r="F232" s="307">
        <v>610</v>
      </c>
      <c r="G232" s="87" t="s">
        <v>63</v>
      </c>
      <c r="H232" s="87" t="s">
        <v>22</v>
      </c>
      <c r="I232" s="87" t="s">
        <v>89</v>
      </c>
      <c r="J232" s="589">
        <f>'ведомст 3'!K503</f>
        <v>0</v>
      </c>
      <c r="K232" s="589">
        <v>0</v>
      </c>
      <c r="L232" s="589">
        <v>0</v>
      </c>
      <c r="M232" s="291"/>
      <c r="N232" s="104"/>
    </row>
    <row r="233" spans="1:14" s="105" customFormat="1" ht="44.25" hidden="1" customHeight="1" x14ac:dyDescent="0.2">
      <c r="A233" s="574" t="s">
        <v>497</v>
      </c>
      <c r="B233" s="133" t="s">
        <v>31</v>
      </c>
      <c r="C233" s="133" t="s">
        <v>24</v>
      </c>
      <c r="D233" s="133" t="s">
        <v>22</v>
      </c>
      <c r="E233" s="180" t="s">
        <v>496</v>
      </c>
      <c r="F233" s="307"/>
      <c r="G233" s="87"/>
      <c r="H233" s="87"/>
      <c r="I233" s="87"/>
      <c r="J233" s="589">
        <f>J234</f>
        <v>0</v>
      </c>
      <c r="K233" s="589">
        <f t="shared" ref="K233:L237" si="41">K234</f>
        <v>0</v>
      </c>
      <c r="L233" s="589">
        <f t="shared" si="41"/>
        <v>0</v>
      </c>
      <c r="M233" s="291"/>
      <c r="N233" s="104"/>
    </row>
    <row r="234" spans="1:14" s="105" customFormat="1" ht="44.25" hidden="1" customHeight="1" x14ac:dyDescent="0.2">
      <c r="A234" s="337" t="s">
        <v>248</v>
      </c>
      <c r="B234" s="133" t="s">
        <v>31</v>
      </c>
      <c r="C234" s="133" t="s">
        <v>24</v>
      </c>
      <c r="D234" s="133" t="s">
        <v>22</v>
      </c>
      <c r="E234" s="180" t="s">
        <v>496</v>
      </c>
      <c r="F234" s="307">
        <v>600</v>
      </c>
      <c r="G234" s="87"/>
      <c r="H234" s="87"/>
      <c r="I234" s="87"/>
      <c r="J234" s="589">
        <f>J235</f>
        <v>0</v>
      </c>
      <c r="K234" s="589">
        <f t="shared" si="41"/>
        <v>0</v>
      </c>
      <c r="L234" s="589">
        <f t="shared" si="41"/>
        <v>0</v>
      </c>
      <c r="M234" s="291"/>
      <c r="N234" s="104"/>
    </row>
    <row r="235" spans="1:14" s="105" customFormat="1" ht="30" hidden="1" customHeight="1" x14ac:dyDescent="0.25">
      <c r="A235" s="312" t="s">
        <v>249</v>
      </c>
      <c r="B235" s="133" t="s">
        <v>31</v>
      </c>
      <c r="C235" s="133" t="s">
        <v>24</v>
      </c>
      <c r="D235" s="133" t="s">
        <v>22</v>
      </c>
      <c r="E235" s="180" t="s">
        <v>496</v>
      </c>
      <c r="F235" s="307">
        <v>610</v>
      </c>
      <c r="G235" s="87"/>
      <c r="H235" s="87"/>
      <c r="I235" s="87"/>
      <c r="J235" s="589">
        <f>J236</f>
        <v>0</v>
      </c>
      <c r="K235" s="589">
        <f t="shared" si="41"/>
        <v>0</v>
      </c>
      <c r="L235" s="589">
        <f t="shared" si="41"/>
        <v>0</v>
      </c>
      <c r="M235" s="291"/>
      <c r="N235" s="104"/>
    </row>
    <row r="236" spans="1:14" s="105" customFormat="1" ht="23.25" hidden="1" customHeight="1" x14ac:dyDescent="0.2">
      <c r="A236" s="179" t="s">
        <v>62</v>
      </c>
      <c r="B236" s="133" t="s">
        <v>31</v>
      </c>
      <c r="C236" s="133" t="s">
        <v>24</v>
      </c>
      <c r="D236" s="133" t="s">
        <v>22</v>
      </c>
      <c r="E236" s="180" t="s">
        <v>496</v>
      </c>
      <c r="F236" s="307">
        <v>610</v>
      </c>
      <c r="G236" s="87" t="s">
        <v>63</v>
      </c>
      <c r="H236" s="87"/>
      <c r="I236" s="87"/>
      <c r="J236" s="589">
        <f>J237</f>
        <v>0</v>
      </c>
      <c r="K236" s="589">
        <f t="shared" si="41"/>
        <v>0</v>
      </c>
      <c r="L236" s="589">
        <f t="shared" si="41"/>
        <v>0</v>
      </c>
      <c r="M236" s="291"/>
      <c r="N236" s="104"/>
    </row>
    <row r="237" spans="1:14" s="105" customFormat="1" ht="22.5" hidden="1" customHeight="1" x14ac:dyDescent="0.2">
      <c r="A237" s="179" t="s">
        <v>247</v>
      </c>
      <c r="B237" s="133" t="s">
        <v>31</v>
      </c>
      <c r="C237" s="133" t="s">
        <v>24</v>
      </c>
      <c r="D237" s="133" t="s">
        <v>22</v>
      </c>
      <c r="E237" s="180" t="s">
        <v>496</v>
      </c>
      <c r="F237" s="307">
        <v>610</v>
      </c>
      <c r="G237" s="87" t="s">
        <v>63</v>
      </c>
      <c r="H237" s="87" t="s">
        <v>22</v>
      </c>
      <c r="I237" s="87"/>
      <c r="J237" s="589">
        <f>J238</f>
        <v>0</v>
      </c>
      <c r="K237" s="589">
        <f t="shared" si="41"/>
        <v>0</v>
      </c>
      <c r="L237" s="589">
        <f t="shared" si="41"/>
        <v>0</v>
      </c>
      <c r="M237" s="291"/>
      <c r="N237" s="104"/>
    </row>
    <row r="238" spans="1:14" s="105" customFormat="1" ht="45" hidden="1" customHeight="1" x14ac:dyDescent="0.2">
      <c r="A238" s="179" t="s">
        <v>302</v>
      </c>
      <c r="B238" s="133" t="s">
        <v>31</v>
      </c>
      <c r="C238" s="133" t="s">
        <v>24</v>
      </c>
      <c r="D238" s="133" t="s">
        <v>22</v>
      </c>
      <c r="E238" s="180" t="s">
        <v>496</v>
      </c>
      <c r="F238" s="307">
        <v>610</v>
      </c>
      <c r="G238" s="87" t="s">
        <v>63</v>
      </c>
      <c r="H238" s="87" t="s">
        <v>22</v>
      </c>
      <c r="I238" s="87" t="s">
        <v>89</v>
      </c>
      <c r="J238" s="589">
        <f>'ведомст 3'!K506</f>
        <v>0</v>
      </c>
      <c r="K238" s="589">
        <f>'ведомст 3'!L506</f>
        <v>0</v>
      </c>
      <c r="L238" s="589">
        <f>'ведомст 3'!M506</f>
        <v>0</v>
      </c>
      <c r="M238" s="291"/>
      <c r="N238" s="104"/>
    </row>
    <row r="239" spans="1:14" s="105" customFormat="1" ht="33" customHeight="1" x14ac:dyDescent="0.2">
      <c r="A239" s="317" t="s">
        <v>127</v>
      </c>
      <c r="B239" s="133" t="s">
        <v>31</v>
      </c>
      <c r="C239" s="133" t="s">
        <v>24</v>
      </c>
      <c r="D239" s="133" t="s">
        <v>23</v>
      </c>
      <c r="E239" s="133"/>
      <c r="F239" s="313"/>
      <c r="G239" s="87"/>
      <c r="H239" s="87"/>
      <c r="I239" s="87"/>
      <c r="J239" s="141">
        <f t="shared" ref="J239:L244" si="42">J240</f>
        <v>450</v>
      </c>
      <c r="K239" s="141">
        <f t="shared" si="42"/>
        <v>350</v>
      </c>
      <c r="L239" s="141">
        <f t="shared" si="42"/>
        <v>350</v>
      </c>
      <c r="M239" s="291"/>
      <c r="N239" s="104"/>
    </row>
    <row r="240" spans="1:14" s="105" customFormat="1" ht="17.25" customHeight="1" x14ac:dyDescent="0.2">
      <c r="A240" s="107" t="s">
        <v>64</v>
      </c>
      <c r="B240" s="133" t="s">
        <v>31</v>
      </c>
      <c r="C240" s="133" t="s">
        <v>24</v>
      </c>
      <c r="D240" s="133" t="s">
        <v>23</v>
      </c>
      <c r="E240" s="133" t="s">
        <v>381</v>
      </c>
      <c r="F240" s="307"/>
      <c r="G240" s="87"/>
      <c r="H240" s="87"/>
      <c r="I240" s="87"/>
      <c r="J240" s="141">
        <f t="shared" si="42"/>
        <v>450</v>
      </c>
      <c r="K240" s="141">
        <f t="shared" si="42"/>
        <v>350</v>
      </c>
      <c r="L240" s="141">
        <f t="shared" si="42"/>
        <v>350</v>
      </c>
      <c r="M240" s="291"/>
      <c r="N240" s="104"/>
    </row>
    <row r="241" spans="1:14" s="105" customFormat="1" ht="45" x14ac:dyDescent="0.2">
      <c r="A241" s="337" t="s">
        <v>248</v>
      </c>
      <c r="B241" s="133" t="s">
        <v>31</v>
      </c>
      <c r="C241" s="133" t="s">
        <v>24</v>
      </c>
      <c r="D241" s="133" t="s">
        <v>23</v>
      </c>
      <c r="E241" s="133" t="s">
        <v>381</v>
      </c>
      <c r="F241" s="307">
        <v>600</v>
      </c>
      <c r="G241" s="87"/>
      <c r="H241" s="87"/>
      <c r="I241" s="87"/>
      <c r="J241" s="141">
        <f t="shared" si="42"/>
        <v>450</v>
      </c>
      <c r="K241" s="141">
        <f t="shared" si="42"/>
        <v>350</v>
      </c>
      <c r="L241" s="141">
        <f t="shared" si="42"/>
        <v>350</v>
      </c>
      <c r="M241" s="291"/>
      <c r="N241" s="104"/>
    </row>
    <row r="242" spans="1:14" s="105" customFormat="1" ht="20.25" customHeight="1" x14ac:dyDescent="0.25">
      <c r="A242" s="312" t="s">
        <v>249</v>
      </c>
      <c r="B242" s="133" t="s">
        <v>31</v>
      </c>
      <c r="C242" s="133" t="s">
        <v>24</v>
      </c>
      <c r="D242" s="133" t="s">
        <v>23</v>
      </c>
      <c r="E242" s="133" t="s">
        <v>381</v>
      </c>
      <c r="F242" s="307">
        <v>610</v>
      </c>
      <c r="G242" s="87"/>
      <c r="H242" s="87"/>
      <c r="I242" s="87"/>
      <c r="J242" s="141">
        <f t="shared" si="42"/>
        <v>450</v>
      </c>
      <c r="K242" s="141">
        <f t="shared" si="42"/>
        <v>350</v>
      </c>
      <c r="L242" s="141">
        <f t="shared" si="42"/>
        <v>350</v>
      </c>
      <c r="M242" s="291"/>
      <c r="N242" s="104"/>
    </row>
    <row r="243" spans="1:14" s="105" customFormat="1" ht="27" customHeight="1" x14ac:dyDescent="0.2">
      <c r="A243" s="179" t="s">
        <v>62</v>
      </c>
      <c r="B243" s="133" t="s">
        <v>31</v>
      </c>
      <c r="C243" s="133" t="s">
        <v>24</v>
      </c>
      <c r="D243" s="133" t="s">
        <v>23</v>
      </c>
      <c r="E243" s="133" t="s">
        <v>381</v>
      </c>
      <c r="F243" s="307">
        <v>610</v>
      </c>
      <c r="G243" s="87" t="s">
        <v>63</v>
      </c>
      <c r="H243" s="87"/>
      <c r="I243" s="87"/>
      <c r="J243" s="141">
        <f t="shared" si="42"/>
        <v>450</v>
      </c>
      <c r="K243" s="141">
        <f t="shared" si="42"/>
        <v>350</v>
      </c>
      <c r="L243" s="141">
        <f t="shared" si="42"/>
        <v>350</v>
      </c>
      <c r="M243" s="291"/>
      <c r="N243" s="104"/>
    </row>
    <row r="244" spans="1:14" s="105" customFormat="1" ht="30" customHeight="1" x14ac:dyDescent="0.2">
      <c r="A244" s="179" t="s">
        <v>247</v>
      </c>
      <c r="B244" s="133" t="s">
        <v>31</v>
      </c>
      <c r="C244" s="133" t="s">
        <v>24</v>
      </c>
      <c r="D244" s="133" t="s">
        <v>23</v>
      </c>
      <c r="E244" s="133" t="s">
        <v>381</v>
      </c>
      <c r="F244" s="307">
        <v>610</v>
      </c>
      <c r="G244" s="87" t="s">
        <v>63</v>
      </c>
      <c r="H244" s="87" t="s">
        <v>22</v>
      </c>
      <c r="I244" s="87"/>
      <c r="J244" s="141">
        <f t="shared" si="42"/>
        <v>450</v>
      </c>
      <c r="K244" s="141">
        <f t="shared" si="42"/>
        <v>350</v>
      </c>
      <c r="L244" s="141">
        <f t="shared" si="42"/>
        <v>350</v>
      </c>
      <c r="M244" s="291"/>
      <c r="N244" s="289"/>
    </row>
    <row r="245" spans="1:14" s="105" customFormat="1" ht="57" customHeight="1" x14ac:dyDescent="0.2">
      <c r="A245" s="179" t="s">
        <v>302</v>
      </c>
      <c r="B245" s="133" t="s">
        <v>31</v>
      </c>
      <c r="C245" s="133" t="s">
        <v>24</v>
      </c>
      <c r="D245" s="133" t="s">
        <v>23</v>
      </c>
      <c r="E245" s="133" t="s">
        <v>381</v>
      </c>
      <c r="F245" s="307">
        <v>610</v>
      </c>
      <c r="G245" s="87" t="s">
        <v>63</v>
      </c>
      <c r="H245" s="87" t="s">
        <v>22</v>
      </c>
      <c r="I245" s="87" t="s">
        <v>89</v>
      </c>
      <c r="J245" s="141">
        <f>'ведомст 3'!K510</f>
        <v>450</v>
      </c>
      <c r="K245" s="141">
        <f>'ведомст 3'!L510</f>
        <v>350</v>
      </c>
      <c r="L245" s="141">
        <f>'ведомст 3'!M510</f>
        <v>350</v>
      </c>
      <c r="M245" s="291"/>
      <c r="N245" s="104"/>
    </row>
    <row r="246" spans="1:14" s="105" customFormat="1" ht="33" customHeight="1" x14ac:dyDescent="0.2">
      <c r="A246" s="338" t="s">
        <v>128</v>
      </c>
      <c r="B246" s="133" t="s">
        <v>31</v>
      </c>
      <c r="C246" s="133" t="s">
        <v>24</v>
      </c>
      <c r="D246" s="133" t="s">
        <v>36</v>
      </c>
      <c r="E246" s="133"/>
      <c r="F246" s="307"/>
      <c r="G246" s="87"/>
      <c r="H246" s="87"/>
      <c r="I246" s="87"/>
      <c r="J246" s="141">
        <f>J247+J253</f>
        <v>5290.7</v>
      </c>
      <c r="K246" s="141">
        <f>K247+K253</f>
        <v>3290.7</v>
      </c>
      <c r="L246" s="141">
        <f>L247+L253</f>
        <v>3290.7</v>
      </c>
      <c r="M246" s="291"/>
      <c r="N246" s="104"/>
    </row>
    <row r="247" spans="1:14" s="105" customFormat="1" ht="24" customHeight="1" x14ac:dyDescent="0.2">
      <c r="A247" s="179" t="s">
        <v>102</v>
      </c>
      <c r="B247" s="133" t="s">
        <v>31</v>
      </c>
      <c r="C247" s="133" t="s">
        <v>24</v>
      </c>
      <c r="D247" s="133" t="s">
        <v>36</v>
      </c>
      <c r="E247" s="133" t="s">
        <v>382</v>
      </c>
      <c r="F247" s="307"/>
      <c r="G247" s="87"/>
      <c r="H247" s="87"/>
      <c r="I247" s="87"/>
      <c r="J247" s="141">
        <f t="shared" ref="J247:L251" si="43">J248</f>
        <v>5290.7</v>
      </c>
      <c r="K247" s="141">
        <f t="shared" si="43"/>
        <v>3290.7</v>
      </c>
      <c r="L247" s="141">
        <f t="shared" si="43"/>
        <v>3290.7</v>
      </c>
      <c r="M247" s="291"/>
      <c r="N247" s="104"/>
    </row>
    <row r="248" spans="1:14" s="105" customFormat="1" ht="45" x14ac:dyDescent="0.2">
      <c r="A248" s="337" t="s">
        <v>248</v>
      </c>
      <c r="B248" s="133" t="s">
        <v>31</v>
      </c>
      <c r="C248" s="133" t="s">
        <v>24</v>
      </c>
      <c r="D248" s="133" t="s">
        <v>36</v>
      </c>
      <c r="E248" s="133" t="s">
        <v>382</v>
      </c>
      <c r="F248" s="307">
        <v>600</v>
      </c>
      <c r="G248" s="87"/>
      <c r="H248" s="87"/>
      <c r="I248" s="87"/>
      <c r="J248" s="141">
        <f t="shared" si="43"/>
        <v>5290.7</v>
      </c>
      <c r="K248" s="141">
        <f t="shared" si="43"/>
        <v>3290.7</v>
      </c>
      <c r="L248" s="141">
        <f t="shared" si="43"/>
        <v>3290.7</v>
      </c>
      <c r="M248" s="291"/>
      <c r="N248" s="104"/>
    </row>
    <row r="249" spans="1:14" s="105" customFormat="1" ht="24" customHeight="1" x14ac:dyDescent="0.25">
      <c r="A249" s="312" t="s">
        <v>249</v>
      </c>
      <c r="B249" s="133" t="s">
        <v>31</v>
      </c>
      <c r="C249" s="133" t="s">
        <v>24</v>
      </c>
      <c r="D249" s="133" t="s">
        <v>36</v>
      </c>
      <c r="E249" s="133" t="s">
        <v>382</v>
      </c>
      <c r="F249" s="307">
        <v>610</v>
      </c>
      <c r="G249" s="87"/>
      <c r="H249" s="87"/>
      <c r="I249" s="87"/>
      <c r="J249" s="141">
        <f t="shared" si="43"/>
        <v>5290.7</v>
      </c>
      <c r="K249" s="141">
        <f t="shared" si="43"/>
        <v>3290.7</v>
      </c>
      <c r="L249" s="141">
        <f t="shared" si="43"/>
        <v>3290.7</v>
      </c>
      <c r="M249" s="291"/>
      <c r="N249" s="104"/>
    </row>
    <row r="250" spans="1:14" s="105" customFormat="1" ht="21.75" customHeight="1" x14ac:dyDescent="0.2">
      <c r="A250" s="179" t="s">
        <v>62</v>
      </c>
      <c r="B250" s="133" t="s">
        <v>31</v>
      </c>
      <c r="C250" s="133" t="s">
        <v>24</v>
      </c>
      <c r="D250" s="133" t="s">
        <v>36</v>
      </c>
      <c r="E250" s="133" t="s">
        <v>382</v>
      </c>
      <c r="F250" s="307">
        <v>610</v>
      </c>
      <c r="G250" s="87" t="s">
        <v>63</v>
      </c>
      <c r="H250" s="87"/>
      <c r="I250" s="87"/>
      <c r="J250" s="141">
        <f t="shared" si="43"/>
        <v>5290.7</v>
      </c>
      <c r="K250" s="141">
        <f t="shared" si="43"/>
        <v>3290.7</v>
      </c>
      <c r="L250" s="141">
        <f t="shared" si="43"/>
        <v>3290.7</v>
      </c>
      <c r="M250" s="291"/>
      <c r="N250" s="104"/>
    </row>
    <row r="251" spans="1:14" s="105" customFormat="1" ht="18.75" customHeight="1" x14ac:dyDescent="0.2">
      <c r="A251" s="179" t="s">
        <v>247</v>
      </c>
      <c r="B251" s="133" t="s">
        <v>31</v>
      </c>
      <c r="C251" s="133" t="s">
        <v>24</v>
      </c>
      <c r="D251" s="133" t="s">
        <v>36</v>
      </c>
      <c r="E251" s="133" t="s">
        <v>382</v>
      </c>
      <c r="F251" s="307">
        <v>610</v>
      </c>
      <c r="G251" s="87" t="s">
        <v>63</v>
      </c>
      <c r="H251" s="87" t="s">
        <v>22</v>
      </c>
      <c r="I251" s="87"/>
      <c r="J251" s="141">
        <f t="shared" si="43"/>
        <v>5290.7</v>
      </c>
      <c r="K251" s="141">
        <f t="shared" si="43"/>
        <v>3290.7</v>
      </c>
      <c r="L251" s="141">
        <f t="shared" si="43"/>
        <v>3290.7</v>
      </c>
      <c r="M251" s="291"/>
      <c r="N251" s="289"/>
    </row>
    <row r="252" spans="1:14" s="105" customFormat="1" ht="45.75" customHeight="1" x14ac:dyDescent="0.2">
      <c r="A252" s="179" t="s">
        <v>302</v>
      </c>
      <c r="B252" s="133" t="s">
        <v>31</v>
      </c>
      <c r="C252" s="133" t="s">
        <v>24</v>
      </c>
      <c r="D252" s="133" t="s">
        <v>36</v>
      </c>
      <c r="E252" s="133" t="s">
        <v>382</v>
      </c>
      <c r="F252" s="307">
        <v>610</v>
      </c>
      <c r="G252" s="87" t="s">
        <v>63</v>
      </c>
      <c r="H252" s="87" t="s">
        <v>22</v>
      </c>
      <c r="I252" s="87" t="s">
        <v>89</v>
      </c>
      <c r="J252" s="141">
        <f>'ведомст 3'!K514</f>
        <v>5290.7</v>
      </c>
      <c r="K252" s="141">
        <f>'ведомст 3'!L514</f>
        <v>3290.7</v>
      </c>
      <c r="L252" s="141">
        <f>'ведомст 3'!M514</f>
        <v>3290.7</v>
      </c>
      <c r="M252" s="291"/>
      <c r="N252" s="104"/>
    </row>
    <row r="253" spans="1:14" s="105" customFormat="1" ht="50.25" hidden="1" customHeight="1" x14ac:dyDescent="0.25">
      <c r="A253" s="176" t="s">
        <v>431</v>
      </c>
      <c r="B253" s="133" t="s">
        <v>31</v>
      </c>
      <c r="C253" s="133" t="s">
        <v>24</v>
      </c>
      <c r="D253" s="133" t="s">
        <v>36</v>
      </c>
      <c r="E253" s="180" t="s">
        <v>430</v>
      </c>
      <c r="F253" s="307"/>
      <c r="G253" s="87"/>
      <c r="H253" s="87"/>
      <c r="I253" s="87"/>
      <c r="J253" s="589">
        <f t="shared" ref="J253:L257" si="44">J254</f>
        <v>0</v>
      </c>
      <c r="K253" s="589">
        <f t="shared" si="44"/>
        <v>0</v>
      </c>
      <c r="L253" s="589">
        <f t="shared" si="44"/>
        <v>0</v>
      </c>
      <c r="M253" s="291"/>
      <c r="N253" s="104"/>
    </row>
    <row r="254" spans="1:14" s="105" customFormat="1" ht="45.75" hidden="1" customHeight="1" x14ac:dyDescent="0.2">
      <c r="A254" s="337" t="s">
        <v>248</v>
      </c>
      <c r="B254" s="133" t="s">
        <v>31</v>
      </c>
      <c r="C254" s="133" t="s">
        <v>24</v>
      </c>
      <c r="D254" s="133" t="s">
        <v>36</v>
      </c>
      <c r="E254" s="180" t="s">
        <v>430</v>
      </c>
      <c r="F254" s="307">
        <v>600</v>
      </c>
      <c r="G254" s="87"/>
      <c r="H254" s="87"/>
      <c r="I254" s="87"/>
      <c r="J254" s="589">
        <f t="shared" si="44"/>
        <v>0</v>
      </c>
      <c r="K254" s="589">
        <f t="shared" si="44"/>
        <v>0</v>
      </c>
      <c r="L254" s="589">
        <f t="shared" si="44"/>
        <v>0</v>
      </c>
      <c r="M254" s="291"/>
      <c r="N254" s="104"/>
    </row>
    <row r="255" spans="1:14" s="105" customFormat="1" ht="37.5" hidden="1" customHeight="1" x14ac:dyDescent="0.25">
      <c r="A255" s="312" t="s">
        <v>249</v>
      </c>
      <c r="B255" s="133" t="s">
        <v>31</v>
      </c>
      <c r="C255" s="133" t="s">
        <v>24</v>
      </c>
      <c r="D255" s="133" t="s">
        <v>36</v>
      </c>
      <c r="E255" s="180" t="s">
        <v>430</v>
      </c>
      <c r="F255" s="307">
        <v>610</v>
      </c>
      <c r="G255" s="87"/>
      <c r="H255" s="87"/>
      <c r="I255" s="87"/>
      <c r="J255" s="589">
        <f t="shared" si="44"/>
        <v>0</v>
      </c>
      <c r="K255" s="589">
        <f t="shared" si="44"/>
        <v>0</v>
      </c>
      <c r="L255" s="589">
        <f t="shared" si="44"/>
        <v>0</v>
      </c>
      <c r="M255" s="291"/>
      <c r="N255" s="104"/>
    </row>
    <row r="256" spans="1:14" s="105" customFormat="1" ht="27.75" hidden="1" customHeight="1" x14ac:dyDescent="0.2">
      <c r="A256" s="179" t="s">
        <v>62</v>
      </c>
      <c r="B256" s="133" t="s">
        <v>31</v>
      </c>
      <c r="C256" s="133" t="s">
        <v>24</v>
      </c>
      <c r="D256" s="133" t="s">
        <v>36</v>
      </c>
      <c r="E256" s="180" t="s">
        <v>430</v>
      </c>
      <c r="F256" s="307">
        <v>610</v>
      </c>
      <c r="G256" s="87" t="s">
        <v>63</v>
      </c>
      <c r="H256" s="87"/>
      <c r="I256" s="87"/>
      <c r="J256" s="589">
        <f t="shared" si="44"/>
        <v>0</v>
      </c>
      <c r="K256" s="589">
        <f t="shared" si="44"/>
        <v>0</v>
      </c>
      <c r="L256" s="589">
        <f t="shared" si="44"/>
        <v>0</v>
      </c>
      <c r="M256" s="291"/>
      <c r="N256" s="104"/>
    </row>
    <row r="257" spans="1:14" s="105" customFormat="1" ht="21" hidden="1" customHeight="1" x14ac:dyDescent="0.2">
      <c r="A257" s="179" t="s">
        <v>247</v>
      </c>
      <c r="B257" s="133" t="s">
        <v>31</v>
      </c>
      <c r="C257" s="133" t="s">
        <v>24</v>
      </c>
      <c r="D257" s="133" t="s">
        <v>36</v>
      </c>
      <c r="E257" s="180" t="s">
        <v>430</v>
      </c>
      <c r="F257" s="307">
        <v>610</v>
      </c>
      <c r="G257" s="87" t="s">
        <v>63</v>
      </c>
      <c r="H257" s="87" t="s">
        <v>22</v>
      </c>
      <c r="I257" s="87"/>
      <c r="J257" s="589">
        <f t="shared" si="44"/>
        <v>0</v>
      </c>
      <c r="K257" s="589">
        <f t="shared" si="44"/>
        <v>0</v>
      </c>
      <c r="L257" s="589">
        <f t="shared" si="44"/>
        <v>0</v>
      </c>
      <c r="M257" s="291"/>
      <c r="N257" s="104"/>
    </row>
    <row r="258" spans="1:14" s="105" customFormat="1" ht="45.75" hidden="1" customHeight="1" x14ac:dyDescent="0.2">
      <c r="A258" s="179" t="s">
        <v>302</v>
      </c>
      <c r="B258" s="133" t="s">
        <v>31</v>
      </c>
      <c r="C258" s="133" t="s">
        <v>24</v>
      </c>
      <c r="D258" s="133" t="s">
        <v>36</v>
      </c>
      <c r="E258" s="180" t="s">
        <v>430</v>
      </c>
      <c r="F258" s="307">
        <v>610</v>
      </c>
      <c r="G258" s="87" t="s">
        <v>63</v>
      </c>
      <c r="H258" s="87" t="s">
        <v>22</v>
      </c>
      <c r="I258" s="87" t="s">
        <v>89</v>
      </c>
      <c r="J258" s="589">
        <f>'ведомст 3'!K517</f>
        <v>0</v>
      </c>
      <c r="K258" s="589">
        <f>'ведомст 3'!L517</f>
        <v>0</v>
      </c>
      <c r="L258" s="589">
        <f>'ведомст 3'!M517</f>
        <v>0</v>
      </c>
      <c r="M258" s="291"/>
      <c r="N258" s="104"/>
    </row>
    <row r="259" spans="1:14" s="105" customFormat="1" ht="45.75" hidden="1" customHeight="1" x14ac:dyDescent="0.25">
      <c r="A259" s="176" t="s">
        <v>428</v>
      </c>
      <c r="B259" s="133" t="s">
        <v>31</v>
      </c>
      <c r="C259" s="133" t="s">
        <v>24</v>
      </c>
      <c r="D259" s="133" t="s">
        <v>426</v>
      </c>
      <c r="E259" s="133"/>
      <c r="F259" s="307"/>
      <c r="G259" s="87"/>
      <c r="H259" s="87"/>
      <c r="I259" s="87"/>
      <c r="J259" s="589">
        <f>J260</f>
        <v>0</v>
      </c>
      <c r="K259" s="589">
        <f t="shared" ref="K259:L262" si="45">K260</f>
        <v>0</v>
      </c>
      <c r="L259" s="589">
        <f t="shared" si="45"/>
        <v>0</v>
      </c>
      <c r="M259" s="291"/>
      <c r="N259" s="104"/>
    </row>
    <row r="260" spans="1:14" s="105" customFormat="1" ht="45.75" hidden="1" customHeight="1" x14ac:dyDescent="0.25">
      <c r="A260" s="176" t="s">
        <v>429</v>
      </c>
      <c r="B260" s="133" t="s">
        <v>31</v>
      </c>
      <c r="C260" s="133" t="s">
        <v>24</v>
      </c>
      <c r="D260" s="133" t="s">
        <v>426</v>
      </c>
      <c r="E260" s="133" t="s">
        <v>427</v>
      </c>
      <c r="F260" s="307"/>
      <c r="G260" s="87"/>
      <c r="H260" s="87"/>
      <c r="I260" s="87"/>
      <c r="J260" s="589">
        <f>J261</f>
        <v>0</v>
      </c>
      <c r="K260" s="589">
        <f t="shared" si="45"/>
        <v>0</v>
      </c>
      <c r="L260" s="589">
        <f t="shared" si="45"/>
        <v>0</v>
      </c>
      <c r="M260" s="291"/>
      <c r="N260" s="104"/>
    </row>
    <row r="261" spans="1:14" s="105" customFormat="1" ht="45.75" hidden="1" customHeight="1" x14ac:dyDescent="0.2">
      <c r="A261" s="337" t="s">
        <v>248</v>
      </c>
      <c r="B261" s="133" t="s">
        <v>31</v>
      </c>
      <c r="C261" s="133" t="s">
        <v>24</v>
      </c>
      <c r="D261" s="133" t="s">
        <v>426</v>
      </c>
      <c r="E261" s="133" t="s">
        <v>427</v>
      </c>
      <c r="F261" s="307">
        <v>600</v>
      </c>
      <c r="G261" s="87"/>
      <c r="H261" s="87"/>
      <c r="I261" s="87"/>
      <c r="J261" s="589">
        <f>J262</f>
        <v>0</v>
      </c>
      <c r="K261" s="589">
        <f t="shared" si="45"/>
        <v>0</v>
      </c>
      <c r="L261" s="589">
        <f t="shared" si="45"/>
        <v>0</v>
      </c>
      <c r="M261" s="291"/>
      <c r="N261" s="104"/>
    </row>
    <row r="262" spans="1:14" s="105" customFormat="1" ht="30.75" hidden="1" customHeight="1" x14ac:dyDescent="0.25">
      <c r="A262" s="312" t="s">
        <v>249</v>
      </c>
      <c r="B262" s="133" t="s">
        <v>31</v>
      </c>
      <c r="C262" s="133" t="s">
        <v>24</v>
      </c>
      <c r="D262" s="133" t="s">
        <v>426</v>
      </c>
      <c r="E262" s="133" t="s">
        <v>427</v>
      </c>
      <c r="F262" s="307">
        <v>610</v>
      </c>
      <c r="G262" s="87"/>
      <c r="H262" s="87"/>
      <c r="I262" s="87"/>
      <c r="J262" s="589">
        <f>J263</f>
        <v>0</v>
      </c>
      <c r="K262" s="589">
        <f t="shared" si="45"/>
        <v>0</v>
      </c>
      <c r="L262" s="589">
        <f t="shared" si="45"/>
        <v>0</v>
      </c>
      <c r="M262" s="291"/>
      <c r="N262" s="104"/>
    </row>
    <row r="263" spans="1:14" s="105" customFormat="1" ht="24" hidden="1" customHeight="1" x14ac:dyDescent="0.2">
      <c r="A263" s="179" t="s">
        <v>62</v>
      </c>
      <c r="B263" s="133" t="s">
        <v>31</v>
      </c>
      <c r="C263" s="133" t="s">
        <v>24</v>
      </c>
      <c r="D263" s="133" t="s">
        <v>426</v>
      </c>
      <c r="E263" s="133" t="s">
        <v>427</v>
      </c>
      <c r="F263" s="307">
        <v>610</v>
      </c>
      <c r="G263" s="87" t="s">
        <v>63</v>
      </c>
      <c r="H263" s="87"/>
      <c r="I263" s="87"/>
      <c r="J263" s="589">
        <f>J264</f>
        <v>0</v>
      </c>
      <c r="K263" s="589">
        <f>K264</f>
        <v>0</v>
      </c>
      <c r="L263" s="589">
        <f>L264</f>
        <v>0</v>
      </c>
      <c r="M263" s="291"/>
      <c r="N263" s="104"/>
    </row>
    <row r="264" spans="1:14" s="105" customFormat="1" ht="45.75" hidden="1" customHeight="1" x14ac:dyDescent="0.2">
      <c r="A264" s="179" t="s">
        <v>247</v>
      </c>
      <c r="B264" s="133" t="s">
        <v>31</v>
      </c>
      <c r="C264" s="133" t="s">
        <v>24</v>
      </c>
      <c r="D264" s="133" t="s">
        <v>426</v>
      </c>
      <c r="E264" s="133" t="s">
        <v>427</v>
      </c>
      <c r="F264" s="307">
        <v>610</v>
      </c>
      <c r="G264" s="87" t="s">
        <v>63</v>
      </c>
      <c r="H264" s="87" t="s">
        <v>22</v>
      </c>
      <c r="I264" s="87"/>
      <c r="J264" s="589">
        <f>'ведомст 3'!K521</f>
        <v>0</v>
      </c>
      <c r="K264" s="589">
        <f>'ведомст 3'!L521</f>
        <v>0</v>
      </c>
      <c r="L264" s="589">
        <f>'ведомст 3'!M521</f>
        <v>0</v>
      </c>
      <c r="M264" s="291"/>
      <c r="N264" s="104"/>
    </row>
    <row r="265" spans="1:14" s="105" customFormat="1" ht="59.25" customHeight="1" x14ac:dyDescent="0.25">
      <c r="A265" s="179" t="s">
        <v>520</v>
      </c>
      <c r="B265" s="133" t="s">
        <v>120</v>
      </c>
      <c r="C265" s="133"/>
      <c r="D265" s="133"/>
      <c r="E265" s="133"/>
      <c r="F265" s="307"/>
      <c r="G265" s="190"/>
      <c r="H265" s="191"/>
      <c r="I265" s="87"/>
      <c r="J265" s="140">
        <f t="shared" ref="J265:L271" si="46">J266</f>
        <v>64.099999999999994</v>
      </c>
      <c r="K265" s="140">
        <f t="shared" si="46"/>
        <v>64.099999999999994</v>
      </c>
      <c r="L265" s="140">
        <f t="shared" si="46"/>
        <v>64.099999999999994</v>
      </c>
      <c r="M265" s="291"/>
      <c r="N265" s="104"/>
    </row>
    <row r="266" spans="1:14" s="105" customFormat="1" ht="45.75" customHeight="1" x14ac:dyDescent="0.2">
      <c r="A266" s="317" t="s">
        <v>125</v>
      </c>
      <c r="B266" s="133" t="s">
        <v>40</v>
      </c>
      <c r="C266" s="133" t="s">
        <v>313</v>
      </c>
      <c r="D266" s="133" t="s">
        <v>22</v>
      </c>
      <c r="E266" s="133"/>
      <c r="F266" s="307"/>
      <c r="G266" s="190"/>
      <c r="H266" s="191"/>
      <c r="I266" s="87"/>
      <c r="J266" s="141">
        <f t="shared" si="46"/>
        <v>64.099999999999994</v>
      </c>
      <c r="K266" s="141">
        <f t="shared" si="46"/>
        <v>64.099999999999994</v>
      </c>
      <c r="L266" s="141">
        <f t="shared" si="46"/>
        <v>64.099999999999994</v>
      </c>
      <c r="M266" s="536"/>
      <c r="N266" s="655"/>
    </row>
    <row r="267" spans="1:14" s="105" customFormat="1" ht="29.25" customHeight="1" x14ac:dyDescent="0.2">
      <c r="A267" s="107" t="s">
        <v>69</v>
      </c>
      <c r="B267" s="133" t="s">
        <v>40</v>
      </c>
      <c r="C267" s="133" t="s">
        <v>313</v>
      </c>
      <c r="D267" s="133" t="s">
        <v>22</v>
      </c>
      <c r="E267" s="133" t="s">
        <v>389</v>
      </c>
      <c r="F267" s="307"/>
      <c r="G267" s="190"/>
      <c r="H267" s="191"/>
      <c r="I267" s="87"/>
      <c r="J267" s="141">
        <f t="shared" si="46"/>
        <v>64.099999999999994</v>
      </c>
      <c r="K267" s="141">
        <f t="shared" si="46"/>
        <v>64.099999999999994</v>
      </c>
      <c r="L267" s="141">
        <f t="shared" si="46"/>
        <v>64.099999999999994</v>
      </c>
      <c r="M267" s="536"/>
      <c r="N267" s="655"/>
    </row>
    <row r="268" spans="1:14" s="105" customFormat="1" ht="30.75" customHeight="1" x14ac:dyDescent="0.2">
      <c r="A268" s="107" t="s">
        <v>188</v>
      </c>
      <c r="B268" s="133" t="s">
        <v>40</v>
      </c>
      <c r="C268" s="133" t="s">
        <v>313</v>
      </c>
      <c r="D268" s="133" t="s">
        <v>22</v>
      </c>
      <c r="E268" s="133" t="s">
        <v>389</v>
      </c>
      <c r="F268" s="307">
        <v>200</v>
      </c>
      <c r="G268" s="190"/>
      <c r="H268" s="191"/>
      <c r="I268" s="87"/>
      <c r="J268" s="141">
        <f t="shared" si="46"/>
        <v>64.099999999999994</v>
      </c>
      <c r="K268" s="141">
        <f t="shared" si="46"/>
        <v>64.099999999999994</v>
      </c>
      <c r="L268" s="141">
        <f t="shared" si="46"/>
        <v>64.099999999999994</v>
      </c>
      <c r="M268" s="536"/>
      <c r="N268" s="655"/>
    </row>
    <row r="269" spans="1:14" s="105" customFormat="1" ht="33.75" customHeight="1" x14ac:dyDescent="0.2">
      <c r="A269" s="107" t="s">
        <v>189</v>
      </c>
      <c r="B269" s="133" t="s">
        <v>40</v>
      </c>
      <c r="C269" s="133" t="s">
        <v>313</v>
      </c>
      <c r="D269" s="133" t="s">
        <v>22</v>
      </c>
      <c r="E269" s="133" t="s">
        <v>389</v>
      </c>
      <c r="F269" s="307">
        <v>240</v>
      </c>
      <c r="G269" s="190"/>
      <c r="H269" s="191"/>
      <c r="I269" s="87"/>
      <c r="J269" s="141">
        <f t="shared" si="46"/>
        <v>64.099999999999994</v>
      </c>
      <c r="K269" s="141">
        <f t="shared" si="46"/>
        <v>64.099999999999994</v>
      </c>
      <c r="L269" s="141">
        <f t="shared" si="46"/>
        <v>64.099999999999994</v>
      </c>
      <c r="M269" s="536"/>
      <c r="N269" s="655"/>
    </row>
    <row r="270" spans="1:14" s="105" customFormat="1" ht="21" customHeight="1" x14ac:dyDescent="0.2">
      <c r="A270" s="107" t="s">
        <v>46</v>
      </c>
      <c r="B270" s="133" t="s">
        <v>40</v>
      </c>
      <c r="C270" s="133" t="s">
        <v>313</v>
      </c>
      <c r="D270" s="133" t="s">
        <v>22</v>
      </c>
      <c r="E270" s="133" t="s">
        <v>389</v>
      </c>
      <c r="F270" s="307">
        <v>240</v>
      </c>
      <c r="G270" s="339">
        <v>11</v>
      </c>
      <c r="H270" s="191"/>
      <c r="I270" s="87"/>
      <c r="J270" s="141">
        <f t="shared" si="46"/>
        <v>64.099999999999994</v>
      </c>
      <c r="K270" s="141">
        <f t="shared" si="46"/>
        <v>64.099999999999994</v>
      </c>
      <c r="L270" s="141">
        <f t="shared" si="46"/>
        <v>64.099999999999994</v>
      </c>
      <c r="M270" s="536"/>
      <c r="N270" s="655"/>
    </row>
    <row r="271" spans="1:14" s="105" customFormat="1" ht="17.25" customHeight="1" x14ac:dyDescent="0.2">
      <c r="A271" s="179" t="s">
        <v>118</v>
      </c>
      <c r="B271" s="133" t="s">
        <v>40</v>
      </c>
      <c r="C271" s="133" t="s">
        <v>313</v>
      </c>
      <c r="D271" s="133" t="s">
        <v>22</v>
      </c>
      <c r="E271" s="133" t="s">
        <v>389</v>
      </c>
      <c r="F271" s="307">
        <v>240</v>
      </c>
      <c r="G271" s="339">
        <v>11</v>
      </c>
      <c r="H271" s="191" t="s">
        <v>22</v>
      </c>
      <c r="I271" s="87"/>
      <c r="J271" s="141">
        <f t="shared" si="46"/>
        <v>64.099999999999994</v>
      </c>
      <c r="K271" s="141">
        <f t="shared" si="46"/>
        <v>64.099999999999994</v>
      </c>
      <c r="L271" s="141">
        <f t="shared" si="46"/>
        <v>64.099999999999994</v>
      </c>
      <c r="M271" s="536"/>
      <c r="N271" s="655"/>
    </row>
    <row r="272" spans="1:14" s="105" customFormat="1" ht="46.5" customHeight="1" x14ac:dyDescent="0.2">
      <c r="A272" s="179" t="s">
        <v>302</v>
      </c>
      <c r="B272" s="133" t="s">
        <v>40</v>
      </c>
      <c r="C272" s="133" t="s">
        <v>313</v>
      </c>
      <c r="D272" s="133" t="s">
        <v>22</v>
      </c>
      <c r="E272" s="133" t="s">
        <v>389</v>
      </c>
      <c r="F272" s="307">
        <v>240</v>
      </c>
      <c r="G272" s="339">
        <v>11</v>
      </c>
      <c r="H272" s="191" t="s">
        <v>22</v>
      </c>
      <c r="I272" s="87" t="s">
        <v>89</v>
      </c>
      <c r="J272" s="141">
        <f>'ведомст 3'!K539</f>
        <v>64.099999999999994</v>
      </c>
      <c r="K272" s="141">
        <f>'ведомст 3'!L539</f>
        <v>64.099999999999994</v>
      </c>
      <c r="L272" s="141">
        <f>'ведомст 3'!M539</f>
        <v>64.099999999999994</v>
      </c>
      <c r="M272" s="536"/>
      <c r="N272" s="655"/>
    </row>
    <row r="273" spans="1:16" s="105" customFormat="1" ht="60.75" customHeight="1" x14ac:dyDescent="0.25">
      <c r="A273" s="389" t="s">
        <v>521</v>
      </c>
      <c r="B273" s="133" t="s">
        <v>138</v>
      </c>
      <c r="C273" s="133"/>
      <c r="D273" s="133"/>
      <c r="E273" s="133"/>
      <c r="F273" s="307"/>
      <c r="G273" s="339"/>
      <c r="H273" s="191"/>
      <c r="I273" s="87"/>
      <c r="J273" s="140">
        <f t="shared" ref="J273:L279" si="47">J274</f>
        <v>3</v>
      </c>
      <c r="K273" s="140">
        <v>3</v>
      </c>
      <c r="L273" s="140">
        <f t="shared" si="47"/>
        <v>3</v>
      </c>
      <c r="M273" s="537"/>
      <c r="N273" s="359"/>
    </row>
    <row r="274" spans="1:16" s="105" customFormat="1" ht="33" customHeight="1" x14ac:dyDescent="0.2">
      <c r="A274" s="179" t="s">
        <v>425</v>
      </c>
      <c r="B274" s="133" t="s">
        <v>41</v>
      </c>
      <c r="C274" s="133" t="s">
        <v>313</v>
      </c>
      <c r="D274" s="133" t="s">
        <v>31</v>
      </c>
      <c r="E274" s="133"/>
      <c r="F274" s="307"/>
      <c r="G274" s="339"/>
      <c r="H274" s="191"/>
      <c r="I274" s="87"/>
      <c r="J274" s="141">
        <f t="shared" si="47"/>
        <v>3</v>
      </c>
      <c r="K274" s="141">
        <v>3</v>
      </c>
      <c r="L274" s="141">
        <f t="shared" si="47"/>
        <v>3</v>
      </c>
      <c r="M274" s="291"/>
      <c r="N274" s="104"/>
    </row>
    <row r="275" spans="1:16" s="105" customFormat="1" x14ac:dyDescent="0.2">
      <c r="A275" s="179" t="s">
        <v>137</v>
      </c>
      <c r="B275" s="133" t="s">
        <v>41</v>
      </c>
      <c r="C275" s="133" t="s">
        <v>313</v>
      </c>
      <c r="D275" s="133" t="s">
        <v>31</v>
      </c>
      <c r="E275" s="133" t="s">
        <v>341</v>
      </c>
      <c r="F275" s="307"/>
      <c r="G275" s="339"/>
      <c r="H275" s="191"/>
      <c r="I275" s="87"/>
      <c r="J275" s="141">
        <f t="shared" si="47"/>
        <v>3</v>
      </c>
      <c r="K275" s="141">
        <v>3</v>
      </c>
      <c r="L275" s="141">
        <f t="shared" si="47"/>
        <v>3</v>
      </c>
      <c r="M275" s="291"/>
      <c r="N275" s="104"/>
    </row>
    <row r="276" spans="1:16" s="105" customFormat="1" ht="45" x14ac:dyDescent="0.2">
      <c r="A276" s="107" t="s">
        <v>188</v>
      </c>
      <c r="B276" s="133" t="s">
        <v>41</v>
      </c>
      <c r="C276" s="133" t="s">
        <v>313</v>
      </c>
      <c r="D276" s="133" t="s">
        <v>31</v>
      </c>
      <c r="E276" s="133" t="s">
        <v>341</v>
      </c>
      <c r="F276" s="307">
        <v>200</v>
      </c>
      <c r="G276" s="339"/>
      <c r="H276" s="191"/>
      <c r="I276" s="87"/>
      <c r="J276" s="141">
        <f t="shared" si="47"/>
        <v>3</v>
      </c>
      <c r="K276" s="141">
        <v>3</v>
      </c>
      <c r="L276" s="141">
        <f t="shared" si="47"/>
        <v>3</v>
      </c>
      <c r="M276" s="291"/>
      <c r="N276" s="104"/>
    </row>
    <row r="277" spans="1:16" s="105" customFormat="1" ht="45" x14ac:dyDescent="0.2">
      <c r="A277" s="107" t="s">
        <v>189</v>
      </c>
      <c r="B277" s="133" t="s">
        <v>41</v>
      </c>
      <c r="C277" s="133" t="s">
        <v>313</v>
      </c>
      <c r="D277" s="133" t="s">
        <v>31</v>
      </c>
      <c r="E277" s="133" t="s">
        <v>341</v>
      </c>
      <c r="F277" s="307">
        <v>240</v>
      </c>
      <c r="G277" s="339"/>
      <c r="H277" s="191"/>
      <c r="I277" s="87"/>
      <c r="J277" s="141">
        <f t="shared" si="47"/>
        <v>3</v>
      </c>
      <c r="K277" s="141">
        <v>3</v>
      </c>
      <c r="L277" s="141">
        <f t="shared" si="47"/>
        <v>3</v>
      </c>
      <c r="M277" s="291"/>
      <c r="N277" s="104"/>
    </row>
    <row r="278" spans="1:16" s="105" customFormat="1" x14ac:dyDescent="0.2">
      <c r="A278" s="179" t="s">
        <v>21</v>
      </c>
      <c r="B278" s="133" t="s">
        <v>41</v>
      </c>
      <c r="C278" s="133" t="s">
        <v>313</v>
      </c>
      <c r="D278" s="133" t="s">
        <v>31</v>
      </c>
      <c r="E278" s="133" t="s">
        <v>341</v>
      </c>
      <c r="F278" s="307">
        <v>240</v>
      </c>
      <c r="G278" s="191" t="s">
        <v>22</v>
      </c>
      <c r="H278" s="191"/>
      <c r="I278" s="87"/>
      <c r="J278" s="141">
        <f t="shared" si="47"/>
        <v>3</v>
      </c>
      <c r="K278" s="141">
        <v>3</v>
      </c>
      <c r="L278" s="141">
        <f t="shared" si="47"/>
        <v>3</v>
      </c>
      <c r="M278" s="291"/>
      <c r="N278" s="104"/>
    </row>
    <row r="279" spans="1:16" s="105" customFormat="1" x14ac:dyDescent="0.2">
      <c r="A279" s="179" t="s">
        <v>34</v>
      </c>
      <c r="B279" s="133" t="s">
        <v>41</v>
      </c>
      <c r="C279" s="133" t="s">
        <v>313</v>
      </c>
      <c r="D279" s="133" t="s">
        <v>31</v>
      </c>
      <c r="E279" s="133" t="s">
        <v>341</v>
      </c>
      <c r="F279" s="307">
        <v>240</v>
      </c>
      <c r="G279" s="191" t="s">
        <v>22</v>
      </c>
      <c r="H279" s="191" t="s">
        <v>35</v>
      </c>
      <c r="I279" s="87"/>
      <c r="J279" s="141">
        <f t="shared" si="47"/>
        <v>3</v>
      </c>
      <c r="K279" s="141">
        <v>3</v>
      </c>
      <c r="L279" s="141">
        <f t="shared" si="47"/>
        <v>3</v>
      </c>
      <c r="M279" s="291"/>
      <c r="N279" s="289"/>
    </row>
    <row r="280" spans="1:16" s="105" customFormat="1" ht="30" x14ac:dyDescent="0.25">
      <c r="A280" s="107" t="s">
        <v>259</v>
      </c>
      <c r="B280" s="133" t="s">
        <v>41</v>
      </c>
      <c r="C280" s="133" t="s">
        <v>313</v>
      </c>
      <c r="D280" s="133" t="s">
        <v>31</v>
      </c>
      <c r="E280" s="133" t="s">
        <v>341</v>
      </c>
      <c r="F280" s="307">
        <v>240</v>
      </c>
      <c r="G280" s="191" t="s">
        <v>22</v>
      </c>
      <c r="H280" s="191" t="s">
        <v>35</v>
      </c>
      <c r="I280" s="87" t="s">
        <v>13</v>
      </c>
      <c r="J280" s="142">
        <f>'ведомст 3'!K107</f>
        <v>3</v>
      </c>
      <c r="K280" s="142">
        <f>'ведомст 3'!L107</f>
        <v>3</v>
      </c>
      <c r="L280" s="142">
        <f>'ведомст 3'!M107</f>
        <v>3</v>
      </c>
      <c r="M280" s="291"/>
      <c r="N280" s="104"/>
    </row>
    <row r="281" spans="1:16" s="105" customFormat="1" ht="90" x14ac:dyDescent="0.25">
      <c r="A281" s="107" t="s">
        <v>154</v>
      </c>
      <c r="B281" s="133" t="s">
        <v>135</v>
      </c>
      <c r="C281" s="133"/>
      <c r="D281" s="133"/>
      <c r="E281" s="133"/>
      <c r="F281" s="307"/>
      <c r="G281" s="339"/>
      <c r="H281" s="191"/>
      <c r="I281" s="87"/>
      <c r="J281" s="140">
        <f t="shared" ref="J281:L283" si="48">J282</f>
        <v>1359.2</v>
      </c>
      <c r="K281" s="140">
        <f t="shared" si="48"/>
        <v>1359.2</v>
      </c>
      <c r="L281" s="140">
        <f t="shared" si="48"/>
        <v>1359.2</v>
      </c>
      <c r="M281" s="291"/>
      <c r="N281" s="291">
        <f>J289+J294+J299+J306+J312</f>
        <v>1359.2</v>
      </c>
      <c r="O281" s="106">
        <f>K289+K294+K299+K306+K312</f>
        <v>1359.2</v>
      </c>
      <c r="P281" s="106">
        <f>L289+L294+L299+L306+L312</f>
        <v>1359.2</v>
      </c>
    </row>
    <row r="282" spans="1:16" s="105" customFormat="1" ht="75.75" customHeight="1" x14ac:dyDescent="0.2">
      <c r="A282" s="107" t="s">
        <v>147</v>
      </c>
      <c r="B282" s="133" t="s">
        <v>63</v>
      </c>
      <c r="C282" s="133" t="s">
        <v>24</v>
      </c>
      <c r="D282" s="133"/>
      <c r="E282" s="133"/>
      <c r="F282" s="307"/>
      <c r="G282" s="339"/>
      <c r="H282" s="191"/>
      <c r="I282" s="87"/>
      <c r="J282" s="141">
        <f>J283+J304+J307</f>
        <v>1359.2</v>
      </c>
      <c r="K282" s="141">
        <f>K283+K304+K307</f>
        <v>1359.2</v>
      </c>
      <c r="L282" s="141">
        <f>L283+L304+L307</f>
        <v>1359.2</v>
      </c>
      <c r="M282" s="291"/>
      <c r="N282" s="104"/>
    </row>
    <row r="283" spans="1:16" s="105" customFormat="1" ht="45" x14ac:dyDescent="0.2">
      <c r="A283" s="340" t="s">
        <v>257</v>
      </c>
      <c r="B283" s="133" t="s">
        <v>63</v>
      </c>
      <c r="C283" s="133" t="s">
        <v>24</v>
      </c>
      <c r="D283" s="133" t="s">
        <v>22</v>
      </c>
      <c r="E283" s="133"/>
      <c r="F283" s="307"/>
      <c r="G283" s="339"/>
      <c r="H283" s="191"/>
      <c r="I283" s="87"/>
      <c r="J283" s="141">
        <f t="shared" si="48"/>
        <v>1340.2</v>
      </c>
      <c r="K283" s="141">
        <f t="shared" si="48"/>
        <v>1340.2</v>
      </c>
      <c r="L283" s="141">
        <f t="shared" si="48"/>
        <v>1340.2</v>
      </c>
      <c r="M283" s="291"/>
      <c r="N283" s="104"/>
    </row>
    <row r="284" spans="1:16" s="105" customFormat="1" ht="46.5" customHeight="1" x14ac:dyDescent="0.2">
      <c r="A284" s="341" t="s">
        <v>93</v>
      </c>
      <c r="B284" s="133" t="s">
        <v>63</v>
      </c>
      <c r="C284" s="133" t="s">
        <v>24</v>
      </c>
      <c r="D284" s="133" t="s">
        <v>22</v>
      </c>
      <c r="E284" s="133" t="s">
        <v>353</v>
      </c>
      <c r="F284" s="307"/>
      <c r="G284" s="339"/>
      <c r="H284" s="191"/>
      <c r="I284" s="87"/>
      <c r="J284" s="141">
        <f>J285+J290+J295</f>
        <v>1340.2</v>
      </c>
      <c r="K284" s="141">
        <f>K285+K290+K295</f>
        <v>1340.2</v>
      </c>
      <c r="L284" s="141">
        <f>L285+L290+L295</f>
        <v>1340.2</v>
      </c>
      <c r="M284" s="291"/>
      <c r="N284" s="104"/>
    </row>
    <row r="285" spans="1:16" s="105" customFormat="1" ht="90" x14ac:dyDescent="0.25">
      <c r="A285" s="312" t="s">
        <v>190</v>
      </c>
      <c r="B285" s="133" t="s">
        <v>63</v>
      </c>
      <c r="C285" s="133" t="s">
        <v>24</v>
      </c>
      <c r="D285" s="133" t="s">
        <v>22</v>
      </c>
      <c r="E285" s="133" t="s">
        <v>353</v>
      </c>
      <c r="F285" s="307">
        <v>100</v>
      </c>
      <c r="G285" s="339"/>
      <c r="H285" s="191"/>
      <c r="I285" s="87"/>
      <c r="J285" s="141">
        <f t="shared" ref="J285:L288" si="49">J286</f>
        <v>1290.0999999999999</v>
      </c>
      <c r="K285" s="141">
        <f>K286</f>
        <v>1290.0999999999999</v>
      </c>
      <c r="L285" s="141">
        <f t="shared" si="49"/>
        <v>1290.0999999999999</v>
      </c>
      <c r="M285" s="536"/>
      <c r="N285" s="327"/>
    </row>
    <row r="286" spans="1:16" s="105" customFormat="1" ht="30" x14ac:dyDescent="0.2">
      <c r="A286" s="331" t="s">
        <v>229</v>
      </c>
      <c r="B286" s="133" t="s">
        <v>63</v>
      </c>
      <c r="C286" s="133" t="s">
        <v>24</v>
      </c>
      <c r="D286" s="133" t="s">
        <v>22</v>
      </c>
      <c r="E286" s="133" t="s">
        <v>353</v>
      </c>
      <c r="F286" s="307">
        <v>110</v>
      </c>
      <c r="G286" s="339"/>
      <c r="H286" s="191"/>
      <c r="I286" s="87"/>
      <c r="J286" s="141">
        <f t="shared" si="49"/>
        <v>1290.0999999999999</v>
      </c>
      <c r="K286" s="141">
        <f>K287</f>
        <v>1290.0999999999999</v>
      </c>
      <c r="L286" s="141">
        <f t="shared" si="49"/>
        <v>1290.0999999999999</v>
      </c>
      <c r="M286" s="536"/>
      <c r="N286" s="327"/>
    </row>
    <row r="287" spans="1:16" s="105" customFormat="1" ht="30" x14ac:dyDescent="0.2">
      <c r="A287" s="331" t="s">
        <v>97</v>
      </c>
      <c r="B287" s="133" t="s">
        <v>63</v>
      </c>
      <c r="C287" s="133" t="s">
        <v>24</v>
      </c>
      <c r="D287" s="133" t="s">
        <v>22</v>
      </c>
      <c r="E287" s="133" t="s">
        <v>353</v>
      </c>
      <c r="F287" s="307">
        <v>110</v>
      </c>
      <c r="G287" s="191" t="s">
        <v>36</v>
      </c>
      <c r="H287" s="191"/>
      <c r="I287" s="87"/>
      <c r="J287" s="141">
        <f t="shared" si="49"/>
        <v>1290.0999999999999</v>
      </c>
      <c r="K287" s="141">
        <f>K288</f>
        <v>1290.0999999999999</v>
      </c>
      <c r="L287" s="141">
        <f t="shared" si="49"/>
        <v>1290.0999999999999</v>
      </c>
      <c r="M287" s="536"/>
      <c r="N287" s="327"/>
    </row>
    <row r="288" spans="1:16" s="105" customFormat="1" ht="48.75" customHeight="1" x14ac:dyDescent="0.25">
      <c r="A288" s="176" t="s">
        <v>310</v>
      </c>
      <c r="B288" s="133" t="s">
        <v>63</v>
      </c>
      <c r="C288" s="133" t="s">
        <v>24</v>
      </c>
      <c r="D288" s="133" t="s">
        <v>22</v>
      </c>
      <c r="E288" s="133" t="s">
        <v>353</v>
      </c>
      <c r="F288" s="307">
        <v>110</v>
      </c>
      <c r="G288" s="191" t="s">
        <v>36</v>
      </c>
      <c r="H288" s="191" t="s">
        <v>39</v>
      </c>
      <c r="I288" s="87"/>
      <c r="J288" s="141">
        <f t="shared" si="49"/>
        <v>1290.0999999999999</v>
      </c>
      <c r="K288" s="141">
        <f>K289</f>
        <v>1290.0999999999999</v>
      </c>
      <c r="L288" s="141">
        <f t="shared" si="49"/>
        <v>1290.0999999999999</v>
      </c>
      <c r="M288" s="536"/>
      <c r="N288" s="672"/>
    </row>
    <row r="289" spans="1:14" s="105" customFormat="1" ht="30" x14ac:dyDescent="0.2">
      <c r="A289" s="179" t="s">
        <v>91</v>
      </c>
      <c r="B289" s="133" t="s">
        <v>63</v>
      </c>
      <c r="C289" s="133" t="s">
        <v>24</v>
      </c>
      <c r="D289" s="133" t="s">
        <v>22</v>
      </c>
      <c r="E289" s="133" t="s">
        <v>353</v>
      </c>
      <c r="F289" s="307">
        <v>110</v>
      </c>
      <c r="G289" s="191" t="s">
        <v>36</v>
      </c>
      <c r="H289" s="191" t="s">
        <v>39</v>
      </c>
      <c r="I289" s="87" t="s">
        <v>88</v>
      </c>
      <c r="J289" s="141">
        <f>'ведомст 3'!K327</f>
        <v>1290.0999999999999</v>
      </c>
      <c r="K289" s="141">
        <f>'ведомст 3'!L327</f>
        <v>1290.0999999999999</v>
      </c>
      <c r="L289" s="141">
        <f>'ведомст 3'!M327</f>
        <v>1290.0999999999999</v>
      </c>
      <c r="M289" s="536"/>
      <c r="N289" s="672"/>
    </row>
    <row r="290" spans="1:14" s="105" customFormat="1" ht="45" x14ac:dyDescent="0.25">
      <c r="A290" s="342" t="s">
        <v>188</v>
      </c>
      <c r="B290" s="133" t="s">
        <v>63</v>
      </c>
      <c r="C290" s="133" t="s">
        <v>24</v>
      </c>
      <c r="D290" s="133" t="s">
        <v>22</v>
      </c>
      <c r="E290" s="133" t="s">
        <v>353</v>
      </c>
      <c r="F290" s="307">
        <v>200</v>
      </c>
      <c r="G290" s="339"/>
      <c r="H290" s="191"/>
      <c r="I290" s="87"/>
      <c r="J290" s="141">
        <f t="shared" ref="J290:L293" si="50">J291</f>
        <v>49.4</v>
      </c>
      <c r="K290" s="141">
        <f t="shared" si="50"/>
        <v>49.4</v>
      </c>
      <c r="L290" s="141">
        <f t="shared" si="50"/>
        <v>49.4</v>
      </c>
      <c r="M290" s="536"/>
      <c r="N290" s="327"/>
    </row>
    <row r="291" spans="1:14" s="105" customFormat="1" ht="45" x14ac:dyDescent="0.25">
      <c r="A291" s="342" t="s">
        <v>189</v>
      </c>
      <c r="B291" s="133" t="s">
        <v>63</v>
      </c>
      <c r="C291" s="133" t="s">
        <v>24</v>
      </c>
      <c r="D291" s="133" t="s">
        <v>22</v>
      </c>
      <c r="E291" s="133" t="s">
        <v>353</v>
      </c>
      <c r="F291" s="307">
        <v>240</v>
      </c>
      <c r="G291" s="339"/>
      <c r="H291" s="191"/>
      <c r="I291" s="87"/>
      <c r="J291" s="141">
        <f t="shared" si="50"/>
        <v>49.4</v>
      </c>
      <c r="K291" s="141">
        <f t="shared" si="50"/>
        <v>49.4</v>
      </c>
      <c r="L291" s="141">
        <f t="shared" si="50"/>
        <v>49.4</v>
      </c>
      <c r="M291" s="536"/>
      <c r="N291" s="327"/>
    </row>
    <row r="292" spans="1:14" s="105" customFormat="1" ht="31.5" customHeight="1" x14ac:dyDescent="0.2">
      <c r="A292" s="179" t="s">
        <v>97</v>
      </c>
      <c r="B292" s="133" t="s">
        <v>63</v>
      </c>
      <c r="C292" s="133" t="s">
        <v>24</v>
      </c>
      <c r="D292" s="133" t="s">
        <v>22</v>
      </c>
      <c r="E292" s="133" t="s">
        <v>353</v>
      </c>
      <c r="F292" s="307">
        <v>240</v>
      </c>
      <c r="G292" s="191" t="s">
        <v>36</v>
      </c>
      <c r="H292" s="191"/>
      <c r="I292" s="87"/>
      <c r="J292" s="141">
        <f t="shared" si="50"/>
        <v>49.4</v>
      </c>
      <c r="K292" s="141">
        <f t="shared" si="50"/>
        <v>49.4</v>
      </c>
      <c r="L292" s="141">
        <f t="shared" si="50"/>
        <v>49.4</v>
      </c>
      <c r="M292" s="536"/>
      <c r="N292" s="327"/>
    </row>
    <row r="293" spans="1:14" s="105" customFormat="1" ht="67.5" customHeight="1" x14ac:dyDescent="0.25">
      <c r="A293" s="176" t="s">
        <v>310</v>
      </c>
      <c r="B293" s="133" t="s">
        <v>63</v>
      </c>
      <c r="C293" s="133" t="s">
        <v>24</v>
      </c>
      <c r="D293" s="133" t="s">
        <v>22</v>
      </c>
      <c r="E293" s="133" t="s">
        <v>353</v>
      </c>
      <c r="F293" s="307">
        <v>240</v>
      </c>
      <c r="G293" s="191" t="s">
        <v>36</v>
      </c>
      <c r="H293" s="191" t="s">
        <v>39</v>
      </c>
      <c r="I293" s="87"/>
      <c r="J293" s="141">
        <f t="shared" si="50"/>
        <v>49.4</v>
      </c>
      <c r="K293" s="141">
        <f t="shared" si="50"/>
        <v>49.4</v>
      </c>
      <c r="L293" s="141">
        <f t="shared" si="50"/>
        <v>49.4</v>
      </c>
      <c r="M293" s="536"/>
      <c r="N293" s="327"/>
    </row>
    <row r="294" spans="1:14" s="105" customFormat="1" ht="33" customHeight="1" x14ac:dyDescent="0.2">
      <c r="A294" s="179" t="s">
        <v>91</v>
      </c>
      <c r="B294" s="133" t="s">
        <v>63</v>
      </c>
      <c r="C294" s="133" t="s">
        <v>24</v>
      </c>
      <c r="D294" s="133" t="s">
        <v>22</v>
      </c>
      <c r="E294" s="133" t="s">
        <v>353</v>
      </c>
      <c r="F294" s="307">
        <v>240</v>
      </c>
      <c r="G294" s="191" t="s">
        <v>36</v>
      </c>
      <c r="H294" s="191" t="s">
        <v>39</v>
      </c>
      <c r="I294" s="87" t="s">
        <v>88</v>
      </c>
      <c r="J294" s="141">
        <f>'ведомст 3'!K329</f>
        <v>49.4</v>
      </c>
      <c r="K294" s="141">
        <f>'ведомст 3'!L329</f>
        <v>49.4</v>
      </c>
      <c r="L294" s="141">
        <f>'ведомст 3'!M329</f>
        <v>49.4</v>
      </c>
      <c r="M294" s="536"/>
      <c r="N294" s="327"/>
    </row>
    <row r="295" spans="1:14" s="105" customFormat="1" ht="16.5" customHeight="1" x14ac:dyDescent="0.25">
      <c r="A295" s="312" t="s">
        <v>228</v>
      </c>
      <c r="B295" s="133" t="s">
        <v>63</v>
      </c>
      <c r="C295" s="133" t="s">
        <v>24</v>
      </c>
      <c r="D295" s="133" t="s">
        <v>22</v>
      </c>
      <c r="E295" s="133" t="s">
        <v>353</v>
      </c>
      <c r="F295" s="307">
        <v>800</v>
      </c>
      <c r="G295" s="339"/>
      <c r="H295" s="191"/>
      <c r="I295" s="87"/>
      <c r="J295" s="141">
        <f t="shared" ref="J295:L298" si="51">J296</f>
        <v>0.7</v>
      </c>
      <c r="K295" s="141">
        <f t="shared" si="51"/>
        <v>0.7</v>
      </c>
      <c r="L295" s="141">
        <f t="shared" si="51"/>
        <v>0.7</v>
      </c>
      <c r="M295" s="536"/>
      <c r="N295" s="327"/>
    </row>
    <row r="296" spans="1:14" s="105" customFormat="1" ht="16.5" customHeight="1" x14ac:dyDescent="0.25">
      <c r="A296" s="312" t="s">
        <v>195</v>
      </c>
      <c r="B296" s="133" t="s">
        <v>63</v>
      </c>
      <c r="C296" s="133" t="s">
        <v>24</v>
      </c>
      <c r="D296" s="133" t="s">
        <v>22</v>
      </c>
      <c r="E296" s="133" t="s">
        <v>353</v>
      </c>
      <c r="F296" s="307">
        <v>850</v>
      </c>
      <c r="G296" s="339"/>
      <c r="H296" s="191"/>
      <c r="I296" s="87"/>
      <c r="J296" s="141">
        <f t="shared" si="51"/>
        <v>0.7</v>
      </c>
      <c r="K296" s="141">
        <f t="shared" si="51"/>
        <v>0.7</v>
      </c>
      <c r="L296" s="141">
        <f t="shared" si="51"/>
        <v>0.7</v>
      </c>
      <c r="M296" s="536"/>
      <c r="N296" s="327"/>
    </row>
    <row r="297" spans="1:14" s="105" customFormat="1" ht="33" customHeight="1" x14ac:dyDescent="0.2">
      <c r="A297" s="179" t="s">
        <v>97</v>
      </c>
      <c r="B297" s="133" t="s">
        <v>63</v>
      </c>
      <c r="C297" s="133" t="s">
        <v>24</v>
      </c>
      <c r="D297" s="133" t="s">
        <v>22</v>
      </c>
      <c r="E297" s="133" t="s">
        <v>353</v>
      </c>
      <c r="F297" s="307">
        <v>850</v>
      </c>
      <c r="G297" s="191" t="s">
        <v>36</v>
      </c>
      <c r="H297" s="191"/>
      <c r="I297" s="87"/>
      <c r="J297" s="141">
        <f t="shared" si="51"/>
        <v>0.7</v>
      </c>
      <c r="K297" s="141">
        <f t="shared" si="51"/>
        <v>0.7</v>
      </c>
      <c r="L297" s="141">
        <f t="shared" si="51"/>
        <v>0.7</v>
      </c>
      <c r="M297" s="536"/>
      <c r="N297" s="327"/>
    </row>
    <row r="298" spans="1:14" s="105" customFormat="1" ht="59.25" customHeight="1" x14ac:dyDescent="0.25">
      <c r="A298" s="176" t="s">
        <v>310</v>
      </c>
      <c r="B298" s="133" t="s">
        <v>63</v>
      </c>
      <c r="C298" s="133" t="s">
        <v>24</v>
      </c>
      <c r="D298" s="133" t="s">
        <v>22</v>
      </c>
      <c r="E298" s="133" t="s">
        <v>353</v>
      </c>
      <c r="F298" s="307">
        <v>850</v>
      </c>
      <c r="G298" s="191" t="s">
        <v>36</v>
      </c>
      <c r="H298" s="191" t="s">
        <v>39</v>
      </c>
      <c r="I298" s="87"/>
      <c r="J298" s="141">
        <f t="shared" si="51"/>
        <v>0.7</v>
      </c>
      <c r="K298" s="141">
        <f t="shared" si="51"/>
        <v>0.7</v>
      </c>
      <c r="L298" s="141">
        <f t="shared" si="51"/>
        <v>0.7</v>
      </c>
      <c r="M298" s="536"/>
      <c r="N298" s="327"/>
    </row>
    <row r="299" spans="1:14" s="105" customFormat="1" ht="33" customHeight="1" x14ac:dyDescent="0.2">
      <c r="A299" s="179" t="s">
        <v>91</v>
      </c>
      <c r="B299" s="133" t="s">
        <v>63</v>
      </c>
      <c r="C299" s="133" t="s">
        <v>24</v>
      </c>
      <c r="D299" s="133" t="s">
        <v>22</v>
      </c>
      <c r="E299" s="133" t="s">
        <v>353</v>
      </c>
      <c r="F299" s="307">
        <v>850</v>
      </c>
      <c r="G299" s="191" t="s">
        <v>36</v>
      </c>
      <c r="H299" s="191" t="s">
        <v>39</v>
      </c>
      <c r="I299" s="87" t="s">
        <v>88</v>
      </c>
      <c r="J299" s="141">
        <f>'ведомст 3'!K331</f>
        <v>0.7</v>
      </c>
      <c r="K299" s="141">
        <f>'ведомст 3'!L331</f>
        <v>0.7</v>
      </c>
      <c r="L299" s="141">
        <f>'ведомст 3'!M331</f>
        <v>0.7</v>
      </c>
      <c r="M299" s="536"/>
      <c r="N299" s="327"/>
    </row>
    <row r="300" spans="1:14" s="105" customFormat="1" ht="75" customHeight="1" x14ac:dyDescent="0.2">
      <c r="A300" s="179" t="s">
        <v>291</v>
      </c>
      <c r="B300" s="133" t="s">
        <v>63</v>
      </c>
      <c r="C300" s="133" t="s">
        <v>24</v>
      </c>
      <c r="D300" s="133" t="s">
        <v>23</v>
      </c>
      <c r="E300" s="133"/>
      <c r="F300" s="307"/>
      <c r="G300" s="191"/>
      <c r="H300" s="191"/>
      <c r="I300" s="87"/>
      <c r="J300" s="141">
        <f t="shared" ref="J300:L305" si="52">J301</f>
        <v>4</v>
      </c>
      <c r="K300" s="141">
        <f t="shared" si="52"/>
        <v>4</v>
      </c>
      <c r="L300" s="141">
        <f t="shared" si="52"/>
        <v>4</v>
      </c>
      <c r="M300" s="291"/>
      <c r="N300" s="104"/>
    </row>
    <row r="301" spans="1:14" s="105" customFormat="1" ht="33" customHeight="1" x14ac:dyDescent="0.2">
      <c r="A301" s="341" t="s">
        <v>93</v>
      </c>
      <c r="B301" s="133" t="s">
        <v>63</v>
      </c>
      <c r="C301" s="133" t="s">
        <v>24</v>
      </c>
      <c r="D301" s="133" t="s">
        <v>23</v>
      </c>
      <c r="E301" s="133" t="s">
        <v>353</v>
      </c>
      <c r="F301" s="307"/>
      <c r="G301" s="191"/>
      <c r="H301" s="191"/>
      <c r="I301" s="87"/>
      <c r="J301" s="141">
        <f t="shared" si="52"/>
        <v>4</v>
      </c>
      <c r="K301" s="141">
        <f t="shared" si="52"/>
        <v>4</v>
      </c>
      <c r="L301" s="141">
        <f t="shared" si="52"/>
        <v>4</v>
      </c>
      <c r="M301" s="291"/>
      <c r="N301" s="104"/>
    </row>
    <row r="302" spans="1:14" s="105" customFormat="1" ht="51" customHeight="1" x14ac:dyDescent="0.25">
      <c r="A302" s="342" t="s">
        <v>188</v>
      </c>
      <c r="B302" s="133" t="s">
        <v>63</v>
      </c>
      <c r="C302" s="133" t="s">
        <v>24</v>
      </c>
      <c r="D302" s="133" t="s">
        <v>23</v>
      </c>
      <c r="E302" s="133" t="s">
        <v>353</v>
      </c>
      <c r="F302" s="307">
        <v>200</v>
      </c>
      <c r="G302" s="191"/>
      <c r="H302" s="191"/>
      <c r="I302" s="87"/>
      <c r="J302" s="141">
        <f t="shared" si="52"/>
        <v>4</v>
      </c>
      <c r="K302" s="141">
        <f t="shared" si="52"/>
        <v>4</v>
      </c>
      <c r="L302" s="141">
        <f t="shared" si="52"/>
        <v>4</v>
      </c>
      <c r="M302" s="291"/>
      <c r="N302" s="104"/>
    </row>
    <row r="303" spans="1:14" s="105" customFormat="1" ht="53.25" customHeight="1" x14ac:dyDescent="0.25">
      <c r="A303" s="342" t="s">
        <v>189</v>
      </c>
      <c r="B303" s="133" t="s">
        <v>63</v>
      </c>
      <c r="C303" s="133" t="s">
        <v>24</v>
      </c>
      <c r="D303" s="133" t="s">
        <v>23</v>
      </c>
      <c r="E303" s="133" t="s">
        <v>353</v>
      </c>
      <c r="F303" s="307">
        <v>240</v>
      </c>
      <c r="G303" s="191"/>
      <c r="H303" s="191"/>
      <c r="I303" s="87"/>
      <c r="J303" s="141">
        <f t="shared" si="52"/>
        <v>4</v>
      </c>
      <c r="K303" s="141">
        <f t="shared" si="52"/>
        <v>4</v>
      </c>
      <c r="L303" s="141">
        <f t="shared" si="52"/>
        <v>4</v>
      </c>
      <c r="M303" s="291"/>
      <c r="N303" s="104"/>
    </row>
    <row r="304" spans="1:14" s="105" customFormat="1" ht="37.5" customHeight="1" x14ac:dyDescent="0.2">
      <c r="A304" s="179" t="s">
        <v>97</v>
      </c>
      <c r="B304" s="133" t="s">
        <v>63</v>
      </c>
      <c r="C304" s="133" t="s">
        <v>24</v>
      </c>
      <c r="D304" s="133" t="s">
        <v>23</v>
      </c>
      <c r="E304" s="133" t="s">
        <v>353</v>
      </c>
      <c r="F304" s="307">
        <v>240</v>
      </c>
      <c r="G304" s="191" t="s">
        <v>36</v>
      </c>
      <c r="H304" s="191"/>
      <c r="I304" s="87"/>
      <c r="J304" s="141">
        <f>J305</f>
        <v>4</v>
      </c>
      <c r="K304" s="141">
        <f t="shared" si="52"/>
        <v>4</v>
      </c>
      <c r="L304" s="141">
        <f t="shared" si="52"/>
        <v>4</v>
      </c>
      <c r="M304" s="291"/>
      <c r="N304" s="104"/>
    </row>
    <row r="305" spans="1:16" s="105" customFormat="1" ht="57" customHeight="1" x14ac:dyDescent="0.25">
      <c r="A305" s="176" t="s">
        <v>310</v>
      </c>
      <c r="B305" s="133" t="s">
        <v>63</v>
      </c>
      <c r="C305" s="133" t="s">
        <v>24</v>
      </c>
      <c r="D305" s="133" t="s">
        <v>23</v>
      </c>
      <c r="E305" s="133" t="s">
        <v>353</v>
      </c>
      <c r="F305" s="307">
        <v>240</v>
      </c>
      <c r="G305" s="191" t="s">
        <v>36</v>
      </c>
      <c r="H305" s="191" t="s">
        <v>39</v>
      </c>
      <c r="I305" s="87"/>
      <c r="J305" s="141">
        <f>J306</f>
        <v>4</v>
      </c>
      <c r="K305" s="141">
        <f>K306</f>
        <v>4</v>
      </c>
      <c r="L305" s="141">
        <f t="shared" si="52"/>
        <v>4</v>
      </c>
      <c r="M305" s="291"/>
      <c r="N305" s="104"/>
    </row>
    <row r="306" spans="1:16" s="105" customFormat="1" ht="44.25" customHeight="1" x14ac:dyDescent="0.2">
      <c r="A306" s="179" t="s">
        <v>91</v>
      </c>
      <c r="B306" s="133" t="s">
        <v>63</v>
      </c>
      <c r="C306" s="133" t="s">
        <v>24</v>
      </c>
      <c r="D306" s="133" t="s">
        <v>23</v>
      </c>
      <c r="E306" s="133" t="s">
        <v>353</v>
      </c>
      <c r="F306" s="307">
        <v>240</v>
      </c>
      <c r="G306" s="191" t="s">
        <v>36</v>
      </c>
      <c r="H306" s="191" t="s">
        <v>39</v>
      </c>
      <c r="I306" s="87" t="s">
        <v>88</v>
      </c>
      <c r="J306" s="141">
        <f>'ведомст 3'!K335</f>
        <v>4</v>
      </c>
      <c r="K306" s="141">
        <f>'ведомст 3'!L335</f>
        <v>4</v>
      </c>
      <c r="L306" s="141">
        <f>'ведомст 3'!M335</f>
        <v>4</v>
      </c>
      <c r="M306" s="291"/>
      <c r="N306" s="104"/>
    </row>
    <row r="307" spans="1:16" s="105" customFormat="1" ht="50.25" customHeight="1" x14ac:dyDescent="0.25">
      <c r="A307" s="178" t="s">
        <v>314</v>
      </c>
      <c r="B307" s="133" t="s">
        <v>63</v>
      </c>
      <c r="C307" s="133" t="s">
        <v>24</v>
      </c>
      <c r="D307" s="133" t="s">
        <v>36</v>
      </c>
      <c r="E307" s="318"/>
      <c r="F307" s="307"/>
      <c r="G307" s="191"/>
      <c r="H307" s="191"/>
      <c r="I307" s="87"/>
      <c r="J307" s="141">
        <f>J308</f>
        <v>15</v>
      </c>
      <c r="K307" s="141">
        <f t="shared" ref="K307:L311" si="53">K308</f>
        <v>15</v>
      </c>
      <c r="L307" s="141">
        <f t="shared" si="53"/>
        <v>15</v>
      </c>
      <c r="M307" s="291"/>
      <c r="N307" s="104"/>
    </row>
    <row r="308" spans="1:16" s="105" customFormat="1" ht="44.25" customHeight="1" x14ac:dyDescent="0.25">
      <c r="A308" s="342" t="s">
        <v>188</v>
      </c>
      <c r="B308" s="133" t="s">
        <v>63</v>
      </c>
      <c r="C308" s="133" t="s">
        <v>24</v>
      </c>
      <c r="D308" s="133" t="s">
        <v>36</v>
      </c>
      <c r="E308" s="133" t="s">
        <v>353</v>
      </c>
      <c r="F308" s="307">
        <v>200</v>
      </c>
      <c r="G308" s="191"/>
      <c r="H308" s="191"/>
      <c r="I308" s="87"/>
      <c r="J308" s="141">
        <f>J309</f>
        <v>15</v>
      </c>
      <c r="K308" s="141">
        <f t="shared" si="53"/>
        <v>15</v>
      </c>
      <c r="L308" s="141">
        <f t="shared" si="53"/>
        <v>15</v>
      </c>
      <c r="M308" s="291"/>
      <c r="N308" s="104"/>
    </row>
    <row r="309" spans="1:16" s="105" customFormat="1" ht="44.25" customHeight="1" x14ac:dyDescent="0.25">
      <c r="A309" s="342" t="s">
        <v>189</v>
      </c>
      <c r="B309" s="133" t="s">
        <v>63</v>
      </c>
      <c r="C309" s="133" t="s">
        <v>24</v>
      </c>
      <c r="D309" s="133" t="s">
        <v>36</v>
      </c>
      <c r="E309" s="133" t="s">
        <v>353</v>
      </c>
      <c r="F309" s="307">
        <v>240</v>
      </c>
      <c r="G309" s="191"/>
      <c r="H309" s="191"/>
      <c r="I309" s="87"/>
      <c r="J309" s="141">
        <f>J310</f>
        <v>15</v>
      </c>
      <c r="K309" s="141">
        <f t="shared" si="53"/>
        <v>15</v>
      </c>
      <c r="L309" s="141">
        <f t="shared" si="53"/>
        <v>15</v>
      </c>
      <c r="M309" s="291"/>
      <c r="N309" s="104"/>
    </row>
    <row r="310" spans="1:16" s="105" customFormat="1" ht="44.25" customHeight="1" x14ac:dyDescent="0.2">
      <c r="A310" s="179" t="s">
        <v>97</v>
      </c>
      <c r="B310" s="133" t="s">
        <v>63</v>
      </c>
      <c r="C310" s="133" t="s">
        <v>24</v>
      </c>
      <c r="D310" s="133" t="s">
        <v>36</v>
      </c>
      <c r="E310" s="133" t="s">
        <v>353</v>
      </c>
      <c r="F310" s="307">
        <v>240</v>
      </c>
      <c r="G310" s="191" t="s">
        <v>36</v>
      </c>
      <c r="H310" s="191"/>
      <c r="I310" s="87"/>
      <c r="J310" s="141">
        <f>J311</f>
        <v>15</v>
      </c>
      <c r="K310" s="141">
        <f t="shared" si="53"/>
        <v>15</v>
      </c>
      <c r="L310" s="141">
        <f t="shared" si="53"/>
        <v>15</v>
      </c>
      <c r="M310" s="291"/>
      <c r="N310" s="104"/>
    </row>
    <row r="311" spans="1:16" s="105" customFormat="1" ht="49.5" customHeight="1" x14ac:dyDescent="0.25">
      <c r="A311" s="176" t="s">
        <v>310</v>
      </c>
      <c r="B311" s="133" t="s">
        <v>63</v>
      </c>
      <c r="C311" s="133" t="s">
        <v>24</v>
      </c>
      <c r="D311" s="133" t="s">
        <v>36</v>
      </c>
      <c r="E311" s="133" t="s">
        <v>353</v>
      </c>
      <c r="F311" s="307">
        <v>240</v>
      </c>
      <c r="G311" s="191" t="s">
        <v>36</v>
      </c>
      <c r="H311" s="191" t="s">
        <v>39</v>
      </c>
      <c r="I311" s="87"/>
      <c r="J311" s="141">
        <f>J312</f>
        <v>15</v>
      </c>
      <c r="K311" s="141">
        <f t="shared" si="53"/>
        <v>15</v>
      </c>
      <c r="L311" s="141">
        <f t="shared" si="53"/>
        <v>15</v>
      </c>
      <c r="M311" s="291"/>
      <c r="N311" s="104"/>
    </row>
    <row r="312" spans="1:16" s="105" customFormat="1" ht="44.25" customHeight="1" x14ac:dyDescent="0.2">
      <c r="A312" s="179" t="s">
        <v>91</v>
      </c>
      <c r="B312" s="133" t="s">
        <v>63</v>
      </c>
      <c r="C312" s="133" t="s">
        <v>24</v>
      </c>
      <c r="D312" s="133" t="s">
        <v>36</v>
      </c>
      <c r="E312" s="133" t="s">
        <v>353</v>
      </c>
      <c r="F312" s="307">
        <v>240</v>
      </c>
      <c r="G312" s="191" t="s">
        <v>36</v>
      </c>
      <c r="H312" s="191" t="s">
        <v>39</v>
      </c>
      <c r="I312" s="87" t="s">
        <v>88</v>
      </c>
      <c r="J312" s="141">
        <f>'ведомст 3'!K338</f>
        <v>15</v>
      </c>
      <c r="K312" s="141">
        <f>'ведомст 3'!L338</f>
        <v>15</v>
      </c>
      <c r="L312" s="141">
        <f>'ведомст 3'!M338</f>
        <v>15</v>
      </c>
      <c r="M312" s="291"/>
      <c r="N312" s="104"/>
    </row>
    <row r="313" spans="1:16" s="105" customFormat="1" ht="94.5" customHeight="1" x14ac:dyDescent="0.25">
      <c r="A313" s="198" t="s">
        <v>296</v>
      </c>
      <c r="B313" s="133" t="s">
        <v>48</v>
      </c>
      <c r="C313" s="133"/>
      <c r="D313" s="133"/>
      <c r="E313" s="133"/>
      <c r="F313" s="307"/>
      <c r="G313" s="190"/>
      <c r="H313" s="191"/>
      <c r="I313" s="87"/>
      <c r="J313" s="201">
        <f t="shared" ref="J313:L314" si="54">J314</f>
        <v>945.8</v>
      </c>
      <c r="K313" s="201">
        <f t="shared" si="54"/>
        <v>1484</v>
      </c>
      <c r="L313" s="201">
        <f t="shared" si="54"/>
        <v>1596.5</v>
      </c>
      <c r="M313" s="541"/>
      <c r="N313" s="291">
        <f>J321+J327+J333</f>
        <v>945.8</v>
      </c>
      <c r="O313" s="231">
        <f>K321+K327+K333</f>
        <v>1484</v>
      </c>
      <c r="P313" s="231">
        <f>L321+L327+L333</f>
        <v>1596.5</v>
      </c>
    </row>
    <row r="314" spans="1:16" s="105" customFormat="1" ht="30" x14ac:dyDescent="0.2">
      <c r="A314" s="317" t="s">
        <v>115</v>
      </c>
      <c r="B314" s="133" t="s">
        <v>28</v>
      </c>
      <c r="C314" s="133" t="s">
        <v>26</v>
      </c>
      <c r="D314" s="133"/>
      <c r="E314" s="133"/>
      <c r="F314" s="307"/>
      <c r="G314" s="87"/>
      <c r="H314" s="87"/>
      <c r="I314" s="87"/>
      <c r="J314" s="141">
        <f t="shared" si="54"/>
        <v>945.8</v>
      </c>
      <c r="K314" s="141">
        <f t="shared" si="54"/>
        <v>1484</v>
      </c>
      <c r="L314" s="141">
        <f t="shared" si="54"/>
        <v>1596.5</v>
      </c>
      <c r="M314" s="291"/>
      <c r="N314" s="104"/>
    </row>
    <row r="315" spans="1:16" s="105" customFormat="1" ht="45.75" customHeight="1" x14ac:dyDescent="0.2">
      <c r="A315" s="317" t="s">
        <v>116</v>
      </c>
      <c r="B315" s="133" t="s">
        <v>28</v>
      </c>
      <c r="C315" s="133" t="s">
        <v>26</v>
      </c>
      <c r="D315" s="133" t="s">
        <v>22</v>
      </c>
      <c r="E315" s="133"/>
      <c r="F315" s="307"/>
      <c r="G315" s="87"/>
      <c r="H315" s="87"/>
      <c r="I315" s="87"/>
      <c r="J315" s="141">
        <f>J316+J322+J328</f>
        <v>945.8</v>
      </c>
      <c r="K315" s="141">
        <f>K316+K322+K328</f>
        <v>1484</v>
      </c>
      <c r="L315" s="141">
        <f>L316+L322+L328</f>
        <v>1596.5</v>
      </c>
      <c r="M315" s="291"/>
      <c r="N315" s="104"/>
    </row>
    <row r="316" spans="1:16" s="105" customFormat="1" ht="73.5" customHeight="1" x14ac:dyDescent="0.25">
      <c r="A316" s="200" t="s">
        <v>315</v>
      </c>
      <c r="B316" s="133" t="s">
        <v>28</v>
      </c>
      <c r="C316" s="133" t="s">
        <v>26</v>
      </c>
      <c r="D316" s="133" t="s">
        <v>22</v>
      </c>
      <c r="E316" s="133" t="s">
        <v>354</v>
      </c>
      <c r="F316" s="307"/>
      <c r="G316" s="87"/>
      <c r="H316" s="175"/>
      <c r="I316" s="175"/>
      <c r="J316" s="141">
        <f t="shared" ref="J316:L320" si="55">J317</f>
        <v>121.1</v>
      </c>
      <c r="K316" s="141">
        <f t="shared" si="55"/>
        <v>138</v>
      </c>
      <c r="L316" s="141">
        <f t="shared" si="55"/>
        <v>177.2</v>
      </c>
      <c r="M316" s="291"/>
      <c r="N316" s="104"/>
    </row>
    <row r="317" spans="1:16" s="105" customFormat="1" ht="30" x14ac:dyDescent="0.25">
      <c r="A317" s="343" t="s">
        <v>207</v>
      </c>
      <c r="B317" s="133" t="s">
        <v>28</v>
      </c>
      <c r="C317" s="133" t="s">
        <v>26</v>
      </c>
      <c r="D317" s="133" t="s">
        <v>22</v>
      </c>
      <c r="E317" s="133" t="s">
        <v>354</v>
      </c>
      <c r="F317" s="307">
        <v>300</v>
      </c>
      <c r="G317" s="87"/>
      <c r="H317" s="175"/>
      <c r="I317" s="175"/>
      <c r="J317" s="141">
        <f t="shared" si="55"/>
        <v>121.1</v>
      </c>
      <c r="K317" s="141">
        <f t="shared" si="55"/>
        <v>138</v>
      </c>
      <c r="L317" s="141">
        <f t="shared" si="55"/>
        <v>177.2</v>
      </c>
      <c r="M317" s="291"/>
      <c r="N317" s="104"/>
    </row>
    <row r="318" spans="1:16" s="105" customFormat="1" x14ac:dyDescent="0.25">
      <c r="A318" s="312" t="s">
        <v>134</v>
      </c>
      <c r="B318" s="133" t="s">
        <v>28</v>
      </c>
      <c r="C318" s="133" t="s">
        <v>26</v>
      </c>
      <c r="D318" s="133" t="s">
        <v>22</v>
      </c>
      <c r="E318" s="133" t="s">
        <v>354</v>
      </c>
      <c r="F318" s="307">
        <v>360</v>
      </c>
      <c r="G318" s="87"/>
      <c r="H318" s="175"/>
      <c r="I318" s="175"/>
      <c r="J318" s="141">
        <f t="shared" si="55"/>
        <v>121.1</v>
      </c>
      <c r="K318" s="141">
        <f t="shared" si="55"/>
        <v>138</v>
      </c>
      <c r="L318" s="141">
        <f t="shared" si="55"/>
        <v>177.2</v>
      </c>
      <c r="M318" s="291"/>
      <c r="N318" s="104"/>
    </row>
    <row r="319" spans="1:16" s="105" customFormat="1" x14ac:dyDescent="0.25">
      <c r="A319" s="179" t="s">
        <v>37</v>
      </c>
      <c r="B319" s="133" t="s">
        <v>28</v>
      </c>
      <c r="C319" s="133" t="s">
        <v>26</v>
      </c>
      <c r="D319" s="133" t="s">
        <v>22</v>
      </c>
      <c r="E319" s="133" t="s">
        <v>354</v>
      </c>
      <c r="F319" s="307">
        <v>360</v>
      </c>
      <c r="G319" s="87" t="s">
        <v>25</v>
      </c>
      <c r="H319" s="175"/>
      <c r="I319" s="175"/>
      <c r="J319" s="141">
        <f t="shared" si="55"/>
        <v>121.1</v>
      </c>
      <c r="K319" s="141">
        <f t="shared" si="55"/>
        <v>138</v>
      </c>
      <c r="L319" s="141">
        <f t="shared" si="55"/>
        <v>177.2</v>
      </c>
      <c r="M319" s="291"/>
      <c r="N319" s="104"/>
    </row>
    <row r="320" spans="1:16" s="105" customFormat="1" x14ac:dyDescent="0.2">
      <c r="A320" s="179" t="s">
        <v>38</v>
      </c>
      <c r="B320" s="133" t="s">
        <v>28</v>
      </c>
      <c r="C320" s="133" t="s">
        <v>26</v>
      </c>
      <c r="D320" s="133" t="s">
        <v>22</v>
      </c>
      <c r="E320" s="133" t="s">
        <v>354</v>
      </c>
      <c r="F320" s="307">
        <v>360</v>
      </c>
      <c r="G320" s="87" t="s">
        <v>25</v>
      </c>
      <c r="H320" s="87" t="s">
        <v>31</v>
      </c>
      <c r="I320" s="87"/>
      <c r="J320" s="141">
        <f t="shared" si="55"/>
        <v>121.1</v>
      </c>
      <c r="K320" s="141">
        <f t="shared" si="55"/>
        <v>138</v>
      </c>
      <c r="L320" s="141">
        <f t="shared" si="55"/>
        <v>177.2</v>
      </c>
      <c r="M320" s="291"/>
      <c r="N320" s="104"/>
    </row>
    <row r="321" spans="1:14" s="105" customFormat="1" ht="30" x14ac:dyDescent="0.2">
      <c r="A321" s="179" t="s">
        <v>85</v>
      </c>
      <c r="B321" s="133" t="s">
        <v>28</v>
      </c>
      <c r="C321" s="133" t="s">
        <v>26</v>
      </c>
      <c r="D321" s="133" t="s">
        <v>22</v>
      </c>
      <c r="E321" s="133" t="s">
        <v>354</v>
      </c>
      <c r="F321" s="307">
        <v>360</v>
      </c>
      <c r="G321" s="87" t="s">
        <v>25</v>
      </c>
      <c r="H321" s="87" t="s">
        <v>31</v>
      </c>
      <c r="I321" s="87" t="s">
        <v>13</v>
      </c>
      <c r="J321" s="141">
        <f>'ведомст 3'!K168</f>
        <v>121.1</v>
      </c>
      <c r="K321" s="141">
        <f>'ведомст 3'!L168</f>
        <v>138</v>
      </c>
      <c r="L321" s="141">
        <f>'ведомст 3'!M168</f>
        <v>177.2</v>
      </c>
      <c r="M321" s="291"/>
      <c r="N321" s="104"/>
    </row>
    <row r="322" spans="1:14" s="105" customFormat="1" ht="196.5" customHeight="1" x14ac:dyDescent="0.2">
      <c r="A322" s="591" t="s">
        <v>543</v>
      </c>
      <c r="B322" s="133" t="s">
        <v>28</v>
      </c>
      <c r="C322" s="133" t="s">
        <v>26</v>
      </c>
      <c r="D322" s="133" t="s">
        <v>22</v>
      </c>
      <c r="E322" s="133" t="s">
        <v>355</v>
      </c>
      <c r="F322" s="307"/>
      <c r="G322" s="87"/>
      <c r="H322" s="87"/>
      <c r="I322" s="87"/>
      <c r="J322" s="141">
        <f t="shared" ref="J322:L324" si="56">J323</f>
        <v>483.5</v>
      </c>
      <c r="K322" s="141">
        <f t="shared" si="56"/>
        <v>754.3</v>
      </c>
      <c r="L322" s="141">
        <f t="shared" si="56"/>
        <v>683.4</v>
      </c>
      <c r="M322" s="536"/>
      <c r="N322" s="655"/>
    </row>
    <row r="323" spans="1:14" s="105" customFormat="1" ht="30" x14ac:dyDescent="0.25">
      <c r="A323" s="343" t="s">
        <v>207</v>
      </c>
      <c r="B323" s="133" t="s">
        <v>28</v>
      </c>
      <c r="C323" s="133" t="s">
        <v>26</v>
      </c>
      <c r="D323" s="133" t="s">
        <v>22</v>
      </c>
      <c r="E323" s="133" t="s">
        <v>355</v>
      </c>
      <c r="F323" s="307">
        <v>300</v>
      </c>
      <c r="G323" s="87"/>
      <c r="H323" s="87"/>
      <c r="I323" s="87"/>
      <c r="J323" s="141">
        <f t="shared" si="56"/>
        <v>483.5</v>
      </c>
      <c r="K323" s="141">
        <f t="shared" si="56"/>
        <v>754.3</v>
      </c>
      <c r="L323" s="141">
        <f t="shared" si="56"/>
        <v>683.4</v>
      </c>
      <c r="M323" s="536"/>
      <c r="N323" s="655"/>
    </row>
    <row r="324" spans="1:14" s="105" customFormat="1" ht="30" x14ac:dyDescent="0.25">
      <c r="A324" s="312" t="s">
        <v>70</v>
      </c>
      <c r="B324" s="133" t="s">
        <v>28</v>
      </c>
      <c r="C324" s="133" t="s">
        <v>26</v>
      </c>
      <c r="D324" s="133" t="s">
        <v>22</v>
      </c>
      <c r="E324" s="133" t="s">
        <v>355</v>
      </c>
      <c r="F324" s="307">
        <v>330</v>
      </c>
      <c r="G324" s="87"/>
      <c r="H324" s="87"/>
      <c r="I324" s="87"/>
      <c r="J324" s="141">
        <f t="shared" si="56"/>
        <v>483.5</v>
      </c>
      <c r="K324" s="141">
        <f t="shared" si="56"/>
        <v>754.3</v>
      </c>
      <c r="L324" s="141">
        <f t="shared" si="56"/>
        <v>683.4</v>
      </c>
      <c r="M324" s="536"/>
      <c r="N324" s="655"/>
    </row>
    <row r="325" spans="1:14" s="105" customFormat="1" x14ac:dyDescent="0.25">
      <c r="A325" s="179" t="s">
        <v>37</v>
      </c>
      <c r="B325" s="133" t="s">
        <v>28</v>
      </c>
      <c r="C325" s="133" t="s">
        <v>26</v>
      </c>
      <c r="D325" s="133" t="s">
        <v>22</v>
      </c>
      <c r="E325" s="133" t="s">
        <v>355</v>
      </c>
      <c r="F325" s="307">
        <v>330</v>
      </c>
      <c r="G325" s="87" t="s">
        <v>25</v>
      </c>
      <c r="H325" s="175"/>
      <c r="I325" s="175"/>
      <c r="J325" s="141">
        <f t="shared" ref="J325:L326" si="57">J326</f>
        <v>483.5</v>
      </c>
      <c r="K325" s="141">
        <f t="shared" si="57"/>
        <v>754.3</v>
      </c>
      <c r="L325" s="141">
        <f t="shared" si="57"/>
        <v>683.4</v>
      </c>
      <c r="M325" s="536"/>
      <c r="N325" s="655"/>
    </row>
    <row r="326" spans="1:14" s="105" customFormat="1" x14ac:dyDescent="0.2">
      <c r="A326" s="179" t="s">
        <v>38</v>
      </c>
      <c r="B326" s="133" t="s">
        <v>28</v>
      </c>
      <c r="C326" s="133" t="s">
        <v>26</v>
      </c>
      <c r="D326" s="133" t="s">
        <v>22</v>
      </c>
      <c r="E326" s="133" t="s">
        <v>355</v>
      </c>
      <c r="F326" s="307">
        <v>330</v>
      </c>
      <c r="G326" s="87" t="s">
        <v>25</v>
      </c>
      <c r="H326" s="87" t="s">
        <v>31</v>
      </c>
      <c r="I326" s="87"/>
      <c r="J326" s="141">
        <f t="shared" si="57"/>
        <v>483.5</v>
      </c>
      <c r="K326" s="141">
        <f t="shared" si="57"/>
        <v>754.3</v>
      </c>
      <c r="L326" s="141">
        <f t="shared" si="57"/>
        <v>683.4</v>
      </c>
      <c r="M326" s="536"/>
      <c r="N326" s="655"/>
    </row>
    <row r="327" spans="1:14" s="105" customFormat="1" ht="30" x14ac:dyDescent="0.2">
      <c r="A327" s="179" t="s">
        <v>65</v>
      </c>
      <c r="B327" s="133" t="s">
        <v>28</v>
      </c>
      <c r="C327" s="133" t="s">
        <v>26</v>
      </c>
      <c r="D327" s="133" t="s">
        <v>22</v>
      </c>
      <c r="E327" s="133" t="s">
        <v>355</v>
      </c>
      <c r="F327" s="307">
        <v>330</v>
      </c>
      <c r="G327" s="87" t="s">
        <v>25</v>
      </c>
      <c r="H327" s="87" t="s">
        <v>31</v>
      </c>
      <c r="I327" s="87">
        <v>900</v>
      </c>
      <c r="J327" s="141">
        <f>'ведомст 3'!K171</f>
        <v>483.5</v>
      </c>
      <c r="K327" s="141">
        <f>'ведомст 3'!L171</f>
        <v>754.3</v>
      </c>
      <c r="L327" s="141">
        <f>'ведомст 3'!M171</f>
        <v>683.4</v>
      </c>
      <c r="M327" s="536"/>
      <c r="N327" s="655"/>
    </row>
    <row r="328" spans="1:14" s="105" customFormat="1" ht="132.75" customHeight="1" x14ac:dyDescent="0.2">
      <c r="A328" s="591" t="s">
        <v>544</v>
      </c>
      <c r="B328" s="133" t="s">
        <v>28</v>
      </c>
      <c r="C328" s="133" t="s">
        <v>26</v>
      </c>
      <c r="D328" s="133" t="s">
        <v>22</v>
      </c>
      <c r="E328" s="133" t="s">
        <v>356</v>
      </c>
      <c r="F328" s="307"/>
      <c r="G328" s="87"/>
      <c r="H328" s="87"/>
      <c r="I328" s="87"/>
      <c r="J328" s="141">
        <f t="shared" ref="J328:L330" si="58">J329</f>
        <v>341.2</v>
      </c>
      <c r="K328" s="141">
        <f t="shared" si="58"/>
        <v>591.70000000000005</v>
      </c>
      <c r="L328" s="141">
        <f t="shared" si="58"/>
        <v>735.9</v>
      </c>
      <c r="M328" s="291"/>
      <c r="N328" s="104"/>
    </row>
    <row r="329" spans="1:14" s="105" customFormat="1" ht="30" x14ac:dyDescent="0.25">
      <c r="A329" s="343" t="s">
        <v>201</v>
      </c>
      <c r="B329" s="133" t="s">
        <v>28</v>
      </c>
      <c r="C329" s="133" t="s">
        <v>26</v>
      </c>
      <c r="D329" s="133" t="s">
        <v>22</v>
      </c>
      <c r="E329" s="133" t="s">
        <v>356</v>
      </c>
      <c r="F329" s="307">
        <v>300</v>
      </c>
      <c r="G329" s="87"/>
      <c r="H329" s="87"/>
      <c r="I329" s="87"/>
      <c r="J329" s="141">
        <f t="shared" si="58"/>
        <v>341.2</v>
      </c>
      <c r="K329" s="141">
        <f t="shared" si="58"/>
        <v>591.70000000000005</v>
      </c>
      <c r="L329" s="141">
        <f t="shared" si="58"/>
        <v>735.9</v>
      </c>
      <c r="M329" s="291"/>
      <c r="N329" s="104"/>
    </row>
    <row r="330" spans="1:14" s="105" customFormat="1" ht="30" x14ac:dyDescent="0.25">
      <c r="A330" s="312" t="s">
        <v>70</v>
      </c>
      <c r="B330" s="133" t="s">
        <v>28</v>
      </c>
      <c r="C330" s="133" t="s">
        <v>26</v>
      </c>
      <c r="D330" s="133" t="s">
        <v>22</v>
      </c>
      <c r="E330" s="133" t="s">
        <v>356</v>
      </c>
      <c r="F330" s="307">
        <v>330</v>
      </c>
      <c r="G330" s="87"/>
      <c r="H330" s="87"/>
      <c r="I330" s="87"/>
      <c r="J330" s="141">
        <f t="shared" si="58"/>
        <v>341.2</v>
      </c>
      <c r="K330" s="141">
        <f t="shared" si="58"/>
        <v>591.70000000000005</v>
      </c>
      <c r="L330" s="141">
        <f t="shared" si="58"/>
        <v>735.9</v>
      </c>
      <c r="M330" s="291"/>
      <c r="N330" s="104"/>
    </row>
    <row r="331" spans="1:14" s="105" customFormat="1" x14ac:dyDescent="0.25">
      <c r="A331" s="179" t="s">
        <v>37</v>
      </c>
      <c r="B331" s="133" t="s">
        <v>28</v>
      </c>
      <c r="C331" s="133" t="s">
        <v>26</v>
      </c>
      <c r="D331" s="133" t="s">
        <v>22</v>
      </c>
      <c r="E331" s="133" t="s">
        <v>356</v>
      </c>
      <c r="F331" s="307">
        <v>330</v>
      </c>
      <c r="G331" s="87" t="s">
        <v>25</v>
      </c>
      <c r="H331" s="175"/>
      <c r="I331" s="175"/>
      <c r="J331" s="141">
        <f t="shared" ref="J331:L332" si="59">J332</f>
        <v>341.2</v>
      </c>
      <c r="K331" s="141">
        <f t="shared" si="59"/>
        <v>591.70000000000005</v>
      </c>
      <c r="L331" s="141">
        <f t="shared" si="59"/>
        <v>735.9</v>
      </c>
      <c r="M331" s="291"/>
      <c r="N331" s="104"/>
    </row>
    <row r="332" spans="1:14" s="105" customFormat="1" x14ac:dyDescent="0.2">
      <c r="A332" s="179" t="s">
        <v>38</v>
      </c>
      <c r="B332" s="133" t="s">
        <v>28</v>
      </c>
      <c r="C332" s="133" t="s">
        <v>26</v>
      </c>
      <c r="D332" s="133" t="s">
        <v>22</v>
      </c>
      <c r="E332" s="133" t="s">
        <v>356</v>
      </c>
      <c r="F332" s="307">
        <v>330</v>
      </c>
      <c r="G332" s="87" t="s">
        <v>25</v>
      </c>
      <c r="H332" s="87" t="s">
        <v>31</v>
      </c>
      <c r="I332" s="87"/>
      <c r="J332" s="141">
        <f t="shared" si="59"/>
        <v>341.2</v>
      </c>
      <c r="K332" s="141">
        <f t="shared" si="59"/>
        <v>591.70000000000005</v>
      </c>
      <c r="L332" s="141">
        <f t="shared" si="59"/>
        <v>735.9</v>
      </c>
      <c r="M332" s="291"/>
      <c r="N332" s="104"/>
    </row>
    <row r="333" spans="1:14" s="105" customFormat="1" ht="45" x14ac:dyDescent="0.2">
      <c r="A333" s="179" t="s">
        <v>303</v>
      </c>
      <c r="B333" s="133" t="s">
        <v>28</v>
      </c>
      <c r="C333" s="133" t="s">
        <v>26</v>
      </c>
      <c r="D333" s="133" t="s">
        <v>22</v>
      </c>
      <c r="E333" s="133" t="s">
        <v>356</v>
      </c>
      <c r="F333" s="307">
        <v>330</v>
      </c>
      <c r="G333" s="87" t="s">
        <v>25</v>
      </c>
      <c r="H333" s="87" t="s">
        <v>31</v>
      </c>
      <c r="I333" s="87">
        <v>900</v>
      </c>
      <c r="J333" s="141">
        <f>'ведомст 3'!K174</f>
        <v>341.2</v>
      </c>
      <c r="K333" s="141">
        <f>'ведомст 3'!L174</f>
        <v>591.70000000000005</v>
      </c>
      <c r="L333" s="141">
        <f>'ведомст 3'!M174</f>
        <v>735.9</v>
      </c>
      <c r="M333" s="291"/>
      <c r="N333" s="104"/>
    </row>
    <row r="334" spans="1:14" s="105" customFormat="1" ht="43.5" customHeight="1" x14ac:dyDescent="0.2">
      <c r="A334" s="179" t="s">
        <v>522</v>
      </c>
      <c r="B334" s="133" t="s">
        <v>92</v>
      </c>
      <c r="C334" s="133"/>
      <c r="D334" s="133"/>
      <c r="E334" s="133"/>
      <c r="F334" s="313"/>
      <c r="G334" s="87"/>
      <c r="H334" s="87"/>
      <c r="I334" s="87"/>
      <c r="J334" s="141">
        <f>J335+J342+J349+J356</f>
        <v>120</v>
      </c>
      <c r="K334" s="141">
        <f>K335+K342+K349+K356</f>
        <v>120</v>
      </c>
      <c r="L334" s="141">
        <f>L335+L342+L349+L356</f>
        <v>120</v>
      </c>
      <c r="M334" s="291"/>
      <c r="N334" s="104"/>
    </row>
    <row r="335" spans="1:14" s="105" customFormat="1" ht="43.5" customHeight="1" x14ac:dyDescent="0.2">
      <c r="A335" s="179" t="s">
        <v>273</v>
      </c>
      <c r="B335" s="133" t="s">
        <v>39</v>
      </c>
      <c r="C335" s="133" t="s">
        <v>313</v>
      </c>
      <c r="D335" s="133" t="s">
        <v>25</v>
      </c>
      <c r="E335" s="133"/>
      <c r="F335" s="313"/>
      <c r="G335" s="87"/>
      <c r="H335" s="87"/>
      <c r="I335" s="87"/>
      <c r="J335" s="141">
        <f t="shared" ref="J335:L340" si="60">J336</f>
        <v>50</v>
      </c>
      <c r="K335" s="141">
        <f t="shared" si="60"/>
        <v>50</v>
      </c>
      <c r="L335" s="141">
        <f t="shared" si="60"/>
        <v>50</v>
      </c>
      <c r="M335" s="291"/>
      <c r="N335" s="104"/>
    </row>
    <row r="336" spans="1:14" s="105" customFormat="1" ht="21" customHeight="1" x14ac:dyDescent="0.2">
      <c r="A336" s="179" t="s">
        <v>58</v>
      </c>
      <c r="B336" s="133" t="s">
        <v>39</v>
      </c>
      <c r="C336" s="133" t="s">
        <v>313</v>
      </c>
      <c r="D336" s="133" t="s">
        <v>25</v>
      </c>
      <c r="E336" s="133" t="s">
        <v>342</v>
      </c>
      <c r="F336" s="313"/>
      <c r="G336" s="87"/>
      <c r="H336" s="87"/>
      <c r="I336" s="87"/>
      <c r="J336" s="141">
        <f t="shared" si="60"/>
        <v>50</v>
      </c>
      <c r="K336" s="141">
        <f t="shared" si="60"/>
        <v>50</v>
      </c>
      <c r="L336" s="141">
        <f t="shared" si="60"/>
        <v>50</v>
      </c>
      <c r="M336" s="291"/>
      <c r="N336" s="104"/>
    </row>
    <row r="337" spans="1:14" s="105" customFormat="1" ht="42.75" customHeight="1" x14ac:dyDescent="0.25">
      <c r="A337" s="319" t="s">
        <v>188</v>
      </c>
      <c r="B337" s="133" t="s">
        <v>39</v>
      </c>
      <c r="C337" s="133" t="s">
        <v>313</v>
      </c>
      <c r="D337" s="133" t="s">
        <v>25</v>
      </c>
      <c r="E337" s="133" t="s">
        <v>342</v>
      </c>
      <c r="F337" s="313">
        <v>200</v>
      </c>
      <c r="G337" s="87"/>
      <c r="H337" s="87"/>
      <c r="I337" s="87"/>
      <c r="J337" s="141">
        <f t="shared" si="60"/>
        <v>50</v>
      </c>
      <c r="K337" s="141">
        <f t="shared" si="60"/>
        <v>50</v>
      </c>
      <c r="L337" s="141">
        <f t="shared" si="60"/>
        <v>50</v>
      </c>
      <c r="M337" s="291"/>
      <c r="N337" s="104"/>
    </row>
    <row r="338" spans="1:14" s="105" customFormat="1" ht="33" customHeight="1" x14ac:dyDescent="0.25">
      <c r="A338" s="319" t="s">
        <v>189</v>
      </c>
      <c r="B338" s="133" t="s">
        <v>39</v>
      </c>
      <c r="C338" s="133" t="s">
        <v>313</v>
      </c>
      <c r="D338" s="133" t="s">
        <v>25</v>
      </c>
      <c r="E338" s="133" t="s">
        <v>342</v>
      </c>
      <c r="F338" s="313">
        <v>240</v>
      </c>
      <c r="G338" s="87"/>
      <c r="H338" s="87"/>
      <c r="I338" s="87"/>
      <c r="J338" s="141">
        <f t="shared" si="60"/>
        <v>50</v>
      </c>
      <c r="K338" s="141">
        <f t="shared" si="60"/>
        <v>50</v>
      </c>
      <c r="L338" s="141">
        <f t="shared" si="60"/>
        <v>50</v>
      </c>
      <c r="M338" s="291"/>
      <c r="N338" s="104"/>
    </row>
    <row r="339" spans="1:14" s="105" customFormat="1" ht="19.5" customHeight="1" x14ac:dyDescent="0.2">
      <c r="A339" s="179" t="s">
        <v>21</v>
      </c>
      <c r="B339" s="133" t="s">
        <v>39</v>
      </c>
      <c r="C339" s="133" t="s">
        <v>313</v>
      </c>
      <c r="D339" s="133" t="s">
        <v>25</v>
      </c>
      <c r="E339" s="133" t="s">
        <v>342</v>
      </c>
      <c r="F339" s="313">
        <v>240</v>
      </c>
      <c r="G339" s="87" t="s">
        <v>22</v>
      </c>
      <c r="H339" s="87"/>
      <c r="I339" s="87"/>
      <c r="J339" s="141">
        <f t="shared" si="60"/>
        <v>50</v>
      </c>
      <c r="K339" s="141">
        <f t="shared" si="60"/>
        <v>50</v>
      </c>
      <c r="L339" s="141">
        <f t="shared" si="60"/>
        <v>50</v>
      </c>
      <c r="M339" s="291"/>
      <c r="N339" s="104"/>
    </row>
    <row r="340" spans="1:14" s="105" customFormat="1" ht="23.25" customHeight="1" x14ac:dyDescent="0.2">
      <c r="A340" s="179" t="s">
        <v>34</v>
      </c>
      <c r="B340" s="133" t="s">
        <v>39</v>
      </c>
      <c r="C340" s="133" t="s">
        <v>313</v>
      </c>
      <c r="D340" s="133" t="s">
        <v>25</v>
      </c>
      <c r="E340" s="133" t="s">
        <v>342</v>
      </c>
      <c r="F340" s="313">
        <v>240</v>
      </c>
      <c r="G340" s="87" t="s">
        <v>22</v>
      </c>
      <c r="H340" s="87" t="s">
        <v>35</v>
      </c>
      <c r="I340" s="87"/>
      <c r="J340" s="141">
        <f t="shared" si="60"/>
        <v>50</v>
      </c>
      <c r="K340" s="141">
        <f t="shared" si="60"/>
        <v>50</v>
      </c>
      <c r="L340" s="141">
        <f t="shared" si="60"/>
        <v>50</v>
      </c>
      <c r="M340" s="291"/>
      <c r="N340" s="104"/>
    </row>
    <row r="341" spans="1:14" s="105" customFormat="1" ht="26.25" customHeight="1" x14ac:dyDescent="0.2">
      <c r="A341" s="179" t="s">
        <v>303</v>
      </c>
      <c r="B341" s="133" t="s">
        <v>39</v>
      </c>
      <c r="C341" s="133" t="s">
        <v>313</v>
      </c>
      <c r="D341" s="133" t="s">
        <v>25</v>
      </c>
      <c r="E341" s="133" t="s">
        <v>342</v>
      </c>
      <c r="F341" s="313">
        <v>240</v>
      </c>
      <c r="G341" s="87" t="s">
        <v>22</v>
      </c>
      <c r="H341" s="87" t="s">
        <v>35</v>
      </c>
      <c r="I341" s="87" t="s">
        <v>13</v>
      </c>
      <c r="J341" s="141">
        <f>'ведомст 3'!K111</f>
        <v>50</v>
      </c>
      <c r="K341" s="141">
        <f>'ведомст 3'!L111</f>
        <v>50</v>
      </c>
      <c r="L341" s="141">
        <f>'ведомст 3'!M111</f>
        <v>50</v>
      </c>
      <c r="M341" s="291"/>
      <c r="N341" s="104"/>
    </row>
    <row r="342" spans="1:14" s="105" customFormat="1" ht="29.25" customHeight="1" x14ac:dyDescent="0.2">
      <c r="A342" s="179" t="s">
        <v>274</v>
      </c>
      <c r="B342" s="133" t="s">
        <v>39</v>
      </c>
      <c r="C342" s="133" t="s">
        <v>313</v>
      </c>
      <c r="D342" s="133" t="s">
        <v>31</v>
      </c>
      <c r="E342" s="133"/>
      <c r="F342" s="313"/>
      <c r="G342" s="87"/>
      <c r="H342" s="87"/>
      <c r="I342" s="87"/>
      <c r="J342" s="141">
        <f t="shared" ref="J342:L347" si="61">J343</f>
        <v>10</v>
      </c>
      <c r="K342" s="141">
        <f t="shared" si="61"/>
        <v>10</v>
      </c>
      <c r="L342" s="141">
        <f t="shared" si="61"/>
        <v>10</v>
      </c>
      <c r="M342" s="291"/>
      <c r="N342" s="104"/>
    </row>
    <row r="343" spans="1:14" s="105" customFormat="1" ht="29.25" customHeight="1" x14ac:dyDescent="0.2">
      <c r="A343" s="179" t="s">
        <v>58</v>
      </c>
      <c r="B343" s="133" t="s">
        <v>39</v>
      </c>
      <c r="C343" s="133" t="s">
        <v>313</v>
      </c>
      <c r="D343" s="133" t="s">
        <v>31</v>
      </c>
      <c r="E343" s="133" t="s">
        <v>342</v>
      </c>
      <c r="F343" s="313"/>
      <c r="G343" s="87"/>
      <c r="H343" s="87"/>
      <c r="I343" s="87"/>
      <c r="J343" s="141">
        <f t="shared" si="61"/>
        <v>10</v>
      </c>
      <c r="K343" s="141">
        <f t="shared" si="61"/>
        <v>10</v>
      </c>
      <c r="L343" s="141">
        <f t="shared" si="61"/>
        <v>10</v>
      </c>
      <c r="M343" s="291"/>
      <c r="N343" s="104"/>
    </row>
    <row r="344" spans="1:14" s="105" customFormat="1" ht="29.25" customHeight="1" x14ac:dyDescent="0.25">
      <c r="A344" s="319" t="s">
        <v>188</v>
      </c>
      <c r="B344" s="133" t="s">
        <v>39</v>
      </c>
      <c r="C344" s="133" t="s">
        <v>313</v>
      </c>
      <c r="D344" s="133" t="s">
        <v>31</v>
      </c>
      <c r="E344" s="133" t="s">
        <v>342</v>
      </c>
      <c r="F344" s="313">
        <v>200</v>
      </c>
      <c r="G344" s="87"/>
      <c r="H344" s="87"/>
      <c r="I344" s="87"/>
      <c r="J344" s="141">
        <f t="shared" si="61"/>
        <v>10</v>
      </c>
      <c r="K344" s="141">
        <f t="shared" si="61"/>
        <v>10</v>
      </c>
      <c r="L344" s="141">
        <f t="shared" si="61"/>
        <v>10</v>
      </c>
      <c r="M344" s="291"/>
      <c r="N344" s="104"/>
    </row>
    <row r="345" spans="1:14" s="105" customFormat="1" ht="29.25" customHeight="1" x14ac:dyDescent="0.25">
      <c r="A345" s="319" t="s">
        <v>189</v>
      </c>
      <c r="B345" s="133" t="s">
        <v>39</v>
      </c>
      <c r="C345" s="133" t="s">
        <v>313</v>
      </c>
      <c r="D345" s="133" t="s">
        <v>31</v>
      </c>
      <c r="E345" s="133" t="s">
        <v>342</v>
      </c>
      <c r="F345" s="313">
        <v>240</v>
      </c>
      <c r="G345" s="87"/>
      <c r="H345" s="87"/>
      <c r="I345" s="87"/>
      <c r="J345" s="141">
        <f t="shared" si="61"/>
        <v>10</v>
      </c>
      <c r="K345" s="141">
        <f t="shared" si="61"/>
        <v>10</v>
      </c>
      <c r="L345" s="141">
        <f t="shared" si="61"/>
        <v>10</v>
      </c>
      <c r="M345" s="291"/>
      <c r="N345" s="104"/>
    </row>
    <row r="346" spans="1:14" s="105" customFormat="1" ht="29.25" customHeight="1" x14ac:dyDescent="0.2">
      <c r="A346" s="179" t="s">
        <v>21</v>
      </c>
      <c r="B346" s="133" t="s">
        <v>39</v>
      </c>
      <c r="C346" s="133" t="s">
        <v>313</v>
      </c>
      <c r="D346" s="133" t="s">
        <v>31</v>
      </c>
      <c r="E346" s="133" t="s">
        <v>342</v>
      </c>
      <c r="F346" s="313">
        <v>240</v>
      </c>
      <c r="G346" s="87" t="s">
        <v>22</v>
      </c>
      <c r="H346" s="87"/>
      <c r="I346" s="87"/>
      <c r="J346" s="141">
        <f t="shared" si="61"/>
        <v>10</v>
      </c>
      <c r="K346" s="141">
        <f t="shared" si="61"/>
        <v>10</v>
      </c>
      <c r="L346" s="141">
        <f t="shared" si="61"/>
        <v>10</v>
      </c>
      <c r="M346" s="291"/>
      <c r="N346" s="104"/>
    </row>
    <row r="347" spans="1:14" s="105" customFormat="1" ht="29.25" customHeight="1" x14ac:dyDescent="0.2">
      <c r="A347" s="179" t="s">
        <v>34</v>
      </c>
      <c r="B347" s="133" t="s">
        <v>39</v>
      </c>
      <c r="C347" s="133" t="s">
        <v>313</v>
      </c>
      <c r="D347" s="133" t="s">
        <v>31</v>
      </c>
      <c r="E347" s="133" t="s">
        <v>342</v>
      </c>
      <c r="F347" s="313">
        <v>240</v>
      </c>
      <c r="G347" s="87" t="s">
        <v>22</v>
      </c>
      <c r="H347" s="87" t="s">
        <v>35</v>
      </c>
      <c r="I347" s="87"/>
      <c r="J347" s="141">
        <f t="shared" si="61"/>
        <v>10</v>
      </c>
      <c r="K347" s="141">
        <f t="shared" si="61"/>
        <v>10</v>
      </c>
      <c r="L347" s="141">
        <f t="shared" si="61"/>
        <v>10</v>
      </c>
      <c r="M347" s="291"/>
      <c r="N347" s="289"/>
    </row>
    <row r="348" spans="1:14" s="105" customFormat="1" ht="29.25" customHeight="1" x14ac:dyDescent="0.2">
      <c r="A348" s="179" t="s">
        <v>304</v>
      </c>
      <c r="B348" s="133" t="s">
        <v>39</v>
      </c>
      <c r="C348" s="133" t="s">
        <v>313</v>
      </c>
      <c r="D348" s="133" t="s">
        <v>31</v>
      </c>
      <c r="E348" s="133" t="s">
        <v>342</v>
      </c>
      <c r="F348" s="313">
        <v>240</v>
      </c>
      <c r="G348" s="87" t="s">
        <v>22</v>
      </c>
      <c r="H348" s="87" t="s">
        <v>35</v>
      </c>
      <c r="I348" s="87" t="s">
        <v>13</v>
      </c>
      <c r="J348" s="141">
        <f>'ведомст 3'!K116</f>
        <v>10</v>
      </c>
      <c r="K348" s="141">
        <f>'ведомст 3'!L116</f>
        <v>10</v>
      </c>
      <c r="L348" s="141">
        <f>'ведомст 3'!M116</f>
        <v>10</v>
      </c>
      <c r="M348" s="368"/>
      <c r="N348" s="104"/>
    </row>
    <row r="349" spans="1:14" s="105" customFormat="1" ht="75" x14ac:dyDescent="0.25">
      <c r="A349" s="312" t="s">
        <v>275</v>
      </c>
      <c r="B349" s="133" t="s">
        <v>39</v>
      </c>
      <c r="C349" s="133" t="s">
        <v>313</v>
      </c>
      <c r="D349" s="133" t="s">
        <v>40</v>
      </c>
      <c r="E349" s="133"/>
      <c r="F349" s="313"/>
      <c r="G349" s="87"/>
      <c r="H349" s="87"/>
      <c r="I349" s="87"/>
      <c r="J349" s="141">
        <f t="shared" ref="J349:L354" si="62">J350</f>
        <v>50</v>
      </c>
      <c r="K349" s="141">
        <f t="shared" si="62"/>
        <v>50</v>
      </c>
      <c r="L349" s="141">
        <f t="shared" si="62"/>
        <v>50</v>
      </c>
      <c r="M349" s="291"/>
      <c r="N349" s="104"/>
    </row>
    <row r="350" spans="1:14" s="105" customFormat="1" ht="29.25" customHeight="1" x14ac:dyDescent="0.2">
      <c r="A350" s="179" t="s">
        <v>58</v>
      </c>
      <c r="B350" s="133" t="s">
        <v>39</v>
      </c>
      <c r="C350" s="133" t="s">
        <v>313</v>
      </c>
      <c r="D350" s="133" t="s">
        <v>40</v>
      </c>
      <c r="E350" s="133" t="s">
        <v>342</v>
      </c>
      <c r="F350" s="313"/>
      <c r="G350" s="87"/>
      <c r="H350" s="87"/>
      <c r="I350" s="87"/>
      <c r="J350" s="141">
        <f t="shared" si="62"/>
        <v>50</v>
      </c>
      <c r="K350" s="141">
        <f t="shared" si="62"/>
        <v>50</v>
      </c>
      <c r="L350" s="141">
        <f t="shared" si="62"/>
        <v>50</v>
      </c>
      <c r="M350" s="291"/>
      <c r="N350" s="104"/>
    </row>
    <row r="351" spans="1:14" s="105" customFormat="1" ht="29.25" customHeight="1" x14ac:dyDescent="0.25">
      <c r="A351" s="319" t="s">
        <v>188</v>
      </c>
      <c r="B351" s="133" t="s">
        <v>39</v>
      </c>
      <c r="C351" s="133" t="s">
        <v>313</v>
      </c>
      <c r="D351" s="133" t="s">
        <v>40</v>
      </c>
      <c r="E351" s="133" t="s">
        <v>342</v>
      </c>
      <c r="F351" s="313">
        <v>200</v>
      </c>
      <c r="G351" s="87"/>
      <c r="H351" s="87"/>
      <c r="I351" s="87"/>
      <c r="J351" s="141">
        <f t="shared" si="62"/>
        <v>50</v>
      </c>
      <c r="K351" s="141">
        <f t="shared" si="62"/>
        <v>50</v>
      </c>
      <c r="L351" s="141">
        <f t="shared" si="62"/>
        <v>50</v>
      </c>
      <c r="M351" s="291"/>
      <c r="N351" s="104"/>
    </row>
    <row r="352" spans="1:14" s="105" customFormat="1" ht="29.25" customHeight="1" x14ac:dyDescent="0.25">
      <c r="A352" s="319" t="s">
        <v>189</v>
      </c>
      <c r="B352" s="133" t="s">
        <v>39</v>
      </c>
      <c r="C352" s="133" t="s">
        <v>313</v>
      </c>
      <c r="D352" s="133" t="s">
        <v>40</v>
      </c>
      <c r="E352" s="133" t="s">
        <v>342</v>
      </c>
      <c r="F352" s="313">
        <v>240</v>
      </c>
      <c r="G352" s="87"/>
      <c r="H352" s="87"/>
      <c r="I352" s="87"/>
      <c r="J352" s="141">
        <f t="shared" si="62"/>
        <v>50</v>
      </c>
      <c r="K352" s="141">
        <f t="shared" si="62"/>
        <v>50</v>
      </c>
      <c r="L352" s="141">
        <f t="shared" si="62"/>
        <v>50</v>
      </c>
      <c r="M352" s="291"/>
      <c r="N352" s="104"/>
    </row>
    <row r="353" spans="1:16" s="105" customFormat="1" ht="29.25" customHeight="1" x14ac:dyDescent="0.2">
      <c r="A353" s="179" t="s">
        <v>21</v>
      </c>
      <c r="B353" s="133" t="s">
        <v>39</v>
      </c>
      <c r="C353" s="133" t="s">
        <v>313</v>
      </c>
      <c r="D353" s="133" t="s">
        <v>40</v>
      </c>
      <c r="E353" s="133" t="s">
        <v>342</v>
      </c>
      <c r="F353" s="313">
        <v>240</v>
      </c>
      <c r="G353" s="87" t="s">
        <v>22</v>
      </c>
      <c r="H353" s="87"/>
      <c r="I353" s="87"/>
      <c r="J353" s="141">
        <f t="shared" si="62"/>
        <v>50</v>
      </c>
      <c r="K353" s="141">
        <f t="shared" si="62"/>
        <v>50</v>
      </c>
      <c r="L353" s="141">
        <f t="shared" si="62"/>
        <v>50</v>
      </c>
      <c r="M353" s="291"/>
      <c r="N353" s="104"/>
    </row>
    <row r="354" spans="1:16" s="105" customFormat="1" ht="29.25" customHeight="1" x14ac:dyDescent="0.2">
      <c r="A354" s="179" t="s">
        <v>34</v>
      </c>
      <c r="B354" s="133" t="s">
        <v>39</v>
      </c>
      <c r="C354" s="133" t="s">
        <v>313</v>
      </c>
      <c r="D354" s="133" t="s">
        <v>40</v>
      </c>
      <c r="E354" s="133" t="s">
        <v>342</v>
      </c>
      <c r="F354" s="313">
        <v>240</v>
      </c>
      <c r="G354" s="87" t="s">
        <v>22</v>
      </c>
      <c r="H354" s="87" t="s">
        <v>35</v>
      </c>
      <c r="I354" s="87"/>
      <c r="J354" s="141">
        <f t="shared" si="62"/>
        <v>50</v>
      </c>
      <c r="K354" s="141">
        <f t="shared" si="62"/>
        <v>50</v>
      </c>
      <c r="L354" s="141">
        <f t="shared" si="62"/>
        <v>50</v>
      </c>
      <c r="M354" s="291"/>
      <c r="N354" s="104"/>
    </row>
    <row r="355" spans="1:16" s="105" customFormat="1" ht="29.25" customHeight="1" x14ac:dyDescent="0.2">
      <c r="A355" s="179" t="s">
        <v>304</v>
      </c>
      <c r="B355" s="133" t="s">
        <v>39</v>
      </c>
      <c r="C355" s="133" t="s">
        <v>313</v>
      </c>
      <c r="D355" s="133" t="s">
        <v>40</v>
      </c>
      <c r="E355" s="133" t="s">
        <v>342</v>
      </c>
      <c r="F355" s="313">
        <v>240</v>
      </c>
      <c r="G355" s="87" t="s">
        <v>22</v>
      </c>
      <c r="H355" s="87" t="s">
        <v>35</v>
      </c>
      <c r="I355" s="87" t="s">
        <v>13</v>
      </c>
      <c r="J355" s="141">
        <f>'ведомст 3'!K120</f>
        <v>50</v>
      </c>
      <c r="K355" s="141">
        <f>'ведомст 3'!L120</f>
        <v>50</v>
      </c>
      <c r="L355" s="141">
        <f>'ведомст 3'!M120</f>
        <v>50</v>
      </c>
      <c r="M355" s="368"/>
      <c r="N355" s="104"/>
    </row>
    <row r="356" spans="1:16" s="105" customFormat="1" ht="45" x14ac:dyDescent="0.25">
      <c r="A356" s="312" t="s">
        <v>276</v>
      </c>
      <c r="B356" s="133" t="s">
        <v>39</v>
      </c>
      <c r="C356" s="133" t="s">
        <v>313</v>
      </c>
      <c r="D356" s="133" t="s">
        <v>41</v>
      </c>
      <c r="E356" s="133"/>
      <c r="F356" s="313"/>
      <c r="G356" s="87"/>
      <c r="H356" s="87"/>
      <c r="I356" s="87"/>
      <c r="J356" s="141">
        <f t="shared" ref="J356:L361" si="63">J357</f>
        <v>10</v>
      </c>
      <c r="K356" s="141">
        <f t="shared" si="63"/>
        <v>10</v>
      </c>
      <c r="L356" s="141">
        <f t="shared" si="63"/>
        <v>10</v>
      </c>
      <c r="M356" s="291"/>
      <c r="N356" s="104"/>
    </row>
    <row r="357" spans="1:16" s="105" customFormat="1" ht="29.25" customHeight="1" x14ac:dyDescent="0.2">
      <c r="A357" s="179" t="s">
        <v>58</v>
      </c>
      <c r="B357" s="133" t="s">
        <v>39</v>
      </c>
      <c r="C357" s="133" t="s">
        <v>313</v>
      </c>
      <c r="D357" s="133" t="s">
        <v>41</v>
      </c>
      <c r="E357" s="133" t="s">
        <v>342</v>
      </c>
      <c r="F357" s="313"/>
      <c r="G357" s="87"/>
      <c r="H357" s="87"/>
      <c r="I357" s="87"/>
      <c r="J357" s="141">
        <f t="shared" si="63"/>
        <v>10</v>
      </c>
      <c r="K357" s="141">
        <f t="shared" si="63"/>
        <v>10</v>
      </c>
      <c r="L357" s="141">
        <f t="shared" si="63"/>
        <v>10</v>
      </c>
      <c r="M357" s="291"/>
      <c r="N357" s="104"/>
    </row>
    <row r="358" spans="1:16" s="105" customFormat="1" ht="29.25" customHeight="1" x14ac:dyDescent="0.25">
      <c r="A358" s="319" t="s">
        <v>188</v>
      </c>
      <c r="B358" s="133" t="s">
        <v>39</v>
      </c>
      <c r="C358" s="133" t="s">
        <v>313</v>
      </c>
      <c r="D358" s="133" t="s">
        <v>41</v>
      </c>
      <c r="E358" s="133" t="s">
        <v>342</v>
      </c>
      <c r="F358" s="313">
        <v>200</v>
      </c>
      <c r="G358" s="87"/>
      <c r="H358" s="87"/>
      <c r="I358" s="87"/>
      <c r="J358" s="141">
        <f t="shared" si="63"/>
        <v>10</v>
      </c>
      <c r="K358" s="141">
        <f t="shared" si="63"/>
        <v>10</v>
      </c>
      <c r="L358" s="141">
        <f t="shared" si="63"/>
        <v>10</v>
      </c>
      <c r="M358" s="291"/>
      <c r="N358" s="104"/>
    </row>
    <row r="359" spans="1:16" s="105" customFormat="1" ht="29.25" customHeight="1" x14ac:dyDescent="0.25">
      <c r="A359" s="319" t="s">
        <v>189</v>
      </c>
      <c r="B359" s="133" t="s">
        <v>39</v>
      </c>
      <c r="C359" s="133" t="s">
        <v>313</v>
      </c>
      <c r="D359" s="133" t="s">
        <v>41</v>
      </c>
      <c r="E359" s="133" t="s">
        <v>342</v>
      </c>
      <c r="F359" s="313">
        <v>240</v>
      </c>
      <c r="G359" s="87"/>
      <c r="H359" s="87"/>
      <c r="I359" s="87"/>
      <c r="J359" s="141">
        <f t="shared" si="63"/>
        <v>10</v>
      </c>
      <c r="K359" s="141">
        <f t="shared" si="63"/>
        <v>10</v>
      </c>
      <c r="L359" s="141">
        <f t="shared" si="63"/>
        <v>10</v>
      </c>
      <c r="M359" s="291"/>
      <c r="N359" s="104"/>
    </row>
    <row r="360" spans="1:16" s="105" customFormat="1" ht="29.25" customHeight="1" x14ac:dyDescent="0.2">
      <c r="A360" s="179" t="s">
        <v>21</v>
      </c>
      <c r="B360" s="133" t="s">
        <v>39</v>
      </c>
      <c r="C360" s="133" t="s">
        <v>313</v>
      </c>
      <c r="D360" s="133" t="s">
        <v>41</v>
      </c>
      <c r="E360" s="133" t="s">
        <v>342</v>
      </c>
      <c r="F360" s="313">
        <v>240</v>
      </c>
      <c r="G360" s="87" t="s">
        <v>22</v>
      </c>
      <c r="H360" s="87"/>
      <c r="I360" s="87"/>
      <c r="J360" s="141">
        <f t="shared" si="63"/>
        <v>10</v>
      </c>
      <c r="K360" s="141">
        <f t="shared" si="63"/>
        <v>10</v>
      </c>
      <c r="L360" s="141">
        <f t="shared" si="63"/>
        <v>10</v>
      </c>
      <c r="M360" s="291"/>
      <c r="N360" s="104"/>
    </row>
    <row r="361" spans="1:16" s="105" customFormat="1" ht="29.25" customHeight="1" x14ac:dyDescent="0.2">
      <c r="A361" s="179" t="s">
        <v>34</v>
      </c>
      <c r="B361" s="133" t="s">
        <v>39</v>
      </c>
      <c r="C361" s="133" t="s">
        <v>313</v>
      </c>
      <c r="D361" s="133" t="s">
        <v>41</v>
      </c>
      <c r="E361" s="133" t="s">
        <v>342</v>
      </c>
      <c r="F361" s="313">
        <v>240</v>
      </c>
      <c r="G361" s="87" t="s">
        <v>22</v>
      </c>
      <c r="H361" s="87" t="s">
        <v>35</v>
      </c>
      <c r="I361" s="87"/>
      <c r="J361" s="141">
        <f t="shared" si="63"/>
        <v>10</v>
      </c>
      <c r="K361" s="141">
        <f t="shared" si="63"/>
        <v>10</v>
      </c>
      <c r="L361" s="141">
        <f t="shared" si="63"/>
        <v>10</v>
      </c>
      <c r="M361" s="291"/>
      <c r="N361" s="104"/>
    </row>
    <row r="362" spans="1:16" s="105" customFormat="1" ht="29.25" customHeight="1" x14ac:dyDescent="0.2">
      <c r="A362" s="179" t="s">
        <v>304</v>
      </c>
      <c r="B362" s="133" t="s">
        <v>39</v>
      </c>
      <c r="C362" s="133" t="s">
        <v>313</v>
      </c>
      <c r="D362" s="133" t="s">
        <v>41</v>
      </c>
      <c r="E362" s="133" t="s">
        <v>342</v>
      </c>
      <c r="F362" s="313">
        <v>240</v>
      </c>
      <c r="G362" s="87" t="s">
        <v>22</v>
      </c>
      <c r="H362" s="87" t="s">
        <v>35</v>
      </c>
      <c r="I362" s="87" t="s">
        <v>13</v>
      </c>
      <c r="J362" s="141">
        <f>'ведомст 3'!K124</f>
        <v>10</v>
      </c>
      <c r="K362" s="141">
        <f>'ведомст 3'!L124</f>
        <v>10</v>
      </c>
      <c r="L362" s="141">
        <f>'ведомст 3'!M124</f>
        <v>10</v>
      </c>
      <c r="M362" s="368"/>
      <c r="N362" s="104"/>
    </row>
    <row r="363" spans="1:16" s="105" customFormat="1" ht="47.25" customHeight="1" x14ac:dyDescent="0.25">
      <c r="A363" s="378" t="s">
        <v>523</v>
      </c>
      <c r="B363" s="133" t="s">
        <v>35</v>
      </c>
      <c r="C363" s="133" t="s">
        <v>313</v>
      </c>
      <c r="D363" s="133"/>
      <c r="E363" s="133"/>
      <c r="F363" s="313"/>
      <c r="G363" s="87"/>
      <c r="H363" s="87"/>
      <c r="I363" s="87"/>
      <c r="J363" s="141">
        <f>J364+J401</f>
        <v>34392.799999999996</v>
      </c>
      <c r="K363" s="141">
        <f>K364+K401</f>
        <v>10177.9</v>
      </c>
      <c r="L363" s="141">
        <f>L364+L401</f>
        <v>10585</v>
      </c>
      <c r="M363" s="291"/>
      <c r="N363" s="104"/>
    </row>
    <row r="364" spans="1:16" s="105" customFormat="1" ht="46.5" customHeight="1" x14ac:dyDescent="0.2">
      <c r="A364" s="179" t="s">
        <v>524</v>
      </c>
      <c r="B364" s="133" t="s">
        <v>35</v>
      </c>
      <c r="C364" s="133" t="s">
        <v>313</v>
      </c>
      <c r="D364" s="133" t="s">
        <v>22</v>
      </c>
      <c r="E364" s="133"/>
      <c r="F364" s="307"/>
      <c r="G364" s="87"/>
      <c r="H364" s="87"/>
      <c r="I364" s="87"/>
      <c r="J364" s="190">
        <f>J365+J371+J377+J383+J394+J400</f>
        <v>32299.599999999999</v>
      </c>
      <c r="K364" s="190">
        <f>K365+K371+K377+K383+K394+K400</f>
        <v>10177.9</v>
      </c>
      <c r="L364" s="190">
        <f>L365+L371+L377+L383+L394+L400</f>
        <v>10585</v>
      </c>
      <c r="M364" s="541"/>
      <c r="N364" s="291">
        <f>J370+J376+J382+J388</f>
        <v>9367.2999999999993</v>
      </c>
      <c r="O364" s="291">
        <f>K370+K376+K382+K388</f>
        <v>10177.9</v>
      </c>
      <c r="P364" s="291">
        <f>L370+L376+L382+L388</f>
        <v>10585</v>
      </c>
    </row>
    <row r="365" spans="1:16" s="105" customFormat="1" ht="35.25" customHeight="1" x14ac:dyDescent="0.2">
      <c r="A365" s="179" t="s">
        <v>165</v>
      </c>
      <c r="B365" s="133" t="s">
        <v>35</v>
      </c>
      <c r="C365" s="133" t="s">
        <v>313</v>
      </c>
      <c r="D365" s="133" t="s">
        <v>22</v>
      </c>
      <c r="E365" s="133" t="s">
        <v>358</v>
      </c>
      <c r="F365" s="307"/>
      <c r="G365" s="87"/>
      <c r="H365" s="87"/>
      <c r="I365" s="87"/>
      <c r="J365" s="190">
        <f t="shared" ref="J365:L369" si="64">J366</f>
        <v>2708</v>
      </c>
      <c r="K365" s="190">
        <f t="shared" si="64"/>
        <v>2708</v>
      </c>
      <c r="L365" s="190">
        <f t="shared" si="64"/>
        <v>2708</v>
      </c>
      <c r="M365" s="541"/>
      <c r="N365" s="104"/>
    </row>
    <row r="366" spans="1:16" s="105" customFormat="1" ht="43.5" customHeight="1" x14ac:dyDescent="0.25">
      <c r="A366" s="319" t="s">
        <v>188</v>
      </c>
      <c r="B366" s="133" t="s">
        <v>35</v>
      </c>
      <c r="C366" s="133" t="s">
        <v>313</v>
      </c>
      <c r="D366" s="133" t="s">
        <v>22</v>
      </c>
      <c r="E366" s="133" t="s">
        <v>358</v>
      </c>
      <c r="F366" s="307">
        <v>200</v>
      </c>
      <c r="G366" s="87"/>
      <c r="H366" s="87"/>
      <c r="I366" s="87"/>
      <c r="J366" s="190">
        <f t="shared" si="64"/>
        <v>2708</v>
      </c>
      <c r="K366" s="190">
        <f t="shared" si="64"/>
        <v>2708</v>
      </c>
      <c r="L366" s="190">
        <f t="shared" si="64"/>
        <v>2708</v>
      </c>
      <c r="M366" s="541"/>
      <c r="N366" s="104"/>
    </row>
    <row r="367" spans="1:16" s="105" customFormat="1" ht="42" customHeight="1" x14ac:dyDescent="0.25">
      <c r="A367" s="319" t="s">
        <v>189</v>
      </c>
      <c r="B367" s="133" t="s">
        <v>35</v>
      </c>
      <c r="C367" s="133" t="s">
        <v>313</v>
      </c>
      <c r="D367" s="133" t="s">
        <v>22</v>
      </c>
      <c r="E367" s="133" t="s">
        <v>358</v>
      </c>
      <c r="F367" s="307">
        <v>240</v>
      </c>
      <c r="G367" s="87"/>
      <c r="H367" s="87"/>
      <c r="I367" s="87"/>
      <c r="J367" s="190">
        <f t="shared" si="64"/>
        <v>2708</v>
      </c>
      <c r="K367" s="190">
        <f t="shared" si="64"/>
        <v>2708</v>
      </c>
      <c r="L367" s="190">
        <f t="shared" si="64"/>
        <v>2708</v>
      </c>
      <c r="M367" s="541"/>
      <c r="N367" s="104"/>
    </row>
    <row r="368" spans="1:16" s="105" customFormat="1" ht="24.75" customHeight="1" x14ac:dyDescent="0.2">
      <c r="A368" s="179" t="s">
        <v>37</v>
      </c>
      <c r="B368" s="133" t="s">
        <v>35</v>
      </c>
      <c r="C368" s="133" t="s">
        <v>313</v>
      </c>
      <c r="D368" s="133" t="s">
        <v>22</v>
      </c>
      <c r="E368" s="133" t="s">
        <v>358</v>
      </c>
      <c r="F368" s="307">
        <v>240</v>
      </c>
      <c r="G368" s="87" t="s">
        <v>25</v>
      </c>
      <c r="H368" s="87"/>
      <c r="I368" s="87"/>
      <c r="J368" s="190">
        <f t="shared" si="64"/>
        <v>2708</v>
      </c>
      <c r="K368" s="190">
        <f t="shared" si="64"/>
        <v>2708</v>
      </c>
      <c r="L368" s="190">
        <f t="shared" si="64"/>
        <v>2708</v>
      </c>
      <c r="M368" s="541"/>
      <c r="N368" s="104"/>
    </row>
    <row r="369" spans="1:14" s="105" customFormat="1" ht="27.75" customHeight="1" x14ac:dyDescent="0.2">
      <c r="A369" s="179" t="s">
        <v>202</v>
      </c>
      <c r="B369" s="133" t="s">
        <v>35</v>
      </c>
      <c r="C369" s="133" t="s">
        <v>313</v>
      </c>
      <c r="D369" s="133" t="s">
        <v>22</v>
      </c>
      <c r="E369" s="133" t="s">
        <v>358</v>
      </c>
      <c r="F369" s="307">
        <v>240</v>
      </c>
      <c r="G369" s="87" t="s">
        <v>25</v>
      </c>
      <c r="H369" s="87" t="s">
        <v>28</v>
      </c>
      <c r="I369" s="87"/>
      <c r="J369" s="190">
        <f t="shared" si="64"/>
        <v>2708</v>
      </c>
      <c r="K369" s="190">
        <f t="shared" si="64"/>
        <v>2708</v>
      </c>
      <c r="L369" s="190">
        <f t="shared" si="64"/>
        <v>2708</v>
      </c>
      <c r="M369" s="541"/>
      <c r="N369" s="289"/>
    </row>
    <row r="370" spans="1:14" s="105" customFormat="1" ht="31.5" customHeight="1" x14ac:dyDescent="0.2">
      <c r="A370" s="179" t="s">
        <v>85</v>
      </c>
      <c r="B370" s="133" t="s">
        <v>35</v>
      </c>
      <c r="C370" s="133" t="s">
        <v>313</v>
      </c>
      <c r="D370" s="133" t="s">
        <v>22</v>
      </c>
      <c r="E370" s="133" t="s">
        <v>358</v>
      </c>
      <c r="F370" s="307">
        <v>240</v>
      </c>
      <c r="G370" s="87" t="s">
        <v>25</v>
      </c>
      <c r="H370" s="87" t="s">
        <v>28</v>
      </c>
      <c r="I370" s="87" t="s">
        <v>13</v>
      </c>
      <c r="J370" s="190">
        <f>'ведомст 3'!K192</f>
        <v>2708</v>
      </c>
      <c r="K370" s="190">
        <f>'ведомст 3'!L192</f>
        <v>2708</v>
      </c>
      <c r="L370" s="190">
        <f>'ведомст 3'!M192</f>
        <v>2708</v>
      </c>
      <c r="M370" s="541"/>
      <c r="N370" s="104"/>
    </row>
    <row r="371" spans="1:14" s="105" customFormat="1" ht="36.75" customHeight="1" x14ac:dyDescent="0.3">
      <c r="A371" s="89" t="s">
        <v>177</v>
      </c>
      <c r="B371" s="133" t="s">
        <v>35</v>
      </c>
      <c r="C371" s="133" t="s">
        <v>313</v>
      </c>
      <c r="D371" s="133" t="s">
        <v>22</v>
      </c>
      <c r="E371" s="133" t="s">
        <v>359</v>
      </c>
      <c r="F371" s="344"/>
      <c r="G371" s="87"/>
      <c r="H371" s="87"/>
      <c r="I371" s="87"/>
      <c r="J371" s="190">
        <f t="shared" ref="J371:L375" si="65">J372</f>
        <v>3004.2999999999997</v>
      </c>
      <c r="K371" s="190">
        <f t="shared" si="65"/>
        <v>3277.5</v>
      </c>
      <c r="L371" s="190">
        <f t="shared" si="65"/>
        <v>3684.6</v>
      </c>
      <c r="M371" s="541"/>
      <c r="N371" s="104"/>
    </row>
    <row r="372" spans="1:14" s="105" customFormat="1" ht="45" x14ac:dyDescent="0.25">
      <c r="A372" s="319" t="s">
        <v>188</v>
      </c>
      <c r="B372" s="133" t="s">
        <v>35</v>
      </c>
      <c r="C372" s="133" t="s">
        <v>313</v>
      </c>
      <c r="D372" s="133" t="s">
        <v>22</v>
      </c>
      <c r="E372" s="133" t="s">
        <v>359</v>
      </c>
      <c r="F372" s="307">
        <v>200</v>
      </c>
      <c r="G372" s="87"/>
      <c r="H372" s="87"/>
      <c r="I372" s="87"/>
      <c r="J372" s="190">
        <f t="shared" si="65"/>
        <v>3004.2999999999997</v>
      </c>
      <c r="K372" s="190">
        <f t="shared" si="65"/>
        <v>3277.5</v>
      </c>
      <c r="L372" s="190">
        <f t="shared" si="65"/>
        <v>3684.6</v>
      </c>
      <c r="M372" s="541"/>
      <c r="N372" s="104"/>
    </row>
    <row r="373" spans="1:14" s="105" customFormat="1" ht="45" x14ac:dyDescent="0.25">
      <c r="A373" s="319" t="s">
        <v>189</v>
      </c>
      <c r="B373" s="133" t="s">
        <v>35</v>
      </c>
      <c r="C373" s="133" t="s">
        <v>313</v>
      </c>
      <c r="D373" s="133" t="s">
        <v>22</v>
      </c>
      <c r="E373" s="133" t="s">
        <v>359</v>
      </c>
      <c r="F373" s="307">
        <v>240</v>
      </c>
      <c r="G373" s="87"/>
      <c r="H373" s="87"/>
      <c r="I373" s="87"/>
      <c r="J373" s="190">
        <f t="shared" si="65"/>
        <v>3004.2999999999997</v>
      </c>
      <c r="K373" s="190">
        <f t="shared" si="65"/>
        <v>3277.5</v>
      </c>
      <c r="L373" s="190">
        <f t="shared" si="65"/>
        <v>3684.6</v>
      </c>
      <c r="M373" s="541"/>
      <c r="N373" s="104"/>
    </row>
    <row r="374" spans="1:14" s="105" customFormat="1" ht="27.75" customHeight="1" x14ac:dyDescent="0.2">
      <c r="A374" s="179" t="s">
        <v>37</v>
      </c>
      <c r="B374" s="133" t="s">
        <v>35</v>
      </c>
      <c r="C374" s="133" t="s">
        <v>313</v>
      </c>
      <c r="D374" s="133" t="s">
        <v>22</v>
      </c>
      <c r="E374" s="133" t="s">
        <v>359</v>
      </c>
      <c r="F374" s="307">
        <v>240</v>
      </c>
      <c r="G374" s="87" t="s">
        <v>25</v>
      </c>
      <c r="H374" s="87"/>
      <c r="I374" s="87"/>
      <c r="J374" s="190">
        <f t="shared" si="65"/>
        <v>3004.2999999999997</v>
      </c>
      <c r="K374" s="190">
        <f t="shared" si="65"/>
        <v>3277.5</v>
      </c>
      <c r="L374" s="190">
        <f t="shared" si="65"/>
        <v>3684.6</v>
      </c>
      <c r="M374" s="541"/>
      <c r="N374" s="104"/>
    </row>
    <row r="375" spans="1:14" s="105" customFormat="1" ht="27" customHeight="1" x14ac:dyDescent="0.2">
      <c r="A375" s="179" t="s">
        <v>202</v>
      </c>
      <c r="B375" s="133" t="s">
        <v>35</v>
      </c>
      <c r="C375" s="133" t="s">
        <v>313</v>
      </c>
      <c r="D375" s="133" t="s">
        <v>22</v>
      </c>
      <c r="E375" s="133" t="s">
        <v>359</v>
      </c>
      <c r="F375" s="307">
        <v>240</v>
      </c>
      <c r="G375" s="87" t="s">
        <v>25</v>
      </c>
      <c r="H375" s="87" t="s">
        <v>28</v>
      </c>
      <c r="I375" s="87"/>
      <c r="J375" s="190">
        <f t="shared" si="65"/>
        <v>3004.2999999999997</v>
      </c>
      <c r="K375" s="190">
        <f t="shared" si="65"/>
        <v>3277.5</v>
      </c>
      <c r="L375" s="190">
        <f t="shared" si="65"/>
        <v>3684.6</v>
      </c>
      <c r="M375" s="541"/>
      <c r="N375" s="289"/>
    </row>
    <row r="376" spans="1:14" s="105" customFormat="1" ht="31.5" customHeight="1" x14ac:dyDescent="0.2">
      <c r="A376" s="179" t="s">
        <v>85</v>
      </c>
      <c r="B376" s="133" t="s">
        <v>35</v>
      </c>
      <c r="C376" s="133" t="s">
        <v>313</v>
      </c>
      <c r="D376" s="133" t="s">
        <v>22</v>
      </c>
      <c r="E376" s="133" t="s">
        <v>359</v>
      </c>
      <c r="F376" s="307">
        <v>240</v>
      </c>
      <c r="G376" s="87" t="s">
        <v>25</v>
      </c>
      <c r="H376" s="87" t="s">
        <v>28</v>
      </c>
      <c r="I376" s="87" t="s">
        <v>13</v>
      </c>
      <c r="J376" s="190">
        <f>'ведомст 3'!K195</f>
        <v>3004.2999999999997</v>
      </c>
      <c r="K376" s="190">
        <f>'ведомст 3'!L195</f>
        <v>3277.5</v>
      </c>
      <c r="L376" s="190">
        <f>'ведомст 3'!M195</f>
        <v>3684.6</v>
      </c>
      <c r="M376" s="541"/>
      <c r="N376" s="104"/>
    </row>
    <row r="377" spans="1:14" s="105" customFormat="1" ht="36.75" customHeight="1" x14ac:dyDescent="0.3">
      <c r="A377" s="89" t="s">
        <v>178</v>
      </c>
      <c r="B377" s="133" t="s">
        <v>35</v>
      </c>
      <c r="C377" s="133" t="s">
        <v>313</v>
      </c>
      <c r="D377" s="133" t="s">
        <v>22</v>
      </c>
      <c r="E377" s="133" t="s">
        <v>360</v>
      </c>
      <c r="F377" s="344"/>
      <c r="G377" s="87"/>
      <c r="H377" s="87"/>
      <c r="I377" s="87"/>
      <c r="J377" s="190">
        <f t="shared" ref="J377:L381" si="66">J378</f>
        <v>2804</v>
      </c>
      <c r="K377" s="190">
        <f t="shared" si="66"/>
        <v>3341.4</v>
      </c>
      <c r="L377" s="190">
        <f t="shared" si="66"/>
        <v>3341.4000000000005</v>
      </c>
      <c r="M377" s="541"/>
      <c r="N377" s="104"/>
    </row>
    <row r="378" spans="1:14" s="105" customFormat="1" ht="47.25" customHeight="1" x14ac:dyDescent="0.25">
      <c r="A378" s="319" t="s">
        <v>188</v>
      </c>
      <c r="B378" s="133" t="s">
        <v>35</v>
      </c>
      <c r="C378" s="133" t="s">
        <v>313</v>
      </c>
      <c r="D378" s="133" t="s">
        <v>22</v>
      </c>
      <c r="E378" s="133" t="s">
        <v>360</v>
      </c>
      <c r="F378" s="307">
        <v>200</v>
      </c>
      <c r="G378" s="87"/>
      <c r="H378" s="87"/>
      <c r="I378" s="87"/>
      <c r="J378" s="190">
        <f t="shared" si="66"/>
        <v>2804</v>
      </c>
      <c r="K378" s="190">
        <f t="shared" si="66"/>
        <v>3341.4</v>
      </c>
      <c r="L378" s="190">
        <f t="shared" si="66"/>
        <v>3341.4000000000005</v>
      </c>
      <c r="M378" s="541"/>
      <c r="N378" s="104"/>
    </row>
    <row r="379" spans="1:14" s="105" customFormat="1" ht="36.75" customHeight="1" x14ac:dyDescent="0.25">
      <c r="A379" s="319" t="s">
        <v>189</v>
      </c>
      <c r="B379" s="133" t="s">
        <v>35</v>
      </c>
      <c r="C379" s="133" t="s">
        <v>313</v>
      </c>
      <c r="D379" s="133" t="s">
        <v>22</v>
      </c>
      <c r="E379" s="133" t="s">
        <v>360</v>
      </c>
      <c r="F379" s="307">
        <v>240</v>
      </c>
      <c r="G379" s="87"/>
      <c r="H379" s="87"/>
      <c r="I379" s="87"/>
      <c r="J379" s="190">
        <f t="shared" si="66"/>
        <v>2804</v>
      </c>
      <c r="K379" s="190">
        <f t="shared" si="66"/>
        <v>3341.4</v>
      </c>
      <c r="L379" s="190">
        <f t="shared" si="66"/>
        <v>3341.4000000000005</v>
      </c>
      <c r="M379" s="541"/>
      <c r="N379" s="104"/>
    </row>
    <row r="380" spans="1:14" s="105" customFormat="1" ht="36.75" customHeight="1" x14ac:dyDescent="0.2">
      <c r="A380" s="179" t="s">
        <v>37</v>
      </c>
      <c r="B380" s="133" t="s">
        <v>35</v>
      </c>
      <c r="C380" s="133" t="s">
        <v>313</v>
      </c>
      <c r="D380" s="133" t="s">
        <v>22</v>
      </c>
      <c r="E380" s="133" t="s">
        <v>360</v>
      </c>
      <c r="F380" s="307">
        <v>240</v>
      </c>
      <c r="G380" s="87" t="s">
        <v>25</v>
      </c>
      <c r="H380" s="87"/>
      <c r="I380" s="87"/>
      <c r="J380" s="190">
        <f t="shared" si="66"/>
        <v>2804</v>
      </c>
      <c r="K380" s="190">
        <f t="shared" si="66"/>
        <v>3341.4</v>
      </c>
      <c r="L380" s="190">
        <f t="shared" si="66"/>
        <v>3341.4000000000005</v>
      </c>
      <c r="M380" s="541"/>
      <c r="N380" s="104"/>
    </row>
    <row r="381" spans="1:14" s="105" customFormat="1" ht="30" customHeight="1" x14ac:dyDescent="0.2">
      <c r="A381" s="179" t="s">
        <v>202</v>
      </c>
      <c r="B381" s="133" t="s">
        <v>35</v>
      </c>
      <c r="C381" s="133" t="s">
        <v>313</v>
      </c>
      <c r="D381" s="133" t="s">
        <v>22</v>
      </c>
      <c r="E381" s="133" t="s">
        <v>360</v>
      </c>
      <c r="F381" s="307">
        <v>240</v>
      </c>
      <c r="G381" s="87" t="s">
        <v>25</v>
      </c>
      <c r="H381" s="87" t="s">
        <v>28</v>
      </c>
      <c r="I381" s="87"/>
      <c r="J381" s="190">
        <f t="shared" si="66"/>
        <v>2804</v>
      </c>
      <c r="K381" s="190">
        <f t="shared" si="66"/>
        <v>3341.4</v>
      </c>
      <c r="L381" s="190">
        <f t="shared" si="66"/>
        <v>3341.4000000000005</v>
      </c>
      <c r="M381" s="541"/>
      <c r="N381" s="289"/>
    </row>
    <row r="382" spans="1:14" s="105" customFormat="1" ht="31.5" customHeight="1" x14ac:dyDescent="0.2">
      <c r="A382" s="179" t="s">
        <v>85</v>
      </c>
      <c r="B382" s="133" t="s">
        <v>35</v>
      </c>
      <c r="C382" s="133" t="s">
        <v>313</v>
      </c>
      <c r="D382" s="133" t="s">
        <v>22</v>
      </c>
      <c r="E382" s="133" t="s">
        <v>360</v>
      </c>
      <c r="F382" s="307">
        <v>240</v>
      </c>
      <c r="G382" s="87" t="s">
        <v>25</v>
      </c>
      <c r="H382" s="87" t="s">
        <v>28</v>
      </c>
      <c r="I382" s="87" t="s">
        <v>13</v>
      </c>
      <c r="J382" s="190">
        <f>'ведомст 3'!K198</f>
        <v>2804</v>
      </c>
      <c r="K382" s="190">
        <f>'ведомст 3'!L198</f>
        <v>3341.4</v>
      </c>
      <c r="L382" s="190">
        <f>'ведомст 3'!M198</f>
        <v>3341.4000000000005</v>
      </c>
      <c r="M382" s="541"/>
      <c r="N382" s="104"/>
    </row>
    <row r="383" spans="1:14" s="105" customFormat="1" ht="105" customHeight="1" x14ac:dyDescent="0.3">
      <c r="A383" s="312" t="s">
        <v>232</v>
      </c>
      <c r="B383" s="133" t="s">
        <v>35</v>
      </c>
      <c r="C383" s="133" t="s">
        <v>313</v>
      </c>
      <c r="D383" s="133" t="s">
        <v>22</v>
      </c>
      <c r="E383" s="133" t="s">
        <v>361</v>
      </c>
      <c r="F383" s="344"/>
      <c r="G383" s="87"/>
      <c r="H383" s="87"/>
      <c r="I383" s="87"/>
      <c r="J383" s="190">
        <f t="shared" ref="J383:L387" si="67">J384</f>
        <v>851</v>
      </c>
      <c r="K383" s="190">
        <f t="shared" si="67"/>
        <v>851</v>
      </c>
      <c r="L383" s="190">
        <f t="shared" si="67"/>
        <v>851</v>
      </c>
      <c r="M383" s="541"/>
      <c r="N383" s="104"/>
    </row>
    <row r="384" spans="1:14" s="105" customFormat="1" ht="31.5" customHeight="1" x14ac:dyDescent="0.3">
      <c r="A384" s="312" t="s">
        <v>231</v>
      </c>
      <c r="B384" s="133" t="s">
        <v>35</v>
      </c>
      <c r="C384" s="133" t="s">
        <v>313</v>
      </c>
      <c r="D384" s="133" t="s">
        <v>22</v>
      </c>
      <c r="E384" s="133" t="s">
        <v>361</v>
      </c>
      <c r="F384" s="344">
        <v>500</v>
      </c>
      <c r="G384" s="87"/>
      <c r="H384" s="87"/>
      <c r="I384" s="87"/>
      <c r="J384" s="190">
        <f t="shared" si="67"/>
        <v>851</v>
      </c>
      <c r="K384" s="190">
        <f t="shared" si="67"/>
        <v>851</v>
      </c>
      <c r="L384" s="190">
        <f t="shared" si="67"/>
        <v>851</v>
      </c>
      <c r="M384" s="541"/>
      <c r="N384" s="104"/>
    </row>
    <row r="385" spans="1:14" s="105" customFormat="1" ht="31.5" customHeight="1" x14ac:dyDescent="0.3">
      <c r="A385" s="312" t="s">
        <v>112</v>
      </c>
      <c r="B385" s="133" t="s">
        <v>35</v>
      </c>
      <c r="C385" s="133" t="s">
        <v>313</v>
      </c>
      <c r="D385" s="133" t="s">
        <v>22</v>
      </c>
      <c r="E385" s="133" t="s">
        <v>361</v>
      </c>
      <c r="F385" s="344">
        <v>540</v>
      </c>
      <c r="G385" s="87"/>
      <c r="H385" s="87"/>
      <c r="I385" s="87"/>
      <c r="J385" s="190">
        <f t="shared" si="67"/>
        <v>851</v>
      </c>
      <c r="K385" s="190">
        <f t="shared" si="67"/>
        <v>851</v>
      </c>
      <c r="L385" s="190">
        <f t="shared" si="67"/>
        <v>851</v>
      </c>
      <c r="M385" s="541"/>
      <c r="N385" s="104"/>
    </row>
    <row r="386" spans="1:14" s="105" customFormat="1" ht="24.75" customHeight="1" x14ac:dyDescent="0.3">
      <c r="A386" s="179" t="s">
        <v>37</v>
      </c>
      <c r="B386" s="133" t="s">
        <v>35</v>
      </c>
      <c r="C386" s="133" t="s">
        <v>313</v>
      </c>
      <c r="D386" s="133" t="s">
        <v>22</v>
      </c>
      <c r="E386" s="133" t="s">
        <v>361</v>
      </c>
      <c r="F386" s="344">
        <v>540</v>
      </c>
      <c r="G386" s="87" t="s">
        <v>25</v>
      </c>
      <c r="H386" s="87"/>
      <c r="I386" s="87"/>
      <c r="J386" s="190">
        <f t="shared" si="67"/>
        <v>851</v>
      </c>
      <c r="K386" s="190">
        <f t="shared" si="67"/>
        <v>851</v>
      </c>
      <c r="L386" s="190">
        <f t="shared" si="67"/>
        <v>851</v>
      </c>
      <c r="M386" s="541"/>
      <c r="N386" s="104"/>
    </row>
    <row r="387" spans="1:14" s="105" customFormat="1" ht="31.5" customHeight="1" x14ac:dyDescent="0.3">
      <c r="A387" s="179" t="s">
        <v>202</v>
      </c>
      <c r="B387" s="133" t="s">
        <v>35</v>
      </c>
      <c r="C387" s="133" t="s">
        <v>313</v>
      </c>
      <c r="D387" s="133" t="s">
        <v>22</v>
      </c>
      <c r="E387" s="133" t="s">
        <v>361</v>
      </c>
      <c r="F387" s="344">
        <v>540</v>
      </c>
      <c r="G387" s="87" t="s">
        <v>25</v>
      </c>
      <c r="H387" s="87" t="s">
        <v>28</v>
      </c>
      <c r="I387" s="87"/>
      <c r="J387" s="190">
        <f>J388</f>
        <v>851</v>
      </c>
      <c r="K387" s="190">
        <f t="shared" si="67"/>
        <v>851</v>
      </c>
      <c r="L387" s="190">
        <f t="shared" si="67"/>
        <v>851</v>
      </c>
      <c r="M387" s="541"/>
      <c r="N387" s="104"/>
    </row>
    <row r="388" spans="1:14" s="105" customFormat="1" ht="31.5" customHeight="1" x14ac:dyDescent="0.2">
      <c r="A388" s="179" t="s">
        <v>301</v>
      </c>
      <c r="B388" s="133" t="s">
        <v>35</v>
      </c>
      <c r="C388" s="133" t="s">
        <v>313</v>
      </c>
      <c r="D388" s="133" t="s">
        <v>22</v>
      </c>
      <c r="E388" s="133" t="s">
        <v>361</v>
      </c>
      <c r="F388" s="307">
        <v>540</v>
      </c>
      <c r="G388" s="87" t="s">
        <v>25</v>
      </c>
      <c r="H388" s="87" t="s">
        <v>28</v>
      </c>
      <c r="I388" s="87" t="s">
        <v>88</v>
      </c>
      <c r="J388" s="190">
        <f>'ведомст 3'!K345</f>
        <v>851</v>
      </c>
      <c r="K388" s="190">
        <f>'ведомст 3'!L345</f>
        <v>851</v>
      </c>
      <c r="L388" s="190">
        <f>'ведомст 3'!M345</f>
        <v>851</v>
      </c>
      <c r="M388" s="541"/>
      <c r="N388" s="104"/>
    </row>
    <row r="389" spans="1:14" s="105" customFormat="1" ht="31.5" customHeight="1" x14ac:dyDescent="0.25">
      <c r="A389" s="178" t="s">
        <v>433</v>
      </c>
      <c r="B389" s="133" t="s">
        <v>35</v>
      </c>
      <c r="C389" s="133" t="s">
        <v>313</v>
      </c>
      <c r="D389" s="133" t="s">
        <v>22</v>
      </c>
      <c r="E389" s="133" t="s">
        <v>432</v>
      </c>
      <c r="F389" s="307"/>
      <c r="G389" s="87"/>
      <c r="H389" s="87"/>
      <c r="I389" s="87"/>
      <c r="J389" s="190">
        <f t="shared" ref="J389:L393" si="68">J390</f>
        <v>16109.7</v>
      </c>
      <c r="K389" s="190">
        <f t="shared" si="68"/>
        <v>0</v>
      </c>
      <c r="L389" s="190">
        <f t="shared" si="68"/>
        <v>0</v>
      </c>
      <c r="M389" s="541"/>
      <c r="N389" s="104"/>
    </row>
    <row r="390" spans="1:14" s="105" customFormat="1" ht="40.5" customHeight="1" x14ac:dyDescent="0.25">
      <c r="A390" s="319" t="s">
        <v>188</v>
      </c>
      <c r="B390" s="133" t="s">
        <v>35</v>
      </c>
      <c r="C390" s="133" t="s">
        <v>313</v>
      </c>
      <c r="D390" s="133" t="s">
        <v>22</v>
      </c>
      <c r="E390" s="133" t="s">
        <v>432</v>
      </c>
      <c r="F390" s="307">
        <v>200</v>
      </c>
      <c r="G390" s="87"/>
      <c r="H390" s="87"/>
      <c r="I390" s="87"/>
      <c r="J390" s="190">
        <f t="shared" si="68"/>
        <v>16109.7</v>
      </c>
      <c r="K390" s="190">
        <f t="shared" si="68"/>
        <v>0</v>
      </c>
      <c r="L390" s="190">
        <f t="shared" si="68"/>
        <v>0</v>
      </c>
      <c r="M390" s="541"/>
      <c r="N390" s="104"/>
    </row>
    <row r="391" spans="1:14" s="105" customFormat="1" ht="31.5" customHeight="1" x14ac:dyDescent="0.25">
      <c r="A391" s="319" t="s">
        <v>189</v>
      </c>
      <c r="B391" s="133" t="s">
        <v>35</v>
      </c>
      <c r="C391" s="133" t="s">
        <v>313</v>
      </c>
      <c r="D391" s="133" t="s">
        <v>22</v>
      </c>
      <c r="E391" s="133" t="s">
        <v>432</v>
      </c>
      <c r="F391" s="307">
        <v>240</v>
      </c>
      <c r="G391" s="87"/>
      <c r="H391" s="87"/>
      <c r="I391" s="87"/>
      <c r="J391" s="190">
        <f t="shared" si="68"/>
        <v>16109.7</v>
      </c>
      <c r="K391" s="190">
        <f t="shared" si="68"/>
        <v>0</v>
      </c>
      <c r="L391" s="190">
        <f t="shared" si="68"/>
        <v>0</v>
      </c>
      <c r="M391" s="541"/>
      <c r="N391" s="104"/>
    </row>
    <row r="392" spans="1:14" s="105" customFormat="1" ht="31.5" customHeight="1" x14ac:dyDescent="0.2">
      <c r="A392" s="179" t="s">
        <v>37</v>
      </c>
      <c r="B392" s="133" t="s">
        <v>35</v>
      </c>
      <c r="C392" s="133" t="s">
        <v>313</v>
      </c>
      <c r="D392" s="133" t="s">
        <v>22</v>
      </c>
      <c r="E392" s="133" t="s">
        <v>432</v>
      </c>
      <c r="F392" s="307">
        <v>240</v>
      </c>
      <c r="G392" s="87" t="s">
        <v>25</v>
      </c>
      <c r="H392" s="87"/>
      <c r="I392" s="87"/>
      <c r="J392" s="190">
        <f t="shared" si="68"/>
        <v>16109.7</v>
      </c>
      <c r="K392" s="190">
        <f t="shared" si="68"/>
        <v>0</v>
      </c>
      <c r="L392" s="190">
        <f t="shared" si="68"/>
        <v>0</v>
      </c>
      <c r="M392" s="541"/>
      <c r="N392" s="104"/>
    </row>
    <row r="393" spans="1:14" s="105" customFormat="1" ht="31.5" customHeight="1" x14ac:dyDescent="0.2">
      <c r="A393" s="179" t="s">
        <v>202</v>
      </c>
      <c r="B393" s="133" t="s">
        <v>35</v>
      </c>
      <c r="C393" s="133" t="s">
        <v>313</v>
      </c>
      <c r="D393" s="133" t="s">
        <v>22</v>
      </c>
      <c r="E393" s="133" t="s">
        <v>432</v>
      </c>
      <c r="F393" s="307">
        <v>240</v>
      </c>
      <c r="G393" s="87" t="s">
        <v>25</v>
      </c>
      <c r="H393" s="87" t="s">
        <v>28</v>
      </c>
      <c r="I393" s="87"/>
      <c r="J393" s="190">
        <f t="shared" si="68"/>
        <v>16109.7</v>
      </c>
      <c r="K393" s="190">
        <f t="shared" si="68"/>
        <v>0</v>
      </c>
      <c r="L393" s="190">
        <f t="shared" si="68"/>
        <v>0</v>
      </c>
      <c r="M393" s="541"/>
      <c r="N393" s="104"/>
    </row>
    <row r="394" spans="1:14" s="105" customFormat="1" ht="31.5" customHeight="1" x14ac:dyDescent="0.2">
      <c r="A394" s="179" t="s">
        <v>85</v>
      </c>
      <c r="B394" s="133" t="s">
        <v>35</v>
      </c>
      <c r="C394" s="133" t="s">
        <v>313</v>
      </c>
      <c r="D394" s="133" t="s">
        <v>22</v>
      </c>
      <c r="E394" s="133" t="s">
        <v>432</v>
      </c>
      <c r="F394" s="307">
        <v>240</v>
      </c>
      <c r="G394" s="87" t="s">
        <v>25</v>
      </c>
      <c r="H394" s="87" t="s">
        <v>28</v>
      </c>
      <c r="I394" s="87" t="s">
        <v>13</v>
      </c>
      <c r="J394" s="190">
        <f>'ведомст 3'!K201</f>
        <v>16109.7</v>
      </c>
      <c r="K394" s="190">
        <f>'ведомст 3'!L201</f>
        <v>0</v>
      </c>
      <c r="L394" s="190">
        <f>'ведомст 3'!M201</f>
        <v>0</v>
      </c>
      <c r="M394" s="541"/>
      <c r="N394" s="104"/>
    </row>
    <row r="395" spans="1:14" s="105" customFormat="1" ht="42.75" customHeight="1" x14ac:dyDescent="0.25">
      <c r="A395" s="178" t="s">
        <v>433</v>
      </c>
      <c r="B395" s="133" t="s">
        <v>35</v>
      </c>
      <c r="C395" s="133" t="s">
        <v>313</v>
      </c>
      <c r="D395" s="133" t="s">
        <v>22</v>
      </c>
      <c r="E395" s="180" t="s">
        <v>547</v>
      </c>
      <c r="F395" s="307"/>
      <c r="G395" s="87"/>
      <c r="H395" s="87"/>
      <c r="I395" s="87"/>
      <c r="J395" s="604">
        <f t="shared" ref="J395:L396" si="69">J396</f>
        <v>6822.6</v>
      </c>
      <c r="K395" s="604">
        <f t="shared" si="69"/>
        <v>0</v>
      </c>
      <c r="L395" s="604">
        <f t="shared" si="69"/>
        <v>0</v>
      </c>
      <c r="M395" s="541"/>
      <c r="N395" s="104"/>
    </row>
    <row r="396" spans="1:14" s="105" customFormat="1" ht="31.5" customHeight="1" x14ac:dyDescent="0.25">
      <c r="A396" s="319" t="s">
        <v>188</v>
      </c>
      <c r="B396" s="133" t="s">
        <v>35</v>
      </c>
      <c r="C396" s="133" t="s">
        <v>313</v>
      </c>
      <c r="D396" s="133" t="s">
        <v>22</v>
      </c>
      <c r="E396" s="180" t="s">
        <v>547</v>
      </c>
      <c r="F396" s="307">
        <v>200</v>
      </c>
      <c r="G396" s="87"/>
      <c r="H396" s="87"/>
      <c r="I396" s="87"/>
      <c r="J396" s="604">
        <f t="shared" si="69"/>
        <v>6822.6</v>
      </c>
      <c r="K396" s="604">
        <f t="shared" si="69"/>
        <v>0</v>
      </c>
      <c r="L396" s="604">
        <f t="shared" si="69"/>
        <v>0</v>
      </c>
      <c r="M396" s="541"/>
      <c r="N396" s="104"/>
    </row>
    <row r="397" spans="1:14" s="105" customFormat="1" ht="31.5" customHeight="1" x14ac:dyDescent="0.25">
      <c r="A397" s="319" t="s">
        <v>189</v>
      </c>
      <c r="B397" s="133" t="s">
        <v>35</v>
      </c>
      <c r="C397" s="133" t="s">
        <v>313</v>
      </c>
      <c r="D397" s="133" t="s">
        <v>22</v>
      </c>
      <c r="E397" s="180" t="s">
        <v>547</v>
      </c>
      <c r="F397" s="307">
        <v>240</v>
      </c>
      <c r="G397" s="87"/>
      <c r="H397" s="87"/>
      <c r="I397" s="87"/>
      <c r="J397" s="604">
        <f>J398</f>
        <v>6822.6</v>
      </c>
      <c r="K397" s="604">
        <f t="shared" ref="K397:L400" si="70">K398</f>
        <v>0</v>
      </c>
      <c r="L397" s="604">
        <f t="shared" si="70"/>
        <v>0</v>
      </c>
      <c r="M397" s="541"/>
      <c r="N397" s="104"/>
    </row>
    <row r="398" spans="1:14" s="105" customFormat="1" ht="31.5" customHeight="1" x14ac:dyDescent="0.2">
      <c r="A398" s="179" t="s">
        <v>37</v>
      </c>
      <c r="B398" s="133" t="s">
        <v>35</v>
      </c>
      <c r="C398" s="133" t="s">
        <v>313</v>
      </c>
      <c r="D398" s="133" t="s">
        <v>22</v>
      </c>
      <c r="E398" s="180" t="s">
        <v>547</v>
      </c>
      <c r="F398" s="307">
        <v>240</v>
      </c>
      <c r="G398" s="87" t="s">
        <v>25</v>
      </c>
      <c r="H398" s="87"/>
      <c r="I398" s="87"/>
      <c r="J398" s="604">
        <f>J399</f>
        <v>6822.6</v>
      </c>
      <c r="K398" s="604">
        <f t="shared" si="70"/>
        <v>0</v>
      </c>
      <c r="L398" s="604">
        <f t="shared" si="70"/>
        <v>0</v>
      </c>
      <c r="M398" s="541"/>
      <c r="N398" s="104"/>
    </row>
    <row r="399" spans="1:14" s="105" customFormat="1" ht="31.5" customHeight="1" x14ac:dyDescent="0.2">
      <c r="A399" s="179" t="s">
        <v>202</v>
      </c>
      <c r="B399" s="133" t="s">
        <v>35</v>
      </c>
      <c r="C399" s="133" t="s">
        <v>313</v>
      </c>
      <c r="D399" s="133" t="s">
        <v>22</v>
      </c>
      <c r="E399" s="180" t="s">
        <v>547</v>
      </c>
      <c r="F399" s="307">
        <v>240</v>
      </c>
      <c r="G399" s="87" t="s">
        <v>25</v>
      </c>
      <c r="H399" s="87" t="s">
        <v>28</v>
      </c>
      <c r="I399" s="87"/>
      <c r="J399" s="604">
        <f>J400</f>
        <v>6822.6</v>
      </c>
      <c r="K399" s="604">
        <f t="shared" si="70"/>
        <v>0</v>
      </c>
      <c r="L399" s="604">
        <f t="shared" si="70"/>
        <v>0</v>
      </c>
      <c r="M399" s="541"/>
      <c r="N399" s="104"/>
    </row>
    <row r="400" spans="1:14" s="105" customFormat="1" ht="31.5" customHeight="1" x14ac:dyDescent="0.2">
      <c r="A400" s="179" t="s">
        <v>85</v>
      </c>
      <c r="B400" s="133" t="s">
        <v>35</v>
      </c>
      <c r="C400" s="133" t="s">
        <v>313</v>
      </c>
      <c r="D400" s="133" t="s">
        <v>22</v>
      </c>
      <c r="E400" s="180" t="s">
        <v>547</v>
      </c>
      <c r="F400" s="307">
        <v>240</v>
      </c>
      <c r="G400" s="87" t="s">
        <v>25</v>
      </c>
      <c r="H400" s="87" t="s">
        <v>28</v>
      </c>
      <c r="I400" s="87" t="s">
        <v>13</v>
      </c>
      <c r="J400" s="604">
        <f>'ведомст 3'!K204</f>
        <v>6822.6</v>
      </c>
      <c r="K400" s="604">
        <f t="shared" si="70"/>
        <v>0</v>
      </c>
      <c r="L400" s="604">
        <f t="shared" si="70"/>
        <v>0</v>
      </c>
      <c r="M400" s="541"/>
      <c r="N400" s="104"/>
    </row>
    <row r="401" spans="1:18" s="105" customFormat="1" ht="63.75" customHeight="1" x14ac:dyDescent="0.25">
      <c r="A401" s="378" t="s">
        <v>414</v>
      </c>
      <c r="B401" s="133" t="s">
        <v>35</v>
      </c>
      <c r="C401" s="133" t="s">
        <v>313</v>
      </c>
      <c r="D401" s="133" t="s">
        <v>23</v>
      </c>
      <c r="E401" s="133"/>
      <c r="F401" s="307"/>
      <c r="G401" s="87"/>
      <c r="H401" s="87"/>
      <c r="I401" s="87"/>
      <c r="J401" s="604">
        <f t="shared" ref="J401:J406" si="71">J402</f>
        <v>2093.1999999999998</v>
      </c>
      <c r="K401" s="604">
        <f t="shared" ref="K401:L406" si="72">K402</f>
        <v>0</v>
      </c>
      <c r="L401" s="604">
        <f t="shared" si="72"/>
        <v>0</v>
      </c>
      <c r="M401" s="541"/>
      <c r="N401" s="104"/>
    </row>
    <row r="402" spans="1:18" s="105" customFormat="1" ht="46.5" customHeight="1" x14ac:dyDescent="0.25">
      <c r="A402" s="378" t="s">
        <v>436</v>
      </c>
      <c r="B402" s="133" t="s">
        <v>35</v>
      </c>
      <c r="C402" s="133" t="s">
        <v>313</v>
      </c>
      <c r="D402" s="133" t="s">
        <v>23</v>
      </c>
      <c r="E402" s="180" t="s">
        <v>435</v>
      </c>
      <c r="F402" s="307"/>
      <c r="G402" s="87"/>
      <c r="H402" s="87"/>
      <c r="I402" s="87"/>
      <c r="J402" s="604">
        <f t="shared" si="71"/>
        <v>2093.1999999999998</v>
      </c>
      <c r="K402" s="604">
        <f t="shared" si="72"/>
        <v>0</v>
      </c>
      <c r="L402" s="604">
        <f t="shared" si="72"/>
        <v>0</v>
      </c>
      <c r="M402" s="541"/>
      <c r="N402" s="104"/>
    </row>
    <row r="403" spans="1:18" s="105" customFormat="1" ht="50.25" customHeight="1" x14ac:dyDescent="0.25">
      <c r="A403" s="178" t="s">
        <v>188</v>
      </c>
      <c r="B403" s="133" t="s">
        <v>35</v>
      </c>
      <c r="C403" s="133" t="s">
        <v>313</v>
      </c>
      <c r="D403" s="133" t="s">
        <v>23</v>
      </c>
      <c r="E403" s="180" t="s">
        <v>435</v>
      </c>
      <c r="F403" s="307">
        <v>200</v>
      </c>
      <c r="G403" s="87"/>
      <c r="H403" s="87"/>
      <c r="I403" s="87"/>
      <c r="J403" s="604">
        <f t="shared" si="71"/>
        <v>2093.1999999999998</v>
      </c>
      <c r="K403" s="604">
        <f t="shared" si="72"/>
        <v>0</v>
      </c>
      <c r="L403" s="604">
        <f t="shared" si="72"/>
        <v>0</v>
      </c>
      <c r="M403" s="541"/>
      <c r="N403" s="104"/>
    </row>
    <row r="404" spans="1:18" s="105" customFormat="1" ht="31.5" customHeight="1" x14ac:dyDescent="0.25">
      <c r="A404" s="178" t="s">
        <v>189</v>
      </c>
      <c r="B404" s="133" t="s">
        <v>35</v>
      </c>
      <c r="C404" s="133" t="s">
        <v>313</v>
      </c>
      <c r="D404" s="133" t="s">
        <v>23</v>
      </c>
      <c r="E404" s="180" t="s">
        <v>435</v>
      </c>
      <c r="F404" s="307">
        <v>240</v>
      </c>
      <c r="G404" s="87"/>
      <c r="H404" s="87"/>
      <c r="I404" s="87"/>
      <c r="J404" s="604">
        <f t="shared" si="71"/>
        <v>2093.1999999999998</v>
      </c>
      <c r="K404" s="604">
        <f t="shared" si="72"/>
        <v>0</v>
      </c>
      <c r="L404" s="604">
        <f t="shared" si="72"/>
        <v>0</v>
      </c>
      <c r="M404" s="541"/>
      <c r="N404" s="104"/>
    </row>
    <row r="405" spans="1:18" s="105" customFormat="1" ht="23.25" customHeight="1" x14ac:dyDescent="0.25">
      <c r="A405" s="176" t="s">
        <v>37</v>
      </c>
      <c r="B405" s="133" t="s">
        <v>35</v>
      </c>
      <c r="C405" s="133" t="s">
        <v>313</v>
      </c>
      <c r="D405" s="133" t="s">
        <v>23</v>
      </c>
      <c r="E405" s="180" t="s">
        <v>435</v>
      </c>
      <c r="F405" s="307">
        <v>240</v>
      </c>
      <c r="G405" s="87" t="s">
        <v>25</v>
      </c>
      <c r="H405" s="87"/>
      <c r="I405" s="87"/>
      <c r="J405" s="604">
        <f t="shared" si="71"/>
        <v>2093.1999999999998</v>
      </c>
      <c r="K405" s="604">
        <f t="shared" si="72"/>
        <v>0</v>
      </c>
      <c r="L405" s="604">
        <f t="shared" si="72"/>
        <v>0</v>
      </c>
      <c r="M405" s="541"/>
      <c r="N405" s="104"/>
    </row>
    <row r="406" spans="1:18" s="105" customFormat="1" ht="24.75" customHeight="1" x14ac:dyDescent="0.25">
      <c r="A406" s="378" t="s">
        <v>415</v>
      </c>
      <c r="B406" s="133" t="s">
        <v>35</v>
      </c>
      <c r="C406" s="133" t="s">
        <v>313</v>
      </c>
      <c r="D406" s="133" t="s">
        <v>23</v>
      </c>
      <c r="E406" s="180" t="s">
        <v>435</v>
      </c>
      <c r="F406" s="307">
        <v>240</v>
      </c>
      <c r="G406" s="87" t="s">
        <v>25</v>
      </c>
      <c r="H406" s="87" t="s">
        <v>63</v>
      </c>
      <c r="I406" s="87"/>
      <c r="J406" s="604">
        <f t="shared" si="71"/>
        <v>2093.1999999999998</v>
      </c>
      <c r="K406" s="604">
        <f t="shared" si="72"/>
        <v>0</v>
      </c>
      <c r="L406" s="604">
        <f t="shared" si="72"/>
        <v>0</v>
      </c>
      <c r="M406" s="541"/>
      <c r="N406" s="104"/>
    </row>
    <row r="407" spans="1:18" s="105" customFormat="1" ht="31.5" customHeight="1" x14ac:dyDescent="0.2">
      <c r="A407" s="179" t="s">
        <v>85</v>
      </c>
      <c r="B407" s="133" t="s">
        <v>35</v>
      </c>
      <c r="C407" s="133" t="s">
        <v>313</v>
      </c>
      <c r="D407" s="133" t="s">
        <v>23</v>
      </c>
      <c r="E407" s="180" t="s">
        <v>435</v>
      </c>
      <c r="F407" s="307">
        <v>240</v>
      </c>
      <c r="G407" s="87" t="s">
        <v>25</v>
      </c>
      <c r="H407" s="87" t="s">
        <v>63</v>
      </c>
      <c r="I407" s="87" t="s">
        <v>13</v>
      </c>
      <c r="J407" s="604">
        <f>'ведомст 3'!K185</f>
        <v>2093.1999999999998</v>
      </c>
      <c r="K407" s="604">
        <f>'ведомст 3'!L185</f>
        <v>0</v>
      </c>
      <c r="L407" s="604">
        <f>'ведомст 3'!M185</f>
        <v>0</v>
      </c>
      <c r="M407" s="541"/>
      <c r="N407" s="104"/>
    </row>
    <row r="408" spans="1:18" s="105" customFormat="1" ht="87" customHeight="1" x14ac:dyDescent="0.25">
      <c r="A408" s="176" t="s">
        <v>413</v>
      </c>
      <c r="B408" s="133" t="s">
        <v>47</v>
      </c>
      <c r="C408" s="133" t="s">
        <v>313</v>
      </c>
      <c r="D408" s="133"/>
      <c r="E408" s="133"/>
      <c r="F408" s="307"/>
      <c r="G408" s="87"/>
      <c r="H408" s="87"/>
      <c r="I408" s="87"/>
      <c r="J408" s="190">
        <f>J409+J433+J441+J456</f>
        <v>4510.2999999999993</v>
      </c>
      <c r="K408" s="190">
        <f>K409+K433+K441+K456</f>
        <v>3045.2999999999997</v>
      </c>
      <c r="L408" s="190">
        <f>L409+L433+L441+L456</f>
        <v>3045.2999999999997</v>
      </c>
      <c r="M408" s="541"/>
      <c r="N408" s="291">
        <f>J416+J422+J427+J432+J440+J448</f>
        <v>3045.2999999999997</v>
      </c>
      <c r="O408" s="291">
        <f>K416+K422+K427+K432+K440+K448</f>
        <v>3045.2999999999997</v>
      </c>
      <c r="P408" s="291">
        <f>L416+L422+L427+L432+L440+L448</f>
        <v>3045.2999999999997</v>
      </c>
    </row>
    <row r="409" spans="1:18" s="105" customFormat="1" ht="31.5" customHeight="1" x14ac:dyDescent="0.2">
      <c r="A409" s="179" t="s">
        <v>114</v>
      </c>
      <c r="B409" s="133" t="s">
        <v>47</v>
      </c>
      <c r="C409" s="133" t="s">
        <v>24</v>
      </c>
      <c r="D409" s="133"/>
      <c r="E409" s="133"/>
      <c r="F409" s="313"/>
      <c r="G409" s="87"/>
      <c r="H409" s="87"/>
      <c r="I409" s="87"/>
      <c r="J409" s="141">
        <f>J410</f>
        <v>2992.2999999999997</v>
      </c>
      <c r="K409" s="141">
        <f>K410</f>
        <v>2992.2999999999997</v>
      </c>
      <c r="L409" s="141">
        <f>L410</f>
        <v>2992.2999999999997</v>
      </c>
      <c r="M409" s="291"/>
      <c r="N409" s="104"/>
      <c r="O409" s="345"/>
      <c r="P409" s="345"/>
      <c r="Q409" s="345"/>
      <c r="R409" s="345"/>
    </row>
    <row r="410" spans="1:18" s="105" customFormat="1" ht="43.5" customHeight="1" x14ac:dyDescent="0.25">
      <c r="A410" s="312" t="s">
        <v>225</v>
      </c>
      <c r="B410" s="133" t="s">
        <v>47</v>
      </c>
      <c r="C410" s="133" t="s">
        <v>24</v>
      </c>
      <c r="D410" s="133" t="s">
        <v>22</v>
      </c>
      <c r="E410" s="133"/>
      <c r="F410" s="313"/>
      <c r="G410" s="87"/>
      <c r="H410" s="87"/>
      <c r="I410" s="87"/>
      <c r="J410" s="141">
        <f>J411+J417</f>
        <v>2992.2999999999997</v>
      </c>
      <c r="K410" s="141">
        <f>K411+K417</f>
        <v>2992.2999999999997</v>
      </c>
      <c r="L410" s="141">
        <f>L411+L417</f>
        <v>2992.2999999999997</v>
      </c>
      <c r="M410" s="291"/>
      <c r="N410" s="104"/>
      <c r="O410" s="345"/>
      <c r="P410" s="345"/>
      <c r="Q410" s="345"/>
      <c r="R410" s="345"/>
    </row>
    <row r="411" spans="1:18" s="105" customFormat="1" ht="31.5" customHeight="1" x14ac:dyDescent="0.2">
      <c r="A411" s="179" t="s">
        <v>160</v>
      </c>
      <c r="B411" s="133" t="s">
        <v>47</v>
      </c>
      <c r="C411" s="133" t="s">
        <v>24</v>
      </c>
      <c r="D411" s="133" t="s">
        <v>22</v>
      </c>
      <c r="E411" s="133" t="s">
        <v>333</v>
      </c>
      <c r="F411" s="313"/>
      <c r="G411" s="87"/>
      <c r="H411" s="87"/>
      <c r="I411" s="87"/>
      <c r="J411" s="141">
        <f t="shared" ref="J411:L415" si="73">J412</f>
        <v>2863.6</v>
      </c>
      <c r="K411" s="141">
        <f t="shared" si="73"/>
        <v>2863.6</v>
      </c>
      <c r="L411" s="141">
        <f t="shared" si="73"/>
        <v>2863.6</v>
      </c>
      <c r="M411" s="291"/>
      <c r="N411" s="104"/>
    </row>
    <row r="412" spans="1:18" s="105" customFormat="1" ht="90" x14ac:dyDescent="0.25">
      <c r="A412" s="312" t="s">
        <v>190</v>
      </c>
      <c r="B412" s="133" t="s">
        <v>47</v>
      </c>
      <c r="C412" s="133" t="s">
        <v>24</v>
      </c>
      <c r="D412" s="133" t="s">
        <v>22</v>
      </c>
      <c r="E412" s="133" t="s">
        <v>333</v>
      </c>
      <c r="F412" s="313">
        <v>100</v>
      </c>
      <c r="G412" s="87"/>
      <c r="H412" s="87"/>
      <c r="I412" s="87"/>
      <c r="J412" s="141">
        <f t="shared" si="73"/>
        <v>2863.6</v>
      </c>
      <c r="K412" s="141">
        <f t="shared" si="73"/>
        <v>2863.6</v>
      </c>
      <c r="L412" s="141">
        <f t="shared" si="73"/>
        <v>2863.6</v>
      </c>
      <c r="M412" s="291"/>
      <c r="N412" s="104"/>
    </row>
    <row r="413" spans="1:18" s="105" customFormat="1" ht="31.5" customHeight="1" x14ac:dyDescent="0.25">
      <c r="A413" s="312" t="s">
        <v>196</v>
      </c>
      <c r="B413" s="133" t="s">
        <v>47</v>
      </c>
      <c r="C413" s="133" t="s">
        <v>24</v>
      </c>
      <c r="D413" s="133" t="s">
        <v>22</v>
      </c>
      <c r="E413" s="133" t="s">
        <v>333</v>
      </c>
      <c r="F413" s="313">
        <v>120</v>
      </c>
      <c r="G413" s="87"/>
      <c r="H413" s="87"/>
      <c r="I413" s="87"/>
      <c r="J413" s="141">
        <f t="shared" si="73"/>
        <v>2863.6</v>
      </c>
      <c r="K413" s="141">
        <f t="shared" si="73"/>
        <v>2863.6</v>
      </c>
      <c r="L413" s="141">
        <f t="shared" si="73"/>
        <v>2863.6</v>
      </c>
      <c r="M413" s="291"/>
      <c r="N413" s="104"/>
    </row>
    <row r="414" spans="1:18" s="105" customFormat="1" ht="23.25" customHeight="1" x14ac:dyDescent="0.25">
      <c r="A414" s="312" t="s">
        <v>21</v>
      </c>
      <c r="B414" s="133" t="s">
        <v>47</v>
      </c>
      <c r="C414" s="133" t="s">
        <v>24</v>
      </c>
      <c r="D414" s="133" t="s">
        <v>22</v>
      </c>
      <c r="E414" s="133" t="s">
        <v>333</v>
      </c>
      <c r="F414" s="313">
        <v>120</v>
      </c>
      <c r="G414" s="87" t="s">
        <v>22</v>
      </c>
      <c r="H414" s="87"/>
      <c r="I414" s="87"/>
      <c r="J414" s="141">
        <f t="shared" si="73"/>
        <v>2863.6</v>
      </c>
      <c r="K414" s="141">
        <f t="shared" si="73"/>
        <v>2863.6</v>
      </c>
      <c r="L414" s="141">
        <f t="shared" si="73"/>
        <v>2863.6</v>
      </c>
      <c r="M414" s="291"/>
      <c r="N414" s="104"/>
    </row>
    <row r="415" spans="1:18" s="105" customFormat="1" ht="33" customHeight="1" x14ac:dyDescent="0.2">
      <c r="A415" s="179" t="s">
        <v>55</v>
      </c>
      <c r="B415" s="133" t="s">
        <v>47</v>
      </c>
      <c r="C415" s="133" t="s">
        <v>24</v>
      </c>
      <c r="D415" s="133" t="s">
        <v>22</v>
      </c>
      <c r="E415" s="133" t="s">
        <v>333</v>
      </c>
      <c r="F415" s="313">
        <v>120</v>
      </c>
      <c r="G415" s="87" t="s">
        <v>22</v>
      </c>
      <c r="H415" s="87" t="s">
        <v>40</v>
      </c>
      <c r="I415" s="87"/>
      <c r="J415" s="141">
        <f t="shared" si="73"/>
        <v>2863.6</v>
      </c>
      <c r="K415" s="141">
        <f t="shared" si="73"/>
        <v>2863.6</v>
      </c>
      <c r="L415" s="141">
        <f t="shared" si="73"/>
        <v>2863.6</v>
      </c>
      <c r="M415" s="291"/>
      <c r="N415" s="291"/>
      <c r="O415" s="345"/>
      <c r="P415" s="345"/>
    </row>
    <row r="416" spans="1:18" s="105" customFormat="1" ht="31.5" customHeight="1" x14ac:dyDescent="0.2">
      <c r="A416" s="179" t="s">
        <v>301</v>
      </c>
      <c r="B416" s="133" t="s">
        <v>47</v>
      </c>
      <c r="C416" s="133" t="s">
        <v>24</v>
      </c>
      <c r="D416" s="133" t="s">
        <v>22</v>
      </c>
      <c r="E416" s="133" t="s">
        <v>333</v>
      </c>
      <c r="F416" s="313">
        <v>120</v>
      </c>
      <c r="G416" s="87" t="s">
        <v>22</v>
      </c>
      <c r="H416" s="87" t="s">
        <v>40</v>
      </c>
      <c r="I416" s="87" t="s">
        <v>88</v>
      </c>
      <c r="J416" s="141">
        <f>'ведомст 3'!K300</f>
        <v>2863.6</v>
      </c>
      <c r="K416" s="141">
        <f>'ведомст 3'!L300</f>
        <v>2863.6</v>
      </c>
      <c r="L416" s="141">
        <f>'ведомст 3'!M300</f>
        <v>2863.6</v>
      </c>
      <c r="M416" s="291"/>
      <c r="N416" s="104"/>
    </row>
    <row r="417" spans="1:14" s="105" customFormat="1" ht="31.5" customHeight="1" x14ac:dyDescent="0.2">
      <c r="A417" s="179" t="s">
        <v>250</v>
      </c>
      <c r="B417" s="133" t="s">
        <v>47</v>
      </c>
      <c r="C417" s="133" t="s">
        <v>24</v>
      </c>
      <c r="D417" s="133" t="s">
        <v>22</v>
      </c>
      <c r="E417" s="133" t="s">
        <v>334</v>
      </c>
      <c r="F417" s="313"/>
      <c r="G417" s="87"/>
      <c r="H417" s="87"/>
      <c r="I417" s="87"/>
      <c r="J417" s="141">
        <f>J418+J423+J428</f>
        <v>128.69999999999999</v>
      </c>
      <c r="K417" s="141">
        <f>K418+K423+K428</f>
        <v>128.69999999999999</v>
      </c>
      <c r="L417" s="141">
        <f>L418+L423+L428</f>
        <v>128.69999999999999</v>
      </c>
      <c r="M417" s="291"/>
      <c r="N417" s="104"/>
    </row>
    <row r="418" spans="1:14" s="105" customFormat="1" ht="60" customHeight="1" x14ac:dyDescent="0.25">
      <c r="A418" s="312" t="s">
        <v>190</v>
      </c>
      <c r="B418" s="133" t="s">
        <v>47</v>
      </c>
      <c r="C418" s="133" t="s">
        <v>24</v>
      </c>
      <c r="D418" s="133" t="s">
        <v>22</v>
      </c>
      <c r="E418" s="133" t="s">
        <v>334</v>
      </c>
      <c r="F418" s="313">
        <v>100</v>
      </c>
      <c r="G418" s="87"/>
      <c r="H418" s="87"/>
      <c r="I418" s="87"/>
      <c r="J418" s="141">
        <f t="shared" ref="J418:L421" si="74">J419</f>
        <v>6.4</v>
      </c>
      <c r="K418" s="141">
        <f t="shared" si="74"/>
        <v>6.4</v>
      </c>
      <c r="L418" s="141">
        <f t="shared" si="74"/>
        <v>6.4</v>
      </c>
      <c r="M418" s="291"/>
      <c r="N418" s="104"/>
    </row>
    <row r="419" spans="1:14" s="105" customFormat="1" ht="31.5" customHeight="1" x14ac:dyDescent="0.25">
      <c r="A419" s="312" t="s">
        <v>196</v>
      </c>
      <c r="B419" s="133" t="s">
        <v>47</v>
      </c>
      <c r="C419" s="133" t="s">
        <v>24</v>
      </c>
      <c r="D419" s="133" t="s">
        <v>22</v>
      </c>
      <c r="E419" s="133" t="s">
        <v>334</v>
      </c>
      <c r="F419" s="313">
        <v>120</v>
      </c>
      <c r="G419" s="87"/>
      <c r="H419" s="87"/>
      <c r="I419" s="87"/>
      <c r="J419" s="141">
        <f t="shared" si="74"/>
        <v>6.4</v>
      </c>
      <c r="K419" s="141">
        <f t="shared" si="74"/>
        <v>6.4</v>
      </c>
      <c r="L419" s="141">
        <f t="shared" si="74"/>
        <v>6.4</v>
      </c>
      <c r="M419" s="291"/>
      <c r="N419" s="104"/>
    </row>
    <row r="420" spans="1:14" s="105" customFormat="1" ht="31.5" customHeight="1" x14ac:dyDescent="0.25">
      <c r="A420" s="312" t="s">
        <v>21</v>
      </c>
      <c r="B420" s="133" t="s">
        <v>47</v>
      </c>
      <c r="C420" s="133" t="s">
        <v>24</v>
      </c>
      <c r="D420" s="133" t="s">
        <v>22</v>
      </c>
      <c r="E420" s="133" t="s">
        <v>334</v>
      </c>
      <c r="F420" s="313">
        <v>120</v>
      </c>
      <c r="G420" s="87" t="s">
        <v>22</v>
      </c>
      <c r="H420" s="87"/>
      <c r="I420" s="87"/>
      <c r="J420" s="141">
        <f t="shared" si="74"/>
        <v>6.4</v>
      </c>
      <c r="K420" s="141">
        <f t="shared" si="74"/>
        <v>6.4</v>
      </c>
      <c r="L420" s="141">
        <f t="shared" si="74"/>
        <v>6.4</v>
      </c>
      <c r="M420" s="291"/>
      <c r="N420" s="104"/>
    </row>
    <row r="421" spans="1:14" s="105" customFormat="1" ht="31.5" customHeight="1" x14ac:dyDescent="0.2">
      <c r="A421" s="179" t="s">
        <v>55</v>
      </c>
      <c r="B421" s="133" t="s">
        <v>47</v>
      </c>
      <c r="C421" s="133" t="s">
        <v>24</v>
      </c>
      <c r="D421" s="133" t="s">
        <v>22</v>
      </c>
      <c r="E421" s="133" t="s">
        <v>334</v>
      </c>
      <c r="F421" s="313">
        <v>120</v>
      </c>
      <c r="G421" s="87" t="s">
        <v>22</v>
      </c>
      <c r="H421" s="87" t="s">
        <v>40</v>
      </c>
      <c r="I421" s="87"/>
      <c r="J421" s="141">
        <f t="shared" si="74"/>
        <v>6.4</v>
      </c>
      <c r="K421" s="141">
        <f t="shared" si="74"/>
        <v>6.4</v>
      </c>
      <c r="L421" s="141">
        <f t="shared" si="74"/>
        <v>6.4</v>
      </c>
      <c r="M421" s="291"/>
      <c r="N421" s="104"/>
    </row>
    <row r="422" spans="1:14" s="105" customFormat="1" ht="31.5" customHeight="1" x14ac:dyDescent="0.2">
      <c r="A422" s="179" t="s">
        <v>301</v>
      </c>
      <c r="B422" s="133" t="s">
        <v>47</v>
      </c>
      <c r="C422" s="133" t="s">
        <v>24</v>
      </c>
      <c r="D422" s="133" t="s">
        <v>22</v>
      </c>
      <c r="E422" s="133" t="s">
        <v>334</v>
      </c>
      <c r="F422" s="313">
        <v>120</v>
      </c>
      <c r="G422" s="87" t="s">
        <v>22</v>
      </c>
      <c r="H422" s="87" t="s">
        <v>40</v>
      </c>
      <c r="I422" s="87" t="s">
        <v>88</v>
      </c>
      <c r="J422" s="141">
        <f>'ведомст 3'!K305</f>
        <v>6.4</v>
      </c>
      <c r="K422" s="141">
        <f>'ведомст 3'!L305</f>
        <v>6.4</v>
      </c>
      <c r="L422" s="141">
        <f>'ведомст 3'!M305</f>
        <v>6.4</v>
      </c>
      <c r="M422" s="291"/>
      <c r="N422" s="291"/>
    </row>
    <row r="423" spans="1:14" s="105" customFormat="1" ht="31.5" customHeight="1" x14ac:dyDescent="0.25">
      <c r="A423" s="312" t="s">
        <v>226</v>
      </c>
      <c r="B423" s="133" t="s">
        <v>47</v>
      </c>
      <c r="C423" s="133" t="s">
        <v>24</v>
      </c>
      <c r="D423" s="133" t="s">
        <v>22</v>
      </c>
      <c r="E423" s="133" t="s">
        <v>334</v>
      </c>
      <c r="F423" s="313">
        <v>200</v>
      </c>
      <c r="G423" s="87"/>
      <c r="H423" s="87"/>
      <c r="I423" s="87"/>
      <c r="J423" s="141">
        <f t="shared" ref="J423:L426" si="75">J424</f>
        <v>116.1</v>
      </c>
      <c r="K423" s="141">
        <f t="shared" si="75"/>
        <v>116.1</v>
      </c>
      <c r="L423" s="141">
        <f t="shared" si="75"/>
        <v>116.1</v>
      </c>
      <c r="M423" s="291"/>
      <c r="N423" s="291"/>
    </row>
    <row r="424" spans="1:14" s="105" customFormat="1" ht="31.5" customHeight="1" x14ac:dyDescent="0.25">
      <c r="A424" s="312" t="s">
        <v>227</v>
      </c>
      <c r="B424" s="133" t="s">
        <v>47</v>
      </c>
      <c r="C424" s="133" t="s">
        <v>24</v>
      </c>
      <c r="D424" s="133" t="s">
        <v>22</v>
      </c>
      <c r="E424" s="133" t="s">
        <v>334</v>
      </c>
      <c r="F424" s="313">
        <v>240</v>
      </c>
      <c r="G424" s="87"/>
      <c r="H424" s="87"/>
      <c r="I424" s="87"/>
      <c r="J424" s="141">
        <f t="shared" si="75"/>
        <v>116.1</v>
      </c>
      <c r="K424" s="141">
        <f t="shared" si="75"/>
        <v>116.1</v>
      </c>
      <c r="L424" s="141">
        <f t="shared" si="75"/>
        <v>116.1</v>
      </c>
      <c r="M424" s="291"/>
      <c r="N424" s="291"/>
    </row>
    <row r="425" spans="1:14" s="105" customFormat="1" ht="31.5" customHeight="1" x14ac:dyDescent="0.25">
      <c r="A425" s="312" t="s">
        <v>21</v>
      </c>
      <c r="B425" s="133" t="s">
        <v>47</v>
      </c>
      <c r="C425" s="133" t="s">
        <v>24</v>
      </c>
      <c r="D425" s="133" t="s">
        <v>22</v>
      </c>
      <c r="E425" s="133" t="s">
        <v>334</v>
      </c>
      <c r="F425" s="313">
        <v>240</v>
      </c>
      <c r="G425" s="87" t="s">
        <v>22</v>
      </c>
      <c r="H425" s="87"/>
      <c r="I425" s="87"/>
      <c r="J425" s="141">
        <f t="shared" si="75"/>
        <v>116.1</v>
      </c>
      <c r="K425" s="141">
        <f t="shared" si="75"/>
        <v>116.1</v>
      </c>
      <c r="L425" s="141">
        <f t="shared" si="75"/>
        <v>116.1</v>
      </c>
      <c r="M425" s="291"/>
      <c r="N425" s="291"/>
    </row>
    <row r="426" spans="1:14" s="105" customFormat="1" ht="31.5" customHeight="1" x14ac:dyDescent="0.2">
      <c r="A426" s="179" t="s">
        <v>55</v>
      </c>
      <c r="B426" s="133" t="s">
        <v>47</v>
      </c>
      <c r="C426" s="133" t="s">
        <v>24</v>
      </c>
      <c r="D426" s="133" t="s">
        <v>22</v>
      </c>
      <c r="E426" s="133" t="s">
        <v>334</v>
      </c>
      <c r="F426" s="313">
        <v>240</v>
      </c>
      <c r="G426" s="87" t="s">
        <v>22</v>
      </c>
      <c r="H426" s="87" t="s">
        <v>40</v>
      </c>
      <c r="I426" s="87"/>
      <c r="J426" s="141">
        <f t="shared" si="75"/>
        <v>116.1</v>
      </c>
      <c r="K426" s="141">
        <f t="shared" si="75"/>
        <v>116.1</v>
      </c>
      <c r="L426" s="141">
        <f t="shared" si="75"/>
        <v>116.1</v>
      </c>
      <c r="M426" s="291"/>
      <c r="N426" s="291"/>
    </row>
    <row r="427" spans="1:14" s="105" customFormat="1" ht="31.5" customHeight="1" x14ac:dyDescent="0.2">
      <c r="A427" s="179" t="s">
        <v>301</v>
      </c>
      <c r="B427" s="133" t="s">
        <v>47</v>
      </c>
      <c r="C427" s="133" t="s">
        <v>24</v>
      </c>
      <c r="D427" s="133" t="s">
        <v>22</v>
      </c>
      <c r="E427" s="133" t="s">
        <v>334</v>
      </c>
      <c r="F427" s="313">
        <v>240</v>
      </c>
      <c r="G427" s="87" t="s">
        <v>22</v>
      </c>
      <c r="H427" s="87" t="s">
        <v>40</v>
      </c>
      <c r="I427" s="87" t="s">
        <v>88</v>
      </c>
      <c r="J427" s="141">
        <f>'ведомст 3'!K307</f>
        <v>116.1</v>
      </c>
      <c r="K427" s="141">
        <f>'ведомст 3'!L307</f>
        <v>116.1</v>
      </c>
      <c r="L427" s="141">
        <f>'ведомст 3'!M307</f>
        <v>116.1</v>
      </c>
      <c r="M427" s="291"/>
      <c r="N427" s="291"/>
    </row>
    <row r="428" spans="1:14" s="105" customFormat="1" ht="24" customHeight="1" x14ac:dyDescent="0.25">
      <c r="A428" s="312" t="s">
        <v>192</v>
      </c>
      <c r="B428" s="133" t="s">
        <v>47</v>
      </c>
      <c r="C428" s="133" t="s">
        <v>24</v>
      </c>
      <c r="D428" s="133" t="s">
        <v>22</v>
      </c>
      <c r="E428" s="133" t="s">
        <v>334</v>
      </c>
      <c r="F428" s="313">
        <v>800</v>
      </c>
      <c r="G428" s="87"/>
      <c r="H428" s="87"/>
      <c r="I428" s="87"/>
      <c r="J428" s="141">
        <f t="shared" ref="J428:L431" si="76">J429</f>
        <v>6.1999999999999993</v>
      </c>
      <c r="K428" s="141">
        <f t="shared" si="76"/>
        <v>6.2</v>
      </c>
      <c r="L428" s="141">
        <f t="shared" si="76"/>
        <v>6.2</v>
      </c>
      <c r="M428" s="291"/>
      <c r="N428" s="291"/>
    </row>
    <row r="429" spans="1:14" s="105" customFormat="1" ht="22.5" customHeight="1" x14ac:dyDescent="0.25">
      <c r="A429" s="312" t="s">
        <v>195</v>
      </c>
      <c r="B429" s="133" t="s">
        <v>47</v>
      </c>
      <c r="C429" s="133" t="s">
        <v>24</v>
      </c>
      <c r="D429" s="133" t="s">
        <v>22</v>
      </c>
      <c r="E429" s="133" t="s">
        <v>334</v>
      </c>
      <c r="F429" s="313">
        <v>850</v>
      </c>
      <c r="G429" s="87"/>
      <c r="H429" s="87"/>
      <c r="I429" s="87"/>
      <c r="J429" s="141">
        <f t="shared" si="76"/>
        <v>6.1999999999999993</v>
      </c>
      <c r="K429" s="141">
        <f t="shared" si="76"/>
        <v>6.2</v>
      </c>
      <c r="L429" s="141">
        <f t="shared" si="76"/>
        <v>6.2</v>
      </c>
      <c r="M429" s="291"/>
      <c r="N429" s="291"/>
    </row>
    <row r="430" spans="1:14" s="105" customFormat="1" ht="31.5" customHeight="1" x14ac:dyDescent="0.25">
      <c r="A430" s="312" t="s">
        <v>21</v>
      </c>
      <c r="B430" s="133" t="s">
        <v>47</v>
      </c>
      <c r="C430" s="133" t="s">
        <v>24</v>
      </c>
      <c r="D430" s="133" t="s">
        <v>22</v>
      </c>
      <c r="E430" s="133" t="s">
        <v>334</v>
      </c>
      <c r="F430" s="313">
        <v>850</v>
      </c>
      <c r="G430" s="87" t="s">
        <v>22</v>
      </c>
      <c r="H430" s="87"/>
      <c r="I430" s="87"/>
      <c r="J430" s="141">
        <f t="shared" si="76"/>
        <v>6.1999999999999993</v>
      </c>
      <c r="K430" s="141">
        <f t="shared" si="76"/>
        <v>6.2</v>
      </c>
      <c r="L430" s="141">
        <f t="shared" si="76"/>
        <v>6.2</v>
      </c>
      <c r="M430" s="291"/>
      <c r="N430" s="291"/>
    </row>
    <row r="431" spans="1:14" s="105" customFormat="1" ht="31.5" customHeight="1" x14ac:dyDescent="0.2">
      <c r="A431" s="179" t="s">
        <v>55</v>
      </c>
      <c r="B431" s="133" t="s">
        <v>47</v>
      </c>
      <c r="C431" s="133" t="s">
        <v>24</v>
      </c>
      <c r="D431" s="133" t="s">
        <v>22</v>
      </c>
      <c r="E431" s="133" t="s">
        <v>334</v>
      </c>
      <c r="F431" s="313">
        <v>850</v>
      </c>
      <c r="G431" s="87" t="s">
        <v>22</v>
      </c>
      <c r="H431" s="87" t="s">
        <v>40</v>
      </c>
      <c r="I431" s="87"/>
      <c r="J431" s="141">
        <f t="shared" si="76"/>
        <v>6.1999999999999993</v>
      </c>
      <c r="K431" s="141">
        <f t="shared" si="76"/>
        <v>6.2</v>
      </c>
      <c r="L431" s="141">
        <f t="shared" si="76"/>
        <v>6.2</v>
      </c>
      <c r="M431" s="291"/>
      <c r="N431" s="291"/>
    </row>
    <row r="432" spans="1:14" s="105" customFormat="1" ht="31.5" customHeight="1" x14ac:dyDescent="0.2">
      <c r="A432" s="179" t="s">
        <v>301</v>
      </c>
      <c r="B432" s="133" t="s">
        <v>47</v>
      </c>
      <c r="C432" s="133" t="s">
        <v>24</v>
      </c>
      <c r="D432" s="133" t="s">
        <v>22</v>
      </c>
      <c r="E432" s="133" t="s">
        <v>334</v>
      </c>
      <c r="F432" s="313">
        <v>850</v>
      </c>
      <c r="G432" s="87" t="s">
        <v>22</v>
      </c>
      <c r="H432" s="87" t="s">
        <v>40</v>
      </c>
      <c r="I432" s="87" t="s">
        <v>88</v>
      </c>
      <c r="J432" s="141">
        <f>'ведомст 3'!K309</f>
        <v>6.1999999999999993</v>
      </c>
      <c r="K432" s="141">
        <f>'ведомст 3'!L309</f>
        <v>6.2</v>
      </c>
      <c r="L432" s="141">
        <f>'ведомст 3'!M309</f>
        <v>6.2</v>
      </c>
      <c r="M432" s="291"/>
      <c r="N432" s="291"/>
    </row>
    <row r="433" spans="1:14" s="105" customFormat="1" ht="31.5" customHeight="1" x14ac:dyDescent="0.2">
      <c r="A433" s="179" t="s">
        <v>174</v>
      </c>
      <c r="B433" s="133" t="s">
        <v>47</v>
      </c>
      <c r="C433" s="133" t="s">
        <v>26</v>
      </c>
      <c r="D433" s="133"/>
      <c r="E433" s="133"/>
      <c r="F433" s="313"/>
      <c r="G433" s="87"/>
      <c r="H433" s="87"/>
      <c r="I433" s="87"/>
      <c r="J433" s="141">
        <f t="shared" ref="J433:L434" si="77">J434</f>
        <v>50</v>
      </c>
      <c r="K433" s="141">
        <f t="shared" si="77"/>
        <v>50</v>
      </c>
      <c r="L433" s="141">
        <f t="shared" si="77"/>
        <v>50</v>
      </c>
      <c r="M433" s="291"/>
      <c r="N433" s="104"/>
    </row>
    <row r="434" spans="1:14" s="105" customFormat="1" ht="45" customHeight="1" x14ac:dyDescent="0.2">
      <c r="A434" s="179" t="s">
        <v>124</v>
      </c>
      <c r="B434" s="133" t="s">
        <v>47</v>
      </c>
      <c r="C434" s="133" t="s">
        <v>26</v>
      </c>
      <c r="D434" s="133" t="s">
        <v>22</v>
      </c>
      <c r="E434" s="133"/>
      <c r="F434" s="313"/>
      <c r="G434" s="87"/>
      <c r="H434" s="87"/>
      <c r="I434" s="87"/>
      <c r="J434" s="141">
        <f t="shared" si="77"/>
        <v>50</v>
      </c>
      <c r="K434" s="141">
        <f t="shared" si="77"/>
        <v>50</v>
      </c>
      <c r="L434" s="141">
        <f t="shared" si="77"/>
        <v>50</v>
      </c>
      <c r="M434" s="291"/>
      <c r="N434" s="104"/>
    </row>
    <row r="435" spans="1:14" s="105" customFormat="1" ht="30" x14ac:dyDescent="0.2">
      <c r="A435" s="107" t="s">
        <v>74</v>
      </c>
      <c r="B435" s="332" t="s">
        <v>47</v>
      </c>
      <c r="C435" s="332" t="s">
        <v>26</v>
      </c>
      <c r="D435" s="332" t="s">
        <v>22</v>
      </c>
      <c r="E435" s="332" t="s">
        <v>391</v>
      </c>
      <c r="F435" s="333"/>
      <c r="G435" s="87"/>
      <c r="H435" s="87"/>
      <c r="I435" s="87"/>
      <c r="J435" s="141">
        <f t="shared" ref="J435:L439" si="78">J436</f>
        <v>50</v>
      </c>
      <c r="K435" s="141">
        <f t="shared" si="78"/>
        <v>50</v>
      </c>
      <c r="L435" s="141">
        <f t="shared" si="78"/>
        <v>50</v>
      </c>
      <c r="M435" s="291"/>
      <c r="N435" s="104"/>
    </row>
    <row r="436" spans="1:14" s="105" customFormat="1" ht="30" x14ac:dyDescent="0.2">
      <c r="A436" s="107" t="s">
        <v>234</v>
      </c>
      <c r="B436" s="332" t="s">
        <v>47</v>
      </c>
      <c r="C436" s="332" t="s">
        <v>26</v>
      </c>
      <c r="D436" s="332" t="s">
        <v>22</v>
      </c>
      <c r="E436" s="332" t="s">
        <v>391</v>
      </c>
      <c r="F436" s="333">
        <v>700</v>
      </c>
      <c r="G436" s="87"/>
      <c r="H436" s="87"/>
      <c r="I436" s="87"/>
      <c r="J436" s="141">
        <f t="shared" si="78"/>
        <v>50</v>
      </c>
      <c r="K436" s="141">
        <f t="shared" si="78"/>
        <v>50</v>
      </c>
      <c r="L436" s="141">
        <f t="shared" si="78"/>
        <v>50</v>
      </c>
      <c r="M436" s="291"/>
      <c r="N436" s="104"/>
    </row>
    <row r="437" spans="1:14" s="105" customFormat="1" x14ac:dyDescent="0.2">
      <c r="A437" s="107" t="s">
        <v>75</v>
      </c>
      <c r="B437" s="332" t="s">
        <v>47</v>
      </c>
      <c r="C437" s="332" t="s">
        <v>26</v>
      </c>
      <c r="D437" s="332" t="s">
        <v>22</v>
      </c>
      <c r="E437" s="332" t="s">
        <v>391</v>
      </c>
      <c r="F437" s="333">
        <v>730</v>
      </c>
      <c r="G437" s="87"/>
      <c r="H437" s="87"/>
      <c r="I437" s="87"/>
      <c r="J437" s="141">
        <f t="shared" si="78"/>
        <v>50</v>
      </c>
      <c r="K437" s="141">
        <f t="shared" si="78"/>
        <v>50</v>
      </c>
      <c r="L437" s="141">
        <f t="shared" si="78"/>
        <v>50</v>
      </c>
      <c r="M437" s="291"/>
      <c r="N437" s="104"/>
    </row>
    <row r="438" spans="1:14" s="105" customFormat="1" ht="28.5" customHeight="1" x14ac:dyDescent="0.2">
      <c r="A438" s="107" t="s">
        <v>261</v>
      </c>
      <c r="B438" s="332" t="s">
        <v>47</v>
      </c>
      <c r="C438" s="332" t="s">
        <v>26</v>
      </c>
      <c r="D438" s="332" t="s">
        <v>22</v>
      </c>
      <c r="E438" s="332" t="s">
        <v>391</v>
      </c>
      <c r="F438" s="333">
        <v>730</v>
      </c>
      <c r="G438" s="87" t="s">
        <v>35</v>
      </c>
      <c r="H438" s="87"/>
      <c r="I438" s="87"/>
      <c r="J438" s="141">
        <f t="shared" si="78"/>
        <v>50</v>
      </c>
      <c r="K438" s="141">
        <f t="shared" si="78"/>
        <v>50</v>
      </c>
      <c r="L438" s="141">
        <f t="shared" si="78"/>
        <v>50</v>
      </c>
      <c r="M438" s="291"/>
      <c r="N438" s="291"/>
    </row>
    <row r="439" spans="1:14" s="105" customFormat="1" ht="30" customHeight="1" x14ac:dyDescent="0.25">
      <c r="A439" s="312" t="s">
        <v>262</v>
      </c>
      <c r="B439" s="332" t="s">
        <v>47</v>
      </c>
      <c r="C439" s="332" t="s">
        <v>26</v>
      </c>
      <c r="D439" s="332" t="s">
        <v>22</v>
      </c>
      <c r="E439" s="332" t="s">
        <v>391</v>
      </c>
      <c r="F439" s="333">
        <v>730</v>
      </c>
      <c r="G439" s="87" t="s">
        <v>35</v>
      </c>
      <c r="H439" s="87" t="s">
        <v>22</v>
      </c>
      <c r="I439" s="87"/>
      <c r="J439" s="141">
        <f>J440</f>
        <v>50</v>
      </c>
      <c r="K439" s="141">
        <f t="shared" si="78"/>
        <v>50</v>
      </c>
      <c r="L439" s="141">
        <f t="shared" si="78"/>
        <v>50</v>
      </c>
      <c r="M439" s="291"/>
      <c r="N439" s="291"/>
    </row>
    <row r="440" spans="1:14" s="105" customFormat="1" ht="31.5" customHeight="1" x14ac:dyDescent="0.2">
      <c r="A440" s="179" t="s">
        <v>301</v>
      </c>
      <c r="B440" s="332" t="s">
        <v>47</v>
      </c>
      <c r="C440" s="332" t="s">
        <v>26</v>
      </c>
      <c r="D440" s="332" t="s">
        <v>22</v>
      </c>
      <c r="E440" s="332" t="s">
        <v>391</v>
      </c>
      <c r="F440" s="333">
        <v>730</v>
      </c>
      <c r="G440" s="87" t="s">
        <v>35</v>
      </c>
      <c r="H440" s="87" t="s">
        <v>22</v>
      </c>
      <c r="I440" s="87" t="s">
        <v>88</v>
      </c>
      <c r="J440" s="141">
        <f>'ведомст 3'!K353</f>
        <v>50</v>
      </c>
      <c r="K440" s="141">
        <f>'ведомст 3'!L353</f>
        <v>50</v>
      </c>
      <c r="L440" s="141">
        <f>'ведомст 3'!M353</f>
        <v>50</v>
      </c>
      <c r="M440" s="291"/>
      <c r="N440" s="104"/>
    </row>
    <row r="441" spans="1:14" s="105" customFormat="1" ht="31.5" customHeight="1" x14ac:dyDescent="0.2">
      <c r="A441" s="89" t="s">
        <v>175</v>
      </c>
      <c r="B441" s="133" t="s">
        <v>47</v>
      </c>
      <c r="C441" s="133" t="s">
        <v>27</v>
      </c>
      <c r="D441" s="133"/>
      <c r="E441" s="133"/>
      <c r="F441" s="307"/>
      <c r="G441" s="87"/>
      <c r="H441" s="87"/>
      <c r="I441" s="87"/>
      <c r="J441" s="141">
        <f>J442+J449</f>
        <v>1468</v>
      </c>
      <c r="K441" s="141">
        <f>K442+K449</f>
        <v>3</v>
      </c>
      <c r="L441" s="141">
        <f>L442+L449</f>
        <v>3</v>
      </c>
      <c r="M441" s="291"/>
      <c r="N441" s="104"/>
    </row>
    <row r="442" spans="1:14" s="105" customFormat="1" ht="31.5" customHeight="1" x14ac:dyDescent="0.2">
      <c r="A442" s="89" t="s">
        <v>176</v>
      </c>
      <c r="B442" s="133" t="s">
        <v>47</v>
      </c>
      <c r="C442" s="133" t="s">
        <v>27</v>
      </c>
      <c r="D442" s="133" t="s">
        <v>22</v>
      </c>
      <c r="E442" s="133"/>
      <c r="F442" s="307"/>
      <c r="G442" s="87"/>
      <c r="H442" s="87"/>
      <c r="I442" s="87"/>
      <c r="J442" s="141">
        <f t="shared" ref="J442:L443" si="79">J443</f>
        <v>3</v>
      </c>
      <c r="K442" s="141">
        <v>3</v>
      </c>
      <c r="L442" s="141">
        <f t="shared" si="79"/>
        <v>3</v>
      </c>
      <c r="M442" s="291"/>
      <c r="N442" s="104"/>
    </row>
    <row r="443" spans="1:14" s="105" customFormat="1" ht="30.75" customHeight="1" x14ac:dyDescent="0.2">
      <c r="A443" s="346" t="s">
        <v>52</v>
      </c>
      <c r="B443" s="133" t="s">
        <v>47</v>
      </c>
      <c r="C443" s="133" t="s">
        <v>27</v>
      </c>
      <c r="D443" s="133" t="s">
        <v>22</v>
      </c>
      <c r="E443" s="133" t="s">
        <v>392</v>
      </c>
      <c r="F443" s="307"/>
      <c r="G443" s="87"/>
      <c r="H443" s="87"/>
      <c r="I443" s="87"/>
      <c r="J443" s="141">
        <f t="shared" si="79"/>
        <v>3</v>
      </c>
      <c r="K443" s="141">
        <v>3</v>
      </c>
      <c r="L443" s="141">
        <f t="shared" si="79"/>
        <v>3</v>
      </c>
      <c r="M443" s="291"/>
      <c r="N443" s="104"/>
    </row>
    <row r="444" spans="1:14" s="105" customFormat="1" ht="24" customHeight="1" x14ac:dyDescent="0.25">
      <c r="A444" s="347" t="s">
        <v>238</v>
      </c>
      <c r="B444" s="133" t="s">
        <v>47</v>
      </c>
      <c r="C444" s="133" t="s">
        <v>27</v>
      </c>
      <c r="D444" s="133" t="s">
        <v>22</v>
      </c>
      <c r="E444" s="133" t="s">
        <v>392</v>
      </c>
      <c r="F444" s="307">
        <v>500</v>
      </c>
      <c r="G444" s="87"/>
      <c r="H444" s="87"/>
      <c r="I444" s="87"/>
      <c r="J444" s="141">
        <f t="shared" ref="J444:L447" si="80">J445</f>
        <v>3</v>
      </c>
      <c r="K444" s="141">
        <v>3</v>
      </c>
      <c r="L444" s="141">
        <f t="shared" si="80"/>
        <v>3</v>
      </c>
      <c r="M444" s="291"/>
      <c r="N444" s="104"/>
    </row>
    <row r="445" spans="1:14" s="105" customFormat="1" ht="24.75" customHeight="1" x14ac:dyDescent="0.25">
      <c r="A445" s="312" t="s">
        <v>237</v>
      </c>
      <c r="B445" s="133" t="s">
        <v>47</v>
      </c>
      <c r="C445" s="133" t="s">
        <v>27</v>
      </c>
      <c r="D445" s="133" t="s">
        <v>22</v>
      </c>
      <c r="E445" s="133" t="s">
        <v>392</v>
      </c>
      <c r="F445" s="307">
        <v>510</v>
      </c>
      <c r="G445" s="87"/>
      <c r="H445" s="87"/>
      <c r="I445" s="87"/>
      <c r="J445" s="141">
        <f t="shared" si="80"/>
        <v>3</v>
      </c>
      <c r="K445" s="141">
        <f t="shared" si="80"/>
        <v>3</v>
      </c>
      <c r="L445" s="141">
        <f t="shared" si="80"/>
        <v>3</v>
      </c>
      <c r="M445" s="291"/>
      <c r="N445" s="104"/>
    </row>
    <row r="446" spans="1:14" s="105" customFormat="1" ht="47.25" x14ac:dyDescent="0.2">
      <c r="A446" s="346" t="s">
        <v>235</v>
      </c>
      <c r="B446" s="133" t="s">
        <v>47</v>
      </c>
      <c r="C446" s="133" t="s">
        <v>27</v>
      </c>
      <c r="D446" s="133" t="s">
        <v>22</v>
      </c>
      <c r="E446" s="133" t="s">
        <v>392</v>
      </c>
      <c r="F446" s="307">
        <v>510</v>
      </c>
      <c r="G446" s="87" t="s">
        <v>51</v>
      </c>
      <c r="H446" s="87"/>
      <c r="I446" s="87"/>
      <c r="J446" s="141">
        <f t="shared" si="80"/>
        <v>3</v>
      </c>
      <c r="K446" s="141">
        <f t="shared" si="80"/>
        <v>3</v>
      </c>
      <c r="L446" s="141">
        <f t="shared" si="80"/>
        <v>3</v>
      </c>
      <c r="M446" s="291"/>
      <c r="N446" s="104"/>
    </row>
    <row r="447" spans="1:14" s="105" customFormat="1" ht="31.5" customHeight="1" x14ac:dyDescent="0.2">
      <c r="A447" s="348" t="s">
        <v>50</v>
      </c>
      <c r="B447" s="133" t="s">
        <v>47</v>
      </c>
      <c r="C447" s="133" t="s">
        <v>27</v>
      </c>
      <c r="D447" s="133" t="s">
        <v>22</v>
      </c>
      <c r="E447" s="133" t="s">
        <v>392</v>
      </c>
      <c r="F447" s="307">
        <v>510</v>
      </c>
      <c r="G447" s="87" t="s">
        <v>51</v>
      </c>
      <c r="H447" s="87" t="s">
        <v>22</v>
      </c>
      <c r="I447" s="87"/>
      <c r="J447" s="141">
        <f>J448</f>
        <v>3</v>
      </c>
      <c r="K447" s="141">
        <f t="shared" si="80"/>
        <v>3</v>
      </c>
      <c r="L447" s="141">
        <f t="shared" si="80"/>
        <v>3</v>
      </c>
      <c r="M447" s="291"/>
      <c r="N447" s="349"/>
    </row>
    <row r="448" spans="1:14" s="105" customFormat="1" ht="31.5" customHeight="1" x14ac:dyDescent="0.2">
      <c r="A448" s="179" t="s">
        <v>301</v>
      </c>
      <c r="B448" s="133" t="s">
        <v>47</v>
      </c>
      <c r="C448" s="133" t="s">
        <v>27</v>
      </c>
      <c r="D448" s="133" t="s">
        <v>22</v>
      </c>
      <c r="E448" s="133" t="s">
        <v>392</v>
      </c>
      <c r="F448" s="307">
        <v>510</v>
      </c>
      <c r="G448" s="87" t="s">
        <v>51</v>
      </c>
      <c r="H448" s="87" t="s">
        <v>22</v>
      </c>
      <c r="I448" s="87" t="s">
        <v>88</v>
      </c>
      <c r="J448" s="141">
        <f>'ведомст 3'!K361</f>
        <v>3</v>
      </c>
      <c r="K448" s="141">
        <f>'ведомст 3'!L361</f>
        <v>3</v>
      </c>
      <c r="L448" s="141">
        <f>'ведомст 3'!M361</f>
        <v>3</v>
      </c>
      <c r="M448" s="291"/>
      <c r="N448" s="104"/>
    </row>
    <row r="449" spans="1:16" s="105" customFormat="1" ht="47.25" customHeight="1" x14ac:dyDescent="0.25">
      <c r="A449" s="378" t="s">
        <v>417</v>
      </c>
      <c r="B449" s="133" t="s">
        <v>47</v>
      </c>
      <c r="C449" s="133" t="s">
        <v>27</v>
      </c>
      <c r="D449" s="133" t="s">
        <v>23</v>
      </c>
      <c r="E449" s="133"/>
      <c r="F449" s="307"/>
      <c r="G449" s="87"/>
      <c r="H449" s="87"/>
      <c r="I449" s="87"/>
      <c r="J449" s="589">
        <f t="shared" ref="J449:L454" si="81">J450</f>
        <v>1465</v>
      </c>
      <c r="K449" s="589">
        <f t="shared" si="81"/>
        <v>0</v>
      </c>
      <c r="L449" s="589">
        <f t="shared" si="81"/>
        <v>0</v>
      </c>
      <c r="M449" s="291"/>
      <c r="N449" s="104"/>
    </row>
    <row r="450" spans="1:16" s="105" customFormat="1" ht="31.5" customHeight="1" x14ac:dyDescent="0.25">
      <c r="A450" s="378" t="s">
        <v>418</v>
      </c>
      <c r="B450" s="133" t="s">
        <v>47</v>
      </c>
      <c r="C450" s="133" t="s">
        <v>27</v>
      </c>
      <c r="D450" s="133" t="s">
        <v>23</v>
      </c>
      <c r="E450" s="133" t="s">
        <v>419</v>
      </c>
      <c r="F450" s="307"/>
      <c r="G450" s="87"/>
      <c r="H450" s="87"/>
      <c r="I450" s="87"/>
      <c r="J450" s="589">
        <f t="shared" si="81"/>
        <v>1465</v>
      </c>
      <c r="K450" s="589">
        <f t="shared" si="81"/>
        <v>0</v>
      </c>
      <c r="L450" s="589">
        <f t="shared" si="81"/>
        <v>0</v>
      </c>
      <c r="M450" s="291"/>
      <c r="N450" s="104"/>
    </row>
    <row r="451" spans="1:16" s="105" customFormat="1" ht="32.25" customHeight="1" x14ac:dyDescent="0.25">
      <c r="A451" s="199" t="s">
        <v>238</v>
      </c>
      <c r="B451" s="133" t="s">
        <v>47</v>
      </c>
      <c r="C451" s="133" t="s">
        <v>27</v>
      </c>
      <c r="D451" s="133" t="s">
        <v>23</v>
      </c>
      <c r="E451" s="133" t="s">
        <v>419</v>
      </c>
      <c r="F451" s="307">
        <v>500</v>
      </c>
      <c r="G451" s="87"/>
      <c r="H451" s="87"/>
      <c r="I451" s="87"/>
      <c r="J451" s="589">
        <f t="shared" si="81"/>
        <v>1465</v>
      </c>
      <c r="K451" s="589">
        <f t="shared" si="81"/>
        <v>0</v>
      </c>
      <c r="L451" s="589">
        <f t="shared" si="81"/>
        <v>0</v>
      </c>
      <c r="M451" s="291"/>
      <c r="N451" s="104"/>
    </row>
    <row r="452" spans="1:16" s="105" customFormat="1" ht="24.75" customHeight="1" x14ac:dyDescent="0.25">
      <c r="A452" s="378" t="s">
        <v>420</v>
      </c>
      <c r="B452" s="133" t="s">
        <v>47</v>
      </c>
      <c r="C452" s="133" t="s">
        <v>27</v>
      </c>
      <c r="D452" s="133" t="s">
        <v>23</v>
      </c>
      <c r="E452" s="133" t="s">
        <v>419</v>
      </c>
      <c r="F452" s="307">
        <v>520</v>
      </c>
      <c r="G452" s="87"/>
      <c r="H452" s="87"/>
      <c r="I452" s="87"/>
      <c r="J452" s="589">
        <f t="shared" si="81"/>
        <v>1465</v>
      </c>
      <c r="K452" s="589">
        <f t="shared" si="81"/>
        <v>0</v>
      </c>
      <c r="L452" s="589">
        <f t="shared" si="81"/>
        <v>0</v>
      </c>
      <c r="M452" s="291"/>
      <c r="N452" s="104"/>
    </row>
    <row r="453" spans="1:16" s="105" customFormat="1" ht="31.5" customHeight="1" x14ac:dyDescent="0.25">
      <c r="A453" s="176" t="s">
        <v>235</v>
      </c>
      <c r="B453" s="133" t="s">
        <v>47</v>
      </c>
      <c r="C453" s="133" t="s">
        <v>27</v>
      </c>
      <c r="D453" s="133" t="s">
        <v>23</v>
      </c>
      <c r="E453" s="133" t="s">
        <v>419</v>
      </c>
      <c r="F453" s="307">
        <v>520</v>
      </c>
      <c r="G453" s="87" t="s">
        <v>51</v>
      </c>
      <c r="H453" s="87"/>
      <c r="I453" s="87"/>
      <c r="J453" s="589">
        <f t="shared" si="81"/>
        <v>1465</v>
      </c>
      <c r="K453" s="589">
        <f t="shared" si="81"/>
        <v>0</v>
      </c>
      <c r="L453" s="589">
        <f t="shared" si="81"/>
        <v>0</v>
      </c>
      <c r="M453" s="291"/>
      <c r="N453" s="104"/>
    </row>
    <row r="454" spans="1:16" s="105" customFormat="1" ht="31.5" customHeight="1" x14ac:dyDescent="0.25">
      <c r="A454" s="386" t="s">
        <v>416</v>
      </c>
      <c r="B454" s="133" t="s">
        <v>47</v>
      </c>
      <c r="C454" s="133" t="s">
        <v>27</v>
      </c>
      <c r="D454" s="133" t="s">
        <v>23</v>
      </c>
      <c r="E454" s="133" t="s">
        <v>419</v>
      </c>
      <c r="F454" s="307">
        <v>520</v>
      </c>
      <c r="G454" s="87" t="s">
        <v>51</v>
      </c>
      <c r="H454" s="87" t="s">
        <v>36</v>
      </c>
      <c r="I454" s="87"/>
      <c r="J454" s="589">
        <f t="shared" si="81"/>
        <v>1465</v>
      </c>
      <c r="K454" s="589">
        <f t="shared" si="81"/>
        <v>0</v>
      </c>
      <c r="L454" s="589">
        <f t="shared" si="81"/>
        <v>0</v>
      </c>
      <c r="M454" s="291"/>
      <c r="N454" s="104"/>
    </row>
    <row r="455" spans="1:16" s="105" customFormat="1" ht="31.5" customHeight="1" x14ac:dyDescent="0.2">
      <c r="A455" s="179" t="s">
        <v>301</v>
      </c>
      <c r="B455" s="133" t="s">
        <v>47</v>
      </c>
      <c r="C455" s="133" t="s">
        <v>27</v>
      </c>
      <c r="D455" s="133" t="s">
        <v>23</v>
      </c>
      <c r="E455" s="133" t="s">
        <v>419</v>
      </c>
      <c r="F455" s="307">
        <v>520</v>
      </c>
      <c r="G455" s="87" t="s">
        <v>51</v>
      </c>
      <c r="H455" s="87" t="s">
        <v>36</v>
      </c>
      <c r="I455" s="87" t="s">
        <v>88</v>
      </c>
      <c r="J455" s="589">
        <f>'ведомст 3'!K368</f>
        <v>1465</v>
      </c>
      <c r="K455" s="589">
        <f>'ведомст 3'!L368</f>
        <v>0</v>
      </c>
      <c r="L455" s="589">
        <f>'ведомст 3'!M368</f>
        <v>0</v>
      </c>
      <c r="M455" s="291"/>
      <c r="N455" s="104"/>
    </row>
    <row r="456" spans="1:16" s="105" customFormat="1" ht="0.75" customHeight="1" x14ac:dyDescent="0.25">
      <c r="A456" s="176" t="s">
        <v>483</v>
      </c>
      <c r="B456" s="133" t="s">
        <v>47</v>
      </c>
      <c r="C456" s="133" t="s">
        <v>29</v>
      </c>
      <c r="D456" s="133"/>
      <c r="E456" s="133"/>
      <c r="F456" s="307"/>
      <c r="G456" s="87"/>
      <c r="H456" s="87"/>
      <c r="I456" s="87"/>
      <c r="J456" s="589">
        <f t="shared" ref="J456:J462" si="82">J457</f>
        <v>0</v>
      </c>
      <c r="K456" s="589">
        <f t="shared" ref="K456:L462" si="83">K457</f>
        <v>0</v>
      </c>
      <c r="L456" s="589">
        <f t="shared" si="83"/>
        <v>0</v>
      </c>
      <c r="M456" s="291"/>
      <c r="N456" s="104"/>
    </row>
    <row r="457" spans="1:16" s="105" customFormat="1" ht="33.75" hidden="1" customHeight="1" x14ac:dyDescent="0.25">
      <c r="A457" s="176" t="s">
        <v>482</v>
      </c>
      <c r="B457" s="133" t="s">
        <v>47</v>
      </c>
      <c r="C457" s="133" t="s">
        <v>29</v>
      </c>
      <c r="D457" s="133" t="s">
        <v>22</v>
      </c>
      <c r="E457" s="133"/>
      <c r="F457" s="307"/>
      <c r="G457" s="87"/>
      <c r="H457" s="87"/>
      <c r="I457" s="87"/>
      <c r="J457" s="589">
        <f t="shared" si="82"/>
        <v>0</v>
      </c>
      <c r="K457" s="589">
        <f t="shared" si="83"/>
        <v>0</v>
      </c>
      <c r="L457" s="589">
        <f t="shared" si="83"/>
        <v>0</v>
      </c>
      <c r="M457" s="291"/>
      <c r="N457" s="104"/>
    </row>
    <row r="458" spans="1:16" s="105" customFormat="1" ht="31.5" hidden="1" customHeight="1" x14ac:dyDescent="0.25">
      <c r="A458" s="176" t="s">
        <v>481</v>
      </c>
      <c r="B458" s="133" t="s">
        <v>47</v>
      </c>
      <c r="C458" s="133" t="s">
        <v>29</v>
      </c>
      <c r="D458" s="133" t="s">
        <v>22</v>
      </c>
      <c r="E458" s="133" t="s">
        <v>480</v>
      </c>
      <c r="F458" s="307"/>
      <c r="G458" s="87"/>
      <c r="H458" s="87"/>
      <c r="I458" s="87"/>
      <c r="J458" s="589">
        <f t="shared" si="82"/>
        <v>0</v>
      </c>
      <c r="K458" s="589">
        <f t="shared" si="83"/>
        <v>0</v>
      </c>
      <c r="L458" s="589">
        <f t="shared" si="83"/>
        <v>0</v>
      </c>
      <c r="M458" s="291"/>
      <c r="N458" s="104"/>
    </row>
    <row r="459" spans="1:16" s="105" customFormat="1" ht="31.5" hidden="1" customHeight="1" x14ac:dyDescent="0.25">
      <c r="A459" s="178" t="s">
        <v>188</v>
      </c>
      <c r="B459" s="133" t="s">
        <v>47</v>
      </c>
      <c r="C459" s="133" t="s">
        <v>29</v>
      </c>
      <c r="D459" s="133" t="s">
        <v>22</v>
      </c>
      <c r="E459" s="133" t="s">
        <v>480</v>
      </c>
      <c r="F459" s="307">
        <v>200</v>
      </c>
      <c r="G459" s="87"/>
      <c r="H459" s="87"/>
      <c r="I459" s="87"/>
      <c r="J459" s="589">
        <f t="shared" si="82"/>
        <v>0</v>
      </c>
      <c r="K459" s="589">
        <f t="shared" si="83"/>
        <v>0</v>
      </c>
      <c r="L459" s="589">
        <f t="shared" si="83"/>
        <v>0</v>
      </c>
      <c r="M459" s="291"/>
      <c r="N459" s="104"/>
    </row>
    <row r="460" spans="1:16" s="105" customFormat="1" ht="31.5" hidden="1" customHeight="1" x14ac:dyDescent="0.25">
      <c r="A460" s="178" t="s">
        <v>189</v>
      </c>
      <c r="B460" s="133" t="s">
        <v>47</v>
      </c>
      <c r="C460" s="133" t="s">
        <v>29</v>
      </c>
      <c r="D460" s="133" t="s">
        <v>22</v>
      </c>
      <c r="E460" s="133" t="s">
        <v>480</v>
      </c>
      <c r="F460" s="307">
        <v>240</v>
      </c>
      <c r="G460" s="87"/>
      <c r="H460" s="87"/>
      <c r="I460" s="87"/>
      <c r="J460" s="589">
        <f t="shared" si="82"/>
        <v>0</v>
      </c>
      <c r="K460" s="589">
        <f t="shared" si="83"/>
        <v>0</v>
      </c>
      <c r="L460" s="589">
        <f t="shared" si="83"/>
        <v>0</v>
      </c>
      <c r="M460" s="291"/>
      <c r="N460" s="104"/>
    </row>
    <row r="461" spans="1:16" s="105" customFormat="1" ht="24" hidden="1" customHeight="1" x14ac:dyDescent="0.25">
      <c r="A461" s="176" t="s">
        <v>37</v>
      </c>
      <c r="B461" s="133" t="s">
        <v>47</v>
      </c>
      <c r="C461" s="133" t="s">
        <v>29</v>
      </c>
      <c r="D461" s="133" t="s">
        <v>22</v>
      </c>
      <c r="E461" s="133" t="s">
        <v>480</v>
      </c>
      <c r="F461" s="307">
        <v>240</v>
      </c>
      <c r="G461" s="87" t="s">
        <v>25</v>
      </c>
      <c r="H461" s="87"/>
      <c r="I461" s="87"/>
      <c r="J461" s="589">
        <f t="shared" si="82"/>
        <v>0</v>
      </c>
      <c r="K461" s="589">
        <f t="shared" si="83"/>
        <v>0</v>
      </c>
      <c r="L461" s="589">
        <f t="shared" si="83"/>
        <v>0</v>
      </c>
      <c r="M461" s="291"/>
      <c r="N461" s="104"/>
    </row>
    <row r="462" spans="1:16" s="105" customFormat="1" ht="31.5" hidden="1" customHeight="1" x14ac:dyDescent="0.25">
      <c r="A462" s="176" t="s">
        <v>80</v>
      </c>
      <c r="B462" s="133" t="s">
        <v>47</v>
      </c>
      <c r="C462" s="133" t="s">
        <v>29</v>
      </c>
      <c r="D462" s="133" t="s">
        <v>22</v>
      </c>
      <c r="E462" s="133" t="s">
        <v>480</v>
      </c>
      <c r="F462" s="307">
        <v>240</v>
      </c>
      <c r="G462" s="87" t="s">
        <v>25</v>
      </c>
      <c r="H462" s="87" t="s">
        <v>99</v>
      </c>
      <c r="I462" s="87"/>
      <c r="J462" s="589">
        <f t="shared" si="82"/>
        <v>0</v>
      </c>
      <c r="K462" s="589">
        <f t="shared" si="83"/>
        <v>0</v>
      </c>
      <c r="L462" s="589">
        <f t="shared" si="83"/>
        <v>0</v>
      </c>
      <c r="M462" s="291"/>
      <c r="N462" s="104"/>
    </row>
    <row r="463" spans="1:16" s="105" customFormat="1" ht="31.5" hidden="1" customHeight="1" x14ac:dyDescent="0.2">
      <c r="A463" s="179" t="s">
        <v>85</v>
      </c>
      <c r="B463" s="133" t="s">
        <v>47</v>
      </c>
      <c r="C463" s="133" t="s">
        <v>29</v>
      </c>
      <c r="D463" s="133" t="s">
        <v>22</v>
      </c>
      <c r="E463" s="133" t="s">
        <v>480</v>
      </c>
      <c r="F463" s="307">
        <v>240</v>
      </c>
      <c r="G463" s="87" t="s">
        <v>25</v>
      </c>
      <c r="H463" s="87" t="s">
        <v>99</v>
      </c>
      <c r="I463" s="87" t="s">
        <v>13</v>
      </c>
      <c r="J463" s="589">
        <f>'ведомст 3'!K211</f>
        <v>0</v>
      </c>
      <c r="K463" s="589">
        <f>'ведомст 3'!L211</f>
        <v>0</v>
      </c>
      <c r="L463" s="589">
        <f>'ведомст 3'!M211</f>
        <v>0</v>
      </c>
      <c r="M463" s="291"/>
      <c r="N463" s="104"/>
    </row>
    <row r="464" spans="1:16" s="105" customFormat="1" ht="79.5" customHeight="1" x14ac:dyDescent="0.25">
      <c r="A464" s="179" t="s">
        <v>525</v>
      </c>
      <c r="B464" s="350" t="s">
        <v>96</v>
      </c>
      <c r="C464" s="350"/>
      <c r="D464" s="350"/>
      <c r="E464" s="350"/>
      <c r="F464" s="336"/>
      <c r="G464" s="175"/>
      <c r="H464" s="175"/>
      <c r="I464" s="175"/>
      <c r="J464" s="140">
        <f>J465+J473</f>
        <v>321</v>
      </c>
      <c r="K464" s="140">
        <f>K465+K473</f>
        <v>216</v>
      </c>
      <c r="L464" s="140">
        <f>L465+L473</f>
        <v>216</v>
      </c>
      <c r="M464" s="291"/>
      <c r="N464" s="291">
        <f>J471+J479</f>
        <v>321</v>
      </c>
      <c r="O464" s="106">
        <f>K471+K479</f>
        <v>216</v>
      </c>
      <c r="P464" s="106">
        <f>L471+L479</f>
        <v>216</v>
      </c>
    </row>
    <row r="465" spans="1:16384" s="105" customFormat="1" ht="34.5" customHeight="1" x14ac:dyDescent="0.25">
      <c r="A465" s="185" t="s">
        <v>305</v>
      </c>
      <c r="B465" s="133" t="s">
        <v>394</v>
      </c>
      <c r="C465" s="133" t="s">
        <v>24</v>
      </c>
      <c r="D465" s="351"/>
      <c r="E465" s="351"/>
      <c r="F465" s="185"/>
      <c r="G465" s="185"/>
      <c r="H465" s="185"/>
      <c r="I465" s="185"/>
      <c r="J465" s="352">
        <f>J466</f>
        <v>186</v>
      </c>
      <c r="K465" s="352">
        <f>K466</f>
        <v>127</v>
      </c>
      <c r="L465" s="352">
        <f>L466</f>
        <v>127</v>
      </c>
      <c r="M465" s="545"/>
      <c r="N465" s="370"/>
      <c r="O465" s="185"/>
      <c r="P465" s="185"/>
      <c r="Q465" s="185"/>
      <c r="R465" s="185"/>
      <c r="S465" s="185"/>
      <c r="T465" s="185"/>
      <c r="U465" s="185"/>
      <c r="V465" s="185"/>
      <c r="W465" s="185"/>
      <c r="X465" s="185"/>
      <c r="Y465" s="185"/>
      <c r="Z465" s="185"/>
      <c r="AA465" s="185"/>
      <c r="AB465" s="185"/>
      <c r="AC465" s="185"/>
      <c r="AD465" s="185"/>
      <c r="AE465" s="185"/>
      <c r="AF465" s="185"/>
      <c r="AG465" s="185"/>
      <c r="AH465" s="185"/>
      <c r="AI465" s="185"/>
      <c r="AJ465" s="185"/>
      <c r="AK465" s="185"/>
      <c r="AL465" s="185"/>
      <c r="AM465" s="185"/>
      <c r="AN465" s="185"/>
      <c r="AO465" s="185"/>
      <c r="AP465" s="185"/>
      <c r="AQ465" s="185"/>
      <c r="AR465" s="185"/>
      <c r="AS465" s="185"/>
      <c r="AT465" s="185"/>
      <c r="AU465" s="185"/>
      <c r="AV465" s="185"/>
      <c r="AW465" s="185"/>
      <c r="AX465" s="185"/>
      <c r="AY465" s="185"/>
      <c r="AZ465" s="185"/>
      <c r="BA465" s="185"/>
      <c r="BB465" s="185"/>
      <c r="BC465" s="185"/>
      <c r="BD465" s="185"/>
      <c r="BE465" s="185"/>
      <c r="BF465" s="185"/>
      <c r="BG465" s="185"/>
      <c r="BH465" s="185"/>
      <c r="BI465" s="185"/>
      <c r="BJ465" s="185"/>
      <c r="BK465" s="185"/>
      <c r="BL465" s="185"/>
      <c r="BM465" s="185"/>
      <c r="BN465" s="185"/>
      <c r="BO465" s="185"/>
      <c r="BP465" s="185"/>
      <c r="BQ465" s="185"/>
      <c r="BR465" s="185"/>
      <c r="BS465" s="185"/>
      <c r="BT465" s="185"/>
      <c r="BU465" s="185"/>
      <c r="BV465" s="185"/>
      <c r="BW465" s="185"/>
      <c r="BX465" s="185"/>
      <c r="BY465" s="185"/>
      <c r="BZ465" s="185"/>
      <c r="CA465" s="185"/>
      <c r="CB465" s="185"/>
      <c r="CC465" s="185"/>
      <c r="CD465" s="185"/>
      <c r="CE465" s="185"/>
      <c r="CF465" s="185"/>
      <c r="CG465" s="185"/>
      <c r="CH465" s="185"/>
      <c r="CI465" s="185"/>
      <c r="CJ465" s="185"/>
      <c r="CK465" s="185"/>
      <c r="CL465" s="185"/>
      <c r="CM465" s="185"/>
      <c r="CN465" s="185"/>
      <c r="CO465" s="185"/>
      <c r="CP465" s="185"/>
      <c r="CQ465" s="185"/>
      <c r="CR465" s="185"/>
      <c r="CS465" s="185"/>
      <c r="CT465" s="185"/>
      <c r="CU465" s="185"/>
      <c r="CV465" s="185"/>
      <c r="CW465" s="185"/>
      <c r="CX465" s="185"/>
      <c r="CY465" s="185"/>
      <c r="CZ465" s="185"/>
      <c r="DA465" s="185"/>
      <c r="DB465" s="185"/>
      <c r="DC465" s="185"/>
      <c r="DD465" s="185"/>
      <c r="DE465" s="185"/>
      <c r="DF465" s="185"/>
      <c r="DG465" s="185"/>
      <c r="DH465" s="185"/>
      <c r="DI465" s="185"/>
      <c r="DJ465" s="185"/>
      <c r="DK465" s="185"/>
      <c r="DL465" s="185"/>
      <c r="DM465" s="185"/>
      <c r="DN465" s="185"/>
      <c r="DO465" s="185"/>
      <c r="DP465" s="185"/>
      <c r="DQ465" s="185"/>
      <c r="DR465" s="185"/>
      <c r="DS465" s="185"/>
      <c r="DT465" s="185"/>
      <c r="DU465" s="185"/>
      <c r="DV465" s="185"/>
      <c r="DW465" s="185"/>
      <c r="DX465" s="185"/>
      <c r="DY465" s="185"/>
      <c r="DZ465" s="185"/>
      <c r="EA465" s="185"/>
      <c r="EB465" s="185"/>
      <c r="EC465" s="185"/>
      <c r="ED465" s="185"/>
      <c r="EE465" s="185"/>
      <c r="EF465" s="185"/>
      <c r="EG465" s="185"/>
      <c r="EH465" s="185"/>
      <c r="EI465" s="185"/>
      <c r="EJ465" s="185"/>
      <c r="EK465" s="185"/>
      <c r="EL465" s="185"/>
      <c r="EM465" s="185"/>
      <c r="EN465" s="185"/>
      <c r="EO465" s="185"/>
      <c r="EP465" s="185"/>
      <c r="EQ465" s="185"/>
      <c r="ER465" s="185"/>
      <c r="ES465" s="185"/>
      <c r="ET465" s="185"/>
      <c r="EU465" s="185"/>
      <c r="EV465" s="185"/>
      <c r="EW465" s="185"/>
      <c r="EX465" s="185"/>
      <c r="EY465" s="185"/>
      <c r="EZ465" s="185"/>
      <c r="FA465" s="185"/>
      <c r="FB465" s="185"/>
      <c r="FC465" s="185"/>
      <c r="FD465" s="185"/>
      <c r="FE465" s="185"/>
      <c r="FF465" s="185"/>
      <c r="FG465" s="185"/>
      <c r="FH465" s="185"/>
      <c r="FI465" s="185"/>
      <c r="FJ465" s="185"/>
      <c r="FK465" s="185"/>
      <c r="FL465" s="185"/>
      <c r="FM465" s="185"/>
      <c r="FN465" s="185"/>
      <c r="FO465" s="185"/>
      <c r="FP465" s="185"/>
      <c r="FQ465" s="185"/>
      <c r="FR465" s="185"/>
      <c r="FS465" s="185"/>
      <c r="FT465" s="185"/>
      <c r="FU465" s="185"/>
      <c r="FV465" s="185"/>
      <c r="FW465" s="185"/>
      <c r="FX465" s="185"/>
      <c r="FY465" s="185"/>
      <c r="FZ465" s="185"/>
      <c r="GA465" s="185"/>
      <c r="GB465" s="185"/>
      <c r="GC465" s="185"/>
      <c r="GD465" s="185"/>
      <c r="GE465" s="185"/>
      <c r="GF465" s="185"/>
      <c r="GG465" s="185"/>
      <c r="GH465" s="185"/>
      <c r="GI465" s="185"/>
      <c r="GJ465" s="185"/>
      <c r="GK465" s="185"/>
      <c r="GL465" s="185"/>
      <c r="GM465" s="185"/>
      <c r="GN465" s="185"/>
      <c r="GO465" s="185"/>
      <c r="GP465" s="185"/>
      <c r="GQ465" s="185"/>
      <c r="GR465" s="185"/>
      <c r="GS465" s="185"/>
      <c r="GT465" s="185"/>
      <c r="GU465" s="185"/>
      <c r="GV465" s="185"/>
      <c r="GW465" s="185"/>
      <c r="GX465" s="185"/>
      <c r="GY465" s="185"/>
      <c r="GZ465" s="185"/>
      <c r="HA465" s="185"/>
      <c r="HB465" s="185"/>
      <c r="HC465" s="185"/>
      <c r="HD465" s="185"/>
      <c r="HE465" s="185"/>
      <c r="HF465" s="185"/>
      <c r="HG465" s="185"/>
      <c r="HH465" s="185"/>
      <c r="HI465" s="185"/>
      <c r="HJ465" s="185"/>
      <c r="HK465" s="185"/>
      <c r="HL465" s="185"/>
      <c r="HM465" s="185"/>
      <c r="HN465" s="185"/>
      <c r="HO465" s="185"/>
      <c r="HP465" s="185"/>
      <c r="HQ465" s="185"/>
      <c r="HR465" s="185"/>
      <c r="HS465" s="185"/>
      <c r="HT465" s="185"/>
      <c r="HU465" s="185"/>
      <c r="HV465" s="185"/>
      <c r="HW465" s="185"/>
      <c r="HX465" s="185"/>
      <c r="HY465" s="185"/>
      <c r="HZ465" s="185"/>
      <c r="IA465" s="185"/>
      <c r="IB465" s="185"/>
      <c r="IC465" s="185"/>
      <c r="ID465" s="185"/>
      <c r="IE465" s="185"/>
      <c r="IF465" s="185"/>
      <c r="IG465" s="185"/>
      <c r="IH465" s="185"/>
      <c r="II465" s="185"/>
      <c r="IJ465" s="185"/>
      <c r="IK465" s="185"/>
      <c r="IL465" s="185"/>
      <c r="IM465" s="185"/>
      <c r="IN465" s="185"/>
      <c r="IO465" s="185"/>
      <c r="IP465" s="185"/>
      <c r="IQ465" s="185"/>
      <c r="IR465" s="185"/>
      <c r="IS465" s="185"/>
      <c r="IT465" s="185"/>
      <c r="IU465" s="185"/>
      <c r="IV465" s="185"/>
      <c r="IW465" s="185"/>
      <c r="IX465" s="185"/>
      <c r="IY465" s="185"/>
      <c r="IZ465" s="185"/>
      <c r="JA465" s="185"/>
      <c r="JB465" s="185"/>
      <c r="JC465" s="185"/>
      <c r="JD465" s="185"/>
      <c r="JE465" s="185"/>
      <c r="JF465" s="185"/>
      <c r="JG465" s="185"/>
      <c r="JH465" s="185"/>
      <c r="JI465" s="185"/>
      <c r="JJ465" s="185"/>
      <c r="JK465" s="185"/>
      <c r="JL465" s="185"/>
      <c r="JM465" s="185"/>
      <c r="JN465" s="185"/>
      <c r="JO465" s="185"/>
      <c r="JP465" s="185"/>
      <c r="JQ465" s="185"/>
      <c r="JR465" s="185"/>
      <c r="JS465" s="185"/>
      <c r="JT465" s="185"/>
      <c r="JU465" s="185"/>
      <c r="JV465" s="185"/>
      <c r="JW465" s="185"/>
      <c r="JX465" s="185"/>
      <c r="JY465" s="185"/>
      <c r="JZ465" s="185"/>
      <c r="KA465" s="185"/>
      <c r="KB465" s="185"/>
      <c r="KC465" s="185"/>
      <c r="KD465" s="185"/>
      <c r="KE465" s="185"/>
      <c r="KF465" s="185"/>
      <c r="KG465" s="185"/>
      <c r="KH465" s="185"/>
      <c r="KI465" s="185"/>
      <c r="KJ465" s="185"/>
      <c r="KK465" s="185"/>
      <c r="KL465" s="185"/>
      <c r="KM465" s="185"/>
      <c r="KN465" s="185"/>
      <c r="KO465" s="185"/>
      <c r="KP465" s="185"/>
      <c r="KQ465" s="185"/>
      <c r="KR465" s="185"/>
      <c r="KS465" s="185"/>
      <c r="KT465" s="185"/>
      <c r="KU465" s="185"/>
      <c r="KV465" s="185"/>
      <c r="KW465" s="185"/>
      <c r="KX465" s="185"/>
      <c r="KY465" s="185"/>
      <c r="KZ465" s="185"/>
      <c r="LA465" s="185"/>
      <c r="LB465" s="185"/>
      <c r="LC465" s="185"/>
      <c r="LD465" s="185"/>
      <c r="LE465" s="185"/>
      <c r="LF465" s="185"/>
      <c r="LG465" s="185"/>
      <c r="LH465" s="185"/>
      <c r="LI465" s="185"/>
      <c r="LJ465" s="185"/>
      <c r="LK465" s="185"/>
      <c r="LL465" s="185"/>
      <c r="LM465" s="185"/>
      <c r="LN465" s="185"/>
      <c r="LO465" s="185"/>
      <c r="LP465" s="185"/>
      <c r="LQ465" s="185"/>
      <c r="LR465" s="185"/>
      <c r="LS465" s="185"/>
      <c r="LT465" s="185"/>
      <c r="LU465" s="185"/>
      <c r="LV465" s="185"/>
      <c r="LW465" s="185"/>
      <c r="LX465" s="185"/>
      <c r="LY465" s="185"/>
      <c r="LZ465" s="185"/>
      <c r="MA465" s="185"/>
      <c r="MB465" s="185"/>
      <c r="MC465" s="185"/>
      <c r="MD465" s="185"/>
      <c r="ME465" s="185"/>
      <c r="MF465" s="185"/>
      <c r="MG465" s="185"/>
      <c r="MH465" s="185"/>
      <c r="MI465" s="185"/>
      <c r="MJ465" s="185"/>
      <c r="MK465" s="185"/>
      <c r="ML465" s="185"/>
      <c r="MM465" s="185"/>
      <c r="MN465" s="185"/>
      <c r="MO465" s="185"/>
      <c r="MP465" s="185"/>
      <c r="MQ465" s="185"/>
      <c r="MR465" s="185"/>
      <c r="MS465" s="185"/>
      <c r="MT465" s="185"/>
      <c r="MU465" s="185"/>
      <c r="MV465" s="185"/>
      <c r="MW465" s="185"/>
      <c r="MX465" s="185"/>
      <c r="MY465" s="185"/>
      <c r="MZ465" s="185"/>
      <c r="NA465" s="185"/>
      <c r="NB465" s="185"/>
      <c r="NC465" s="185"/>
      <c r="ND465" s="185"/>
      <c r="NE465" s="185"/>
      <c r="NF465" s="185"/>
      <c r="NG465" s="185"/>
      <c r="NH465" s="185"/>
      <c r="NI465" s="185"/>
      <c r="NJ465" s="185"/>
      <c r="NK465" s="185"/>
      <c r="NL465" s="185"/>
      <c r="NM465" s="185"/>
      <c r="NN465" s="185"/>
      <c r="NO465" s="185"/>
      <c r="NP465" s="185"/>
      <c r="NQ465" s="185"/>
      <c r="NR465" s="185"/>
      <c r="NS465" s="185"/>
      <c r="NT465" s="185"/>
      <c r="NU465" s="185"/>
      <c r="NV465" s="185"/>
      <c r="NW465" s="185"/>
      <c r="NX465" s="185"/>
      <c r="NY465" s="185"/>
      <c r="NZ465" s="185"/>
      <c r="OA465" s="185"/>
      <c r="OB465" s="185"/>
      <c r="OC465" s="185"/>
      <c r="OD465" s="185"/>
      <c r="OE465" s="185"/>
      <c r="OF465" s="185"/>
      <c r="OG465" s="185"/>
      <c r="OH465" s="185"/>
      <c r="OI465" s="185"/>
      <c r="OJ465" s="185"/>
      <c r="OK465" s="185"/>
      <c r="OL465" s="185"/>
      <c r="OM465" s="185"/>
      <c r="ON465" s="185"/>
      <c r="OO465" s="185"/>
      <c r="OP465" s="185"/>
      <c r="OQ465" s="185"/>
      <c r="OR465" s="185"/>
      <c r="OS465" s="185"/>
      <c r="OT465" s="185"/>
      <c r="OU465" s="185"/>
      <c r="OV465" s="185"/>
      <c r="OW465" s="185"/>
      <c r="OX465" s="185"/>
      <c r="OY465" s="185"/>
      <c r="OZ465" s="185"/>
      <c r="PA465" s="185"/>
      <c r="PB465" s="185"/>
      <c r="PC465" s="185"/>
      <c r="PD465" s="185"/>
      <c r="PE465" s="185"/>
      <c r="PF465" s="185"/>
      <c r="PG465" s="185"/>
      <c r="PH465" s="185"/>
      <c r="PI465" s="185"/>
      <c r="PJ465" s="185"/>
      <c r="PK465" s="185"/>
      <c r="PL465" s="185"/>
      <c r="PM465" s="185"/>
      <c r="PN465" s="185"/>
      <c r="PO465" s="185"/>
      <c r="PP465" s="185"/>
      <c r="PQ465" s="185"/>
      <c r="PR465" s="185"/>
      <c r="PS465" s="185"/>
      <c r="PT465" s="185"/>
      <c r="PU465" s="185"/>
      <c r="PV465" s="185"/>
      <c r="PW465" s="185"/>
      <c r="PX465" s="185"/>
      <c r="PY465" s="185"/>
      <c r="PZ465" s="185"/>
      <c r="QA465" s="185"/>
      <c r="QB465" s="185"/>
      <c r="QC465" s="185"/>
      <c r="QD465" s="185"/>
      <c r="QE465" s="185"/>
      <c r="QF465" s="185"/>
      <c r="QG465" s="185"/>
      <c r="QH465" s="185"/>
      <c r="QI465" s="185"/>
      <c r="QJ465" s="185"/>
      <c r="QK465" s="185"/>
      <c r="QL465" s="185"/>
      <c r="QM465" s="185"/>
      <c r="QN465" s="185"/>
      <c r="QO465" s="185"/>
      <c r="QP465" s="185"/>
      <c r="QQ465" s="185"/>
      <c r="QR465" s="185"/>
      <c r="QS465" s="185"/>
      <c r="QT465" s="185"/>
      <c r="QU465" s="185"/>
      <c r="QV465" s="185"/>
      <c r="QW465" s="185"/>
      <c r="QX465" s="185"/>
      <c r="QY465" s="185"/>
      <c r="QZ465" s="185"/>
      <c r="RA465" s="185"/>
      <c r="RB465" s="185"/>
      <c r="RC465" s="185"/>
      <c r="RD465" s="185"/>
      <c r="RE465" s="185"/>
      <c r="RF465" s="185"/>
      <c r="RG465" s="185"/>
      <c r="RH465" s="185"/>
      <c r="RI465" s="185"/>
      <c r="RJ465" s="185"/>
      <c r="RK465" s="185"/>
      <c r="RL465" s="185"/>
      <c r="RM465" s="185"/>
      <c r="RN465" s="185"/>
      <c r="RO465" s="185"/>
      <c r="RP465" s="185"/>
      <c r="RQ465" s="185"/>
      <c r="RR465" s="185"/>
      <c r="RS465" s="185"/>
      <c r="RT465" s="185"/>
      <c r="RU465" s="185"/>
      <c r="RV465" s="185"/>
      <c r="RW465" s="185"/>
      <c r="RX465" s="185"/>
      <c r="RY465" s="185"/>
      <c r="RZ465" s="185"/>
      <c r="SA465" s="185"/>
      <c r="SB465" s="185"/>
      <c r="SC465" s="185"/>
      <c r="SD465" s="185"/>
      <c r="SE465" s="185"/>
      <c r="SF465" s="185"/>
      <c r="SG465" s="185"/>
      <c r="SH465" s="185"/>
      <c r="SI465" s="185"/>
      <c r="SJ465" s="185"/>
      <c r="SK465" s="185"/>
      <c r="SL465" s="185"/>
      <c r="SM465" s="185"/>
      <c r="SN465" s="185"/>
      <c r="SO465" s="185"/>
      <c r="SP465" s="185"/>
      <c r="SQ465" s="185"/>
      <c r="SR465" s="185"/>
      <c r="SS465" s="185"/>
      <c r="ST465" s="185"/>
      <c r="SU465" s="185"/>
      <c r="SV465" s="185"/>
      <c r="SW465" s="185"/>
      <c r="SX465" s="185"/>
      <c r="SY465" s="185"/>
      <c r="SZ465" s="185"/>
      <c r="TA465" s="185"/>
      <c r="TB465" s="185"/>
      <c r="TC465" s="185"/>
      <c r="TD465" s="185"/>
      <c r="TE465" s="185"/>
      <c r="TF465" s="185"/>
      <c r="TG465" s="185"/>
      <c r="TH465" s="185"/>
      <c r="TI465" s="185"/>
      <c r="TJ465" s="185"/>
      <c r="TK465" s="185"/>
      <c r="TL465" s="185"/>
      <c r="TM465" s="185"/>
      <c r="TN465" s="185"/>
      <c r="TO465" s="185"/>
      <c r="TP465" s="185"/>
      <c r="TQ465" s="185"/>
      <c r="TR465" s="185"/>
      <c r="TS465" s="185"/>
      <c r="TT465" s="185"/>
      <c r="TU465" s="185"/>
      <c r="TV465" s="185"/>
      <c r="TW465" s="185"/>
      <c r="TX465" s="185"/>
      <c r="TY465" s="185"/>
      <c r="TZ465" s="185"/>
      <c r="UA465" s="185"/>
      <c r="UB465" s="185"/>
      <c r="UC465" s="185"/>
      <c r="UD465" s="185"/>
      <c r="UE465" s="185"/>
      <c r="UF465" s="185"/>
      <c r="UG465" s="185"/>
      <c r="UH465" s="185"/>
      <c r="UI465" s="185"/>
      <c r="UJ465" s="185"/>
      <c r="UK465" s="185"/>
      <c r="UL465" s="185"/>
      <c r="UM465" s="185"/>
      <c r="UN465" s="185"/>
      <c r="UO465" s="185"/>
      <c r="UP465" s="185"/>
      <c r="UQ465" s="185"/>
      <c r="UR465" s="185"/>
      <c r="US465" s="185"/>
      <c r="UT465" s="185"/>
      <c r="UU465" s="185"/>
      <c r="UV465" s="185"/>
      <c r="UW465" s="185"/>
      <c r="UX465" s="185"/>
      <c r="UY465" s="185"/>
      <c r="UZ465" s="185"/>
      <c r="VA465" s="185"/>
      <c r="VB465" s="185"/>
      <c r="VC465" s="185"/>
      <c r="VD465" s="185"/>
      <c r="VE465" s="185"/>
      <c r="VF465" s="185"/>
      <c r="VG465" s="185"/>
      <c r="VH465" s="185"/>
      <c r="VI465" s="185"/>
      <c r="VJ465" s="185"/>
      <c r="VK465" s="185"/>
      <c r="VL465" s="185"/>
      <c r="VM465" s="185"/>
      <c r="VN465" s="185"/>
      <c r="VO465" s="185"/>
      <c r="VP465" s="185"/>
      <c r="VQ465" s="185"/>
      <c r="VR465" s="185"/>
      <c r="VS465" s="185"/>
      <c r="VT465" s="185"/>
      <c r="VU465" s="185"/>
      <c r="VV465" s="185"/>
      <c r="VW465" s="185"/>
      <c r="VX465" s="185"/>
      <c r="VY465" s="185"/>
      <c r="VZ465" s="185"/>
      <c r="WA465" s="185"/>
      <c r="WB465" s="185"/>
      <c r="WC465" s="185"/>
      <c r="WD465" s="185"/>
      <c r="WE465" s="185"/>
      <c r="WF465" s="185"/>
      <c r="WG465" s="185"/>
      <c r="WH465" s="185"/>
      <c r="WI465" s="185"/>
      <c r="WJ465" s="185"/>
      <c r="WK465" s="185"/>
      <c r="WL465" s="185"/>
      <c r="WM465" s="185"/>
      <c r="WN465" s="185"/>
      <c r="WO465" s="185"/>
      <c r="WP465" s="185"/>
      <c r="WQ465" s="185"/>
      <c r="WR465" s="185"/>
      <c r="WS465" s="185"/>
      <c r="WT465" s="185"/>
      <c r="WU465" s="185"/>
      <c r="WV465" s="185"/>
      <c r="WW465" s="185"/>
      <c r="WX465" s="185"/>
      <c r="WY465" s="185"/>
      <c r="WZ465" s="185"/>
      <c r="XA465" s="185"/>
      <c r="XB465" s="185"/>
      <c r="XC465" s="185"/>
      <c r="XD465" s="185"/>
      <c r="XE465" s="185"/>
      <c r="XF465" s="185"/>
      <c r="XG465" s="185"/>
      <c r="XH465" s="185"/>
      <c r="XI465" s="185"/>
      <c r="XJ465" s="185"/>
      <c r="XK465" s="185"/>
      <c r="XL465" s="185"/>
      <c r="XM465" s="185"/>
      <c r="XN465" s="185"/>
      <c r="XO465" s="185"/>
      <c r="XP465" s="185"/>
      <c r="XQ465" s="185"/>
      <c r="XR465" s="185"/>
      <c r="XS465" s="185"/>
      <c r="XT465" s="185"/>
      <c r="XU465" s="185"/>
      <c r="XV465" s="185"/>
      <c r="XW465" s="185"/>
      <c r="XX465" s="185"/>
      <c r="XY465" s="185"/>
      <c r="XZ465" s="185"/>
      <c r="YA465" s="185"/>
      <c r="YB465" s="185"/>
      <c r="YC465" s="185"/>
      <c r="YD465" s="185"/>
      <c r="YE465" s="185"/>
      <c r="YF465" s="185"/>
      <c r="YG465" s="185"/>
      <c r="YH465" s="185"/>
      <c r="YI465" s="185"/>
      <c r="YJ465" s="185"/>
      <c r="YK465" s="185"/>
      <c r="YL465" s="185"/>
      <c r="YM465" s="185"/>
      <c r="YN465" s="185"/>
      <c r="YO465" s="185"/>
      <c r="YP465" s="185"/>
      <c r="YQ465" s="185"/>
      <c r="YR465" s="185"/>
      <c r="YS465" s="185"/>
      <c r="YT465" s="185"/>
      <c r="YU465" s="185"/>
      <c r="YV465" s="185"/>
      <c r="YW465" s="185"/>
      <c r="YX465" s="185"/>
      <c r="YY465" s="185"/>
      <c r="YZ465" s="185"/>
      <c r="ZA465" s="185"/>
      <c r="ZB465" s="185"/>
      <c r="ZC465" s="185"/>
      <c r="ZD465" s="185"/>
      <c r="ZE465" s="185"/>
      <c r="ZF465" s="185"/>
      <c r="ZG465" s="185"/>
      <c r="ZH465" s="185"/>
      <c r="ZI465" s="185"/>
      <c r="ZJ465" s="185"/>
      <c r="ZK465" s="185"/>
      <c r="ZL465" s="185"/>
      <c r="ZM465" s="185"/>
      <c r="ZN465" s="185"/>
      <c r="ZO465" s="185"/>
      <c r="ZP465" s="185"/>
      <c r="ZQ465" s="185"/>
      <c r="ZR465" s="185"/>
      <c r="ZS465" s="185"/>
      <c r="ZT465" s="185"/>
      <c r="ZU465" s="185"/>
      <c r="ZV465" s="185"/>
      <c r="ZW465" s="185"/>
      <c r="ZX465" s="185"/>
      <c r="ZY465" s="185"/>
      <c r="ZZ465" s="185"/>
      <c r="AAA465" s="185"/>
      <c r="AAB465" s="185"/>
      <c r="AAC465" s="185"/>
      <c r="AAD465" s="185"/>
      <c r="AAE465" s="185"/>
      <c r="AAF465" s="185"/>
      <c r="AAG465" s="185"/>
      <c r="AAH465" s="185"/>
      <c r="AAI465" s="185"/>
      <c r="AAJ465" s="185"/>
      <c r="AAK465" s="185"/>
      <c r="AAL465" s="185"/>
      <c r="AAM465" s="185"/>
      <c r="AAN465" s="185"/>
      <c r="AAO465" s="185"/>
      <c r="AAP465" s="185"/>
      <c r="AAQ465" s="185"/>
      <c r="AAR465" s="185"/>
      <c r="AAS465" s="185"/>
      <c r="AAT465" s="185"/>
      <c r="AAU465" s="185"/>
      <c r="AAV465" s="185"/>
      <c r="AAW465" s="185"/>
      <c r="AAX465" s="185"/>
      <c r="AAY465" s="185"/>
      <c r="AAZ465" s="185"/>
      <c r="ABA465" s="185"/>
      <c r="ABB465" s="185"/>
      <c r="ABC465" s="185"/>
      <c r="ABD465" s="185"/>
      <c r="ABE465" s="185"/>
      <c r="ABF465" s="185"/>
      <c r="ABG465" s="185"/>
      <c r="ABH465" s="185"/>
      <c r="ABI465" s="185"/>
      <c r="ABJ465" s="185"/>
      <c r="ABK465" s="185"/>
      <c r="ABL465" s="185"/>
      <c r="ABM465" s="185"/>
      <c r="ABN465" s="185"/>
      <c r="ABO465" s="185"/>
      <c r="ABP465" s="185"/>
      <c r="ABQ465" s="185"/>
      <c r="ABR465" s="185"/>
      <c r="ABS465" s="185"/>
      <c r="ABT465" s="185"/>
      <c r="ABU465" s="185"/>
      <c r="ABV465" s="185"/>
      <c r="ABW465" s="185"/>
      <c r="ABX465" s="185"/>
      <c r="ABY465" s="185"/>
      <c r="ABZ465" s="185"/>
      <c r="ACA465" s="185"/>
      <c r="ACB465" s="185"/>
      <c r="ACC465" s="185"/>
      <c r="ACD465" s="185"/>
      <c r="ACE465" s="185"/>
      <c r="ACF465" s="185"/>
      <c r="ACG465" s="185"/>
      <c r="ACH465" s="185"/>
      <c r="ACI465" s="185"/>
      <c r="ACJ465" s="185"/>
      <c r="ACK465" s="185"/>
      <c r="ACL465" s="185"/>
      <c r="ACM465" s="185"/>
      <c r="ACN465" s="185"/>
      <c r="ACO465" s="185"/>
      <c r="ACP465" s="185"/>
      <c r="ACQ465" s="185"/>
      <c r="ACR465" s="185"/>
      <c r="ACS465" s="185"/>
      <c r="ACT465" s="185"/>
      <c r="ACU465" s="185"/>
      <c r="ACV465" s="185"/>
      <c r="ACW465" s="185"/>
      <c r="ACX465" s="185"/>
      <c r="ACY465" s="185"/>
      <c r="ACZ465" s="185"/>
      <c r="ADA465" s="185"/>
      <c r="ADB465" s="185"/>
      <c r="ADC465" s="185"/>
      <c r="ADD465" s="185"/>
      <c r="ADE465" s="185"/>
      <c r="ADF465" s="185"/>
      <c r="ADG465" s="185"/>
      <c r="ADH465" s="185"/>
      <c r="ADI465" s="185"/>
      <c r="ADJ465" s="185"/>
      <c r="ADK465" s="185"/>
      <c r="ADL465" s="185"/>
      <c r="ADM465" s="185"/>
      <c r="ADN465" s="185"/>
      <c r="ADO465" s="185"/>
      <c r="ADP465" s="185"/>
      <c r="ADQ465" s="185"/>
      <c r="ADR465" s="185"/>
      <c r="ADS465" s="185"/>
      <c r="ADT465" s="185"/>
      <c r="ADU465" s="185"/>
      <c r="ADV465" s="185"/>
      <c r="ADW465" s="185"/>
      <c r="ADX465" s="185"/>
      <c r="ADY465" s="185"/>
      <c r="ADZ465" s="185"/>
      <c r="AEA465" s="185"/>
      <c r="AEB465" s="185"/>
      <c r="AEC465" s="185"/>
      <c r="AED465" s="185"/>
      <c r="AEE465" s="185"/>
      <c r="AEF465" s="185"/>
      <c r="AEG465" s="185"/>
      <c r="AEH465" s="185"/>
      <c r="AEI465" s="185"/>
      <c r="AEJ465" s="185"/>
      <c r="AEK465" s="185"/>
      <c r="AEL465" s="185"/>
      <c r="AEM465" s="185"/>
      <c r="AEN465" s="185"/>
      <c r="AEO465" s="185"/>
      <c r="AEP465" s="185"/>
      <c r="AEQ465" s="185"/>
      <c r="AER465" s="185"/>
      <c r="AES465" s="185"/>
      <c r="AET465" s="185"/>
      <c r="AEU465" s="185"/>
      <c r="AEV465" s="185"/>
      <c r="AEW465" s="185"/>
      <c r="AEX465" s="185"/>
      <c r="AEY465" s="185"/>
      <c r="AEZ465" s="185"/>
      <c r="AFA465" s="185"/>
      <c r="AFB465" s="185"/>
      <c r="AFC465" s="185"/>
      <c r="AFD465" s="185"/>
      <c r="AFE465" s="185"/>
      <c r="AFF465" s="185"/>
      <c r="AFG465" s="185"/>
      <c r="AFH465" s="185"/>
      <c r="AFI465" s="185"/>
      <c r="AFJ465" s="185"/>
      <c r="AFK465" s="185"/>
      <c r="AFL465" s="185"/>
      <c r="AFM465" s="185"/>
      <c r="AFN465" s="185"/>
      <c r="AFO465" s="185"/>
      <c r="AFP465" s="185"/>
      <c r="AFQ465" s="185"/>
      <c r="AFR465" s="185"/>
      <c r="AFS465" s="185"/>
      <c r="AFT465" s="185"/>
      <c r="AFU465" s="185"/>
      <c r="AFV465" s="185"/>
      <c r="AFW465" s="185"/>
      <c r="AFX465" s="185"/>
      <c r="AFY465" s="185"/>
      <c r="AFZ465" s="185"/>
      <c r="AGA465" s="185"/>
      <c r="AGB465" s="185"/>
      <c r="AGC465" s="185"/>
      <c r="AGD465" s="185"/>
      <c r="AGE465" s="185"/>
      <c r="AGF465" s="185"/>
      <c r="AGG465" s="185"/>
      <c r="AGH465" s="185"/>
      <c r="AGI465" s="185"/>
      <c r="AGJ465" s="185"/>
      <c r="AGK465" s="185"/>
      <c r="AGL465" s="185"/>
      <c r="AGM465" s="185"/>
      <c r="AGN465" s="185"/>
      <c r="AGO465" s="185"/>
      <c r="AGP465" s="185"/>
      <c r="AGQ465" s="185"/>
      <c r="AGR465" s="185"/>
      <c r="AGS465" s="185"/>
      <c r="AGT465" s="185"/>
      <c r="AGU465" s="185"/>
      <c r="AGV465" s="185"/>
      <c r="AGW465" s="185"/>
      <c r="AGX465" s="185"/>
      <c r="AGY465" s="185"/>
      <c r="AGZ465" s="185"/>
      <c r="AHA465" s="185"/>
      <c r="AHB465" s="185"/>
      <c r="AHC465" s="185"/>
      <c r="AHD465" s="185"/>
      <c r="AHE465" s="185"/>
      <c r="AHF465" s="185"/>
      <c r="AHG465" s="185"/>
      <c r="AHH465" s="185"/>
      <c r="AHI465" s="185"/>
      <c r="AHJ465" s="185"/>
      <c r="AHK465" s="185"/>
      <c r="AHL465" s="185"/>
      <c r="AHM465" s="185"/>
      <c r="AHN465" s="185"/>
      <c r="AHO465" s="185"/>
      <c r="AHP465" s="185"/>
      <c r="AHQ465" s="185"/>
      <c r="AHR465" s="185"/>
      <c r="AHS465" s="185"/>
      <c r="AHT465" s="185"/>
      <c r="AHU465" s="185"/>
      <c r="AHV465" s="185"/>
      <c r="AHW465" s="185"/>
      <c r="AHX465" s="185"/>
      <c r="AHY465" s="185"/>
      <c r="AHZ465" s="185"/>
      <c r="AIA465" s="185"/>
      <c r="AIB465" s="185"/>
      <c r="AIC465" s="185"/>
      <c r="AID465" s="185"/>
      <c r="AIE465" s="185"/>
      <c r="AIF465" s="185"/>
      <c r="AIG465" s="185"/>
      <c r="AIH465" s="185"/>
      <c r="AII465" s="185"/>
      <c r="AIJ465" s="185"/>
      <c r="AIK465" s="185"/>
      <c r="AIL465" s="185"/>
      <c r="AIM465" s="185"/>
      <c r="AIN465" s="185"/>
      <c r="AIO465" s="185"/>
      <c r="AIP465" s="185"/>
      <c r="AIQ465" s="185"/>
      <c r="AIR465" s="185"/>
      <c r="AIS465" s="185"/>
      <c r="AIT465" s="185"/>
      <c r="AIU465" s="185"/>
      <c r="AIV465" s="185"/>
      <c r="AIW465" s="185"/>
      <c r="AIX465" s="185"/>
      <c r="AIY465" s="185"/>
      <c r="AIZ465" s="185"/>
      <c r="AJA465" s="185"/>
      <c r="AJB465" s="185"/>
      <c r="AJC465" s="185"/>
      <c r="AJD465" s="185"/>
      <c r="AJE465" s="185"/>
      <c r="AJF465" s="185"/>
      <c r="AJG465" s="185"/>
      <c r="AJH465" s="185"/>
      <c r="AJI465" s="185"/>
      <c r="AJJ465" s="185"/>
      <c r="AJK465" s="185"/>
      <c r="AJL465" s="185"/>
      <c r="AJM465" s="185"/>
      <c r="AJN465" s="185"/>
      <c r="AJO465" s="185"/>
      <c r="AJP465" s="185"/>
      <c r="AJQ465" s="185"/>
      <c r="AJR465" s="185"/>
      <c r="AJS465" s="185"/>
      <c r="AJT465" s="185"/>
      <c r="AJU465" s="185"/>
      <c r="AJV465" s="185"/>
      <c r="AJW465" s="185"/>
      <c r="AJX465" s="185"/>
      <c r="AJY465" s="185"/>
      <c r="AJZ465" s="185"/>
      <c r="AKA465" s="185"/>
      <c r="AKB465" s="185"/>
      <c r="AKC465" s="185"/>
      <c r="AKD465" s="185"/>
      <c r="AKE465" s="185"/>
      <c r="AKF465" s="185"/>
      <c r="AKG465" s="185"/>
      <c r="AKH465" s="185"/>
      <c r="AKI465" s="185"/>
      <c r="AKJ465" s="185"/>
      <c r="AKK465" s="185"/>
      <c r="AKL465" s="185"/>
      <c r="AKM465" s="185"/>
      <c r="AKN465" s="185"/>
      <c r="AKO465" s="185"/>
      <c r="AKP465" s="185"/>
      <c r="AKQ465" s="185"/>
      <c r="AKR465" s="185"/>
      <c r="AKS465" s="185"/>
      <c r="AKT465" s="185"/>
      <c r="AKU465" s="185"/>
      <c r="AKV465" s="185"/>
      <c r="AKW465" s="185"/>
      <c r="AKX465" s="185"/>
      <c r="AKY465" s="185"/>
      <c r="AKZ465" s="185"/>
      <c r="ALA465" s="185"/>
      <c r="ALB465" s="185"/>
      <c r="ALC465" s="185"/>
      <c r="ALD465" s="185"/>
      <c r="ALE465" s="185"/>
      <c r="ALF465" s="185"/>
      <c r="ALG465" s="185"/>
      <c r="ALH465" s="185"/>
      <c r="ALI465" s="185"/>
      <c r="ALJ465" s="185"/>
      <c r="ALK465" s="185"/>
      <c r="ALL465" s="185"/>
      <c r="ALM465" s="185"/>
      <c r="ALN465" s="185"/>
      <c r="ALO465" s="185"/>
      <c r="ALP465" s="185"/>
      <c r="ALQ465" s="185"/>
      <c r="ALR465" s="185"/>
      <c r="ALS465" s="185"/>
      <c r="ALT465" s="185"/>
      <c r="ALU465" s="185"/>
      <c r="ALV465" s="185"/>
      <c r="ALW465" s="185"/>
      <c r="ALX465" s="185"/>
      <c r="ALY465" s="185"/>
      <c r="ALZ465" s="185"/>
      <c r="AMA465" s="185"/>
      <c r="AMB465" s="185"/>
      <c r="AMC465" s="185"/>
      <c r="AMD465" s="185"/>
      <c r="AME465" s="185"/>
      <c r="AMF465" s="185"/>
      <c r="AMG465" s="185"/>
      <c r="AMH465" s="185"/>
      <c r="AMI465" s="185"/>
      <c r="AMJ465" s="185"/>
      <c r="AMK465" s="185"/>
      <c r="AML465" s="185"/>
      <c r="AMM465" s="185"/>
      <c r="AMN465" s="185"/>
      <c r="AMO465" s="185"/>
      <c r="AMP465" s="185"/>
      <c r="AMQ465" s="185"/>
      <c r="AMR465" s="185"/>
      <c r="AMS465" s="185"/>
      <c r="AMT465" s="185"/>
      <c r="AMU465" s="185"/>
      <c r="AMV465" s="185"/>
      <c r="AMW465" s="185"/>
      <c r="AMX465" s="185"/>
      <c r="AMY465" s="185"/>
      <c r="AMZ465" s="185"/>
      <c r="ANA465" s="185"/>
      <c r="ANB465" s="185"/>
      <c r="ANC465" s="185"/>
      <c r="AND465" s="185"/>
      <c r="ANE465" s="185"/>
      <c r="ANF465" s="185"/>
      <c r="ANG465" s="185"/>
      <c r="ANH465" s="185"/>
      <c r="ANI465" s="185"/>
      <c r="ANJ465" s="185"/>
      <c r="ANK465" s="185"/>
      <c r="ANL465" s="185"/>
      <c r="ANM465" s="185"/>
      <c r="ANN465" s="185"/>
      <c r="ANO465" s="185"/>
      <c r="ANP465" s="185"/>
      <c r="ANQ465" s="185"/>
      <c r="ANR465" s="185"/>
      <c r="ANS465" s="185"/>
      <c r="ANT465" s="185"/>
      <c r="ANU465" s="185"/>
      <c r="ANV465" s="185"/>
      <c r="ANW465" s="185"/>
      <c r="ANX465" s="185"/>
      <c r="ANY465" s="185"/>
      <c r="ANZ465" s="185"/>
      <c r="AOA465" s="185"/>
      <c r="AOB465" s="185"/>
      <c r="AOC465" s="185"/>
      <c r="AOD465" s="185"/>
      <c r="AOE465" s="185"/>
      <c r="AOF465" s="185"/>
      <c r="AOG465" s="185"/>
      <c r="AOH465" s="185"/>
      <c r="AOI465" s="185"/>
      <c r="AOJ465" s="185"/>
      <c r="AOK465" s="185"/>
      <c r="AOL465" s="185"/>
      <c r="AOM465" s="185"/>
      <c r="AON465" s="185"/>
      <c r="AOO465" s="185"/>
      <c r="AOP465" s="185"/>
      <c r="AOQ465" s="185"/>
      <c r="AOR465" s="185"/>
      <c r="AOS465" s="185"/>
      <c r="AOT465" s="185"/>
      <c r="AOU465" s="185"/>
      <c r="AOV465" s="185"/>
      <c r="AOW465" s="185"/>
      <c r="AOX465" s="185"/>
      <c r="AOY465" s="185"/>
      <c r="AOZ465" s="185"/>
      <c r="APA465" s="185"/>
      <c r="APB465" s="185"/>
      <c r="APC465" s="185"/>
      <c r="APD465" s="185"/>
      <c r="APE465" s="185"/>
      <c r="APF465" s="185"/>
      <c r="APG465" s="185"/>
      <c r="APH465" s="185"/>
      <c r="API465" s="185"/>
      <c r="APJ465" s="185"/>
      <c r="APK465" s="185"/>
      <c r="APL465" s="185"/>
      <c r="APM465" s="185"/>
      <c r="APN465" s="185"/>
      <c r="APO465" s="185"/>
      <c r="APP465" s="185"/>
      <c r="APQ465" s="185"/>
      <c r="APR465" s="185"/>
      <c r="APS465" s="185"/>
      <c r="APT465" s="185"/>
      <c r="APU465" s="185"/>
      <c r="APV465" s="185"/>
      <c r="APW465" s="185"/>
      <c r="APX465" s="185"/>
      <c r="APY465" s="185"/>
      <c r="APZ465" s="185"/>
      <c r="AQA465" s="185"/>
      <c r="AQB465" s="185"/>
      <c r="AQC465" s="185"/>
      <c r="AQD465" s="185"/>
      <c r="AQE465" s="185"/>
      <c r="AQF465" s="185"/>
      <c r="AQG465" s="185"/>
      <c r="AQH465" s="185"/>
      <c r="AQI465" s="185"/>
      <c r="AQJ465" s="185"/>
      <c r="AQK465" s="185"/>
      <c r="AQL465" s="185"/>
      <c r="AQM465" s="185"/>
      <c r="AQN465" s="185"/>
      <c r="AQO465" s="185"/>
      <c r="AQP465" s="185"/>
      <c r="AQQ465" s="185"/>
      <c r="AQR465" s="185"/>
      <c r="AQS465" s="185"/>
      <c r="AQT465" s="185"/>
      <c r="AQU465" s="185"/>
      <c r="AQV465" s="185"/>
      <c r="AQW465" s="185"/>
      <c r="AQX465" s="185"/>
      <c r="AQY465" s="185"/>
      <c r="AQZ465" s="185"/>
      <c r="ARA465" s="185"/>
      <c r="ARB465" s="185"/>
      <c r="ARC465" s="185"/>
      <c r="ARD465" s="185"/>
      <c r="ARE465" s="185"/>
      <c r="ARF465" s="185"/>
      <c r="ARG465" s="185"/>
      <c r="ARH465" s="185"/>
      <c r="ARI465" s="185"/>
      <c r="ARJ465" s="185"/>
      <c r="ARK465" s="185"/>
      <c r="ARL465" s="185"/>
      <c r="ARM465" s="185"/>
      <c r="ARN465" s="185"/>
      <c r="ARO465" s="185"/>
      <c r="ARP465" s="185"/>
      <c r="ARQ465" s="185"/>
      <c r="ARR465" s="185"/>
      <c r="ARS465" s="185"/>
      <c r="ART465" s="185"/>
      <c r="ARU465" s="185"/>
      <c r="ARV465" s="185"/>
      <c r="ARW465" s="185"/>
      <c r="ARX465" s="185"/>
      <c r="ARY465" s="185"/>
      <c r="ARZ465" s="185"/>
      <c r="ASA465" s="185"/>
      <c r="ASB465" s="185"/>
      <c r="ASC465" s="185"/>
      <c r="ASD465" s="185"/>
      <c r="ASE465" s="185"/>
      <c r="ASF465" s="185"/>
      <c r="ASG465" s="185"/>
      <c r="ASH465" s="185"/>
      <c r="ASI465" s="185"/>
      <c r="ASJ465" s="185"/>
      <c r="ASK465" s="185"/>
      <c r="ASL465" s="185"/>
      <c r="ASM465" s="185"/>
      <c r="ASN465" s="185"/>
      <c r="ASO465" s="185"/>
      <c r="ASP465" s="185"/>
      <c r="ASQ465" s="185"/>
      <c r="ASR465" s="185"/>
      <c r="ASS465" s="185"/>
      <c r="AST465" s="185"/>
      <c r="ASU465" s="185"/>
      <c r="ASV465" s="185"/>
      <c r="ASW465" s="185"/>
      <c r="ASX465" s="185"/>
      <c r="ASY465" s="185"/>
      <c r="ASZ465" s="185"/>
      <c r="ATA465" s="185"/>
      <c r="ATB465" s="185"/>
      <c r="ATC465" s="185"/>
      <c r="ATD465" s="185"/>
      <c r="ATE465" s="185"/>
      <c r="ATF465" s="185"/>
      <c r="ATG465" s="185"/>
      <c r="ATH465" s="185"/>
      <c r="ATI465" s="185"/>
      <c r="ATJ465" s="185"/>
      <c r="ATK465" s="185"/>
      <c r="ATL465" s="185"/>
      <c r="ATM465" s="185"/>
      <c r="ATN465" s="185"/>
      <c r="ATO465" s="185"/>
      <c r="ATP465" s="185"/>
      <c r="ATQ465" s="185"/>
      <c r="ATR465" s="185"/>
      <c r="ATS465" s="185"/>
      <c r="ATT465" s="185"/>
      <c r="ATU465" s="185"/>
      <c r="ATV465" s="185"/>
      <c r="ATW465" s="185"/>
      <c r="ATX465" s="185"/>
      <c r="ATY465" s="185"/>
      <c r="ATZ465" s="185"/>
      <c r="AUA465" s="185"/>
      <c r="AUB465" s="185"/>
      <c r="AUC465" s="185"/>
      <c r="AUD465" s="185"/>
      <c r="AUE465" s="185"/>
      <c r="AUF465" s="185"/>
      <c r="AUG465" s="185"/>
      <c r="AUH465" s="185"/>
      <c r="AUI465" s="185"/>
      <c r="AUJ465" s="185"/>
      <c r="AUK465" s="185"/>
      <c r="AUL465" s="185"/>
      <c r="AUM465" s="185"/>
      <c r="AUN465" s="185"/>
      <c r="AUO465" s="185"/>
      <c r="AUP465" s="185"/>
      <c r="AUQ465" s="185"/>
      <c r="AUR465" s="185"/>
      <c r="AUS465" s="185"/>
      <c r="AUT465" s="185"/>
      <c r="AUU465" s="185"/>
      <c r="AUV465" s="185"/>
      <c r="AUW465" s="185"/>
      <c r="AUX465" s="185"/>
      <c r="AUY465" s="185"/>
      <c r="AUZ465" s="185"/>
      <c r="AVA465" s="185"/>
      <c r="AVB465" s="185"/>
      <c r="AVC465" s="185"/>
      <c r="AVD465" s="185"/>
      <c r="AVE465" s="185"/>
      <c r="AVF465" s="185"/>
      <c r="AVG465" s="185"/>
      <c r="AVH465" s="185"/>
      <c r="AVI465" s="185"/>
      <c r="AVJ465" s="185"/>
      <c r="AVK465" s="185"/>
      <c r="AVL465" s="185"/>
      <c r="AVM465" s="185"/>
      <c r="AVN465" s="185"/>
      <c r="AVO465" s="185"/>
      <c r="AVP465" s="185"/>
      <c r="AVQ465" s="185"/>
      <c r="AVR465" s="185"/>
      <c r="AVS465" s="185"/>
      <c r="AVT465" s="185"/>
      <c r="AVU465" s="185"/>
      <c r="AVV465" s="185"/>
      <c r="AVW465" s="185"/>
      <c r="AVX465" s="185"/>
      <c r="AVY465" s="185"/>
      <c r="AVZ465" s="185"/>
      <c r="AWA465" s="185"/>
      <c r="AWB465" s="185"/>
      <c r="AWC465" s="185"/>
      <c r="AWD465" s="185"/>
      <c r="AWE465" s="185"/>
      <c r="AWF465" s="185"/>
      <c r="AWG465" s="185"/>
      <c r="AWH465" s="185"/>
      <c r="AWI465" s="185"/>
      <c r="AWJ465" s="185"/>
      <c r="AWK465" s="185"/>
      <c r="AWL465" s="185"/>
      <c r="AWM465" s="185"/>
      <c r="AWN465" s="185"/>
      <c r="AWO465" s="185"/>
      <c r="AWP465" s="185"/>
      <c r="AWQ465" s="185"/>
      <c r="AWR465" s="185"/>
      <c r="AWS465" s="185"/>
      <c r="AWT465" s="185"/>
      <c r="AWU465" s="185"/>
      <c r="AWV465" s="185"/>
      <c r="AWW465" s="185"/>
      <c r="AWX465" s="185"/>
      <c r="AWY465" s="185"/>
      <c r="AWZ465" s="185"/>
      <c r="AXA465" s="185"/>
      <c r="AXB465" s="185"/>
      <c r="AXC465" s="185"/>
      <c r="AXD465" s="185"/>
      <c r="AXE465" s="185"/>
      <c r="AXF465" s="185"/>
      <c r="AXG465" s="185"/>
      <c r="AXH465" s="185"/>
      <c r="AXI465" s="185"/>
      <c r="AXJ465" s="185"/>
      <c r="AXK465" s="185"/>
      <c r="AXL465" s="185"/>
      <c r="AXM465" s="185"/>
      <c r="AXN465" s="185"/>
      <c r="AXO465" s="185"/>
      <c r="AXP465" s="185"/>
      <c r="AXQ465" s="185"/>
      <c r="AXR465" s="185"/>
      <c r="AXS465" s="185"/>
      <c r="AXT465" s="185"/>
      <c r="AXU465" s="185"/>
      <c r="AXV465" s="185"/>
      <c r="AXW465" s="185"/>
      <c r="AXX465" s="185"/>
      <c r="AXY465" s="185"/>
      <c r="AXZ465" s="185"/>
      <c r="AYA465" s="185"/>
      <c r="AYB465" s="185"/>
      <c r="AYC465" s="185"/>
      <c r="AYD465" s="185"/>
      <c r="AYE465" s="185"/>
      <c r="AYF465" s="185"/>
      <c r="AYG465" s="185"/>
      <c r="AYH465" s="185"/>
      <c r="AYI465" s="185"/>
      <c r="AYJ465" s="185"/>
      <c r="AYK465" s="185"/>
      <c r="AYL465" s="185"/>
      <c r="AYM465" s="185"/>
      <c r="AYN465" s="185"/>
      <c r="AYO465" s="185"/>
      <c r="AYP465" s="185"/>
      <c r="AYQ465" s="185"/>
      <c r="AYR465" s="185"/>
      <c r="AYS465" s="185"/>
      <c r="AYT465" s="185"/>
      <c r="AYU465" s="185"/>
      <c r="AYV465" s="185"/>
      <c r="AYW465" s="185"/>
      <c r="AYX465" s="185"/>
      <c r="AYY465" s="185"/>
      <c r="AYZ465" s="185"/>
      <c r="AZA465" s="185"/>
      <c r="AZB465" s="185"/>
      <c r="AZC465" s="185"/>
      <c r="AZD465" s="185"/>
      <c r="AZE465" s="185"/>
      <c r="AZF465" s="185"/>
      <c r="AZG465" s="185"/>
      <c r="AZH465" s="185"/>
      <c r="AZI465" s="185"/>
      <c r="AZJ465" s="185"/>
      <c r="AZK465" s="185"/>
      <c r="AZL465" s="185"/>
      <c r="AZM465" s="185"/>
      <c r="AZN465" s="185"/>
      <c r="AZO465" s="185"/>
      <c r="AZP465" s="185"/>
      <c r="AZQ465" s="185"/>
      <c r="AZR465" s="185"/>
      <c r="AZS465" s="185"/>
      <c r="AZT465" s="185"/>
      <c r="AZU465" s="185"/>
      <c r="AZV465" s="185"/>
      <c r="AZW465" s="185"/>
      <c r="AZX465" s="185"/>
      <c r="AZY465" s="185"/>
      <c r="AZZ465" s="185"/>
      <c r="BAA465" s="185"/>
      <c r="BAB465" s="185"/>
      <c r="BAC465" s="185"/>
      <c r="BAD465" s="185"/>
      <c r="BAE465" s="185"/>
      <c r="BAF465" s="185"/>
      <c r="BAG465" s="185"/>
      <c r="BAH465" s="185"/>
      <c r="BAI465" s="185"/>
      <c r="BAJ465" s="185"/>
      <c r="BAK465" s="185"/>
      <c r="BAL465" s="185"/>
      <c r="BAM465" s="185"/>
      <c r="BAN465" s="185"/>
      <c r="BAO465" s="185"/>
      <c r="BAP465" s="185"/>
      <c r="BAQ465" s="185"/>
      <c r="BAR465" s="185"/>
      <c r="BAS465" s="185"/>
      <c r="BAT465" s="185"/>
      <c r="BAU465" s="185"/>
      <c r="BAV465" s="185"/>
      <c r="BAW465" s="185"/>
      <c r="BAX465" s="185"/>
      <c r="BAY465" s="185"/>
      <c r="BAZ465" s="185"/>
      <c r="BBA465" s="185"/>
      <c r="BBB465" s="185"/>
      <c r="BBC465" s="185"/>
      <c r="BBD465" s="185"/>
      <c r="BBE465" s="185"/>
      <c r="BBF465" s="185"/>
      <c r="BBG465" s="185"/>
      <c r="BBH465" s="185"/>
      <c r="BBI465" s="185"/>
      <c r="BBJ465" s="185"/>
      <c r="BBK465" s="185"/>
      <c r="BBL465" s="185"/>
      <c r="BBM465" s="185"/>
      <c r="BBN465" s="185"/>
      <c r="BBO465" s="185"/>
      <c r="BBP465" s="185"/>
      <c r="BBQ465" s="185"/>
      <c r="BBR465" s="185"/>
      <c r="BBS465" s="185"/>
      <c r="BBT465" s="185"/>
      <c r="BBU465" s="185"/>
      <c r="BBV465" s="185"/>
      <c r="BBW465" s="185"/>
      <c r="BBX465" s="185"/>
      <c r="BBY465" s="185"/>
      <c r="BBZ465" s="185"/>
      <c r="BCA465" s="185"/>
      <c r="BCB465" s="185"/>
      <c r="BCC465" s="185"/>
      <c r="BCD465" s="185"/>
      <c r="BCE465" s="185"/>
      <c r="BCF465" s="185"/>
      <c r="BCG465" s="185"/>
      <c r="BCH465" s="185"/>
      <c r="BCI465" s="185"/>
      <c r="BCJ465" s="185"/>
      <c r="BCK465" s="185"/>
      <c r="BCL465" s="185"/>
      <c r="BCM465" s="185"/>
      <c r="BCN465" s="185"/>
      <c r="BCO465" s="185"/>
      <c r="BCP465" s="185"/>
      <c r="BCQ465" s="185"/>
      <c r="BCR465" s="185"/>
      <c r="BCS465" s="185"/>
      <c r="BCT465" s="185"/>
      <c r="BCU465" s="185"/>
      <c r="BCV465" s="185"/>
      <c r="BCW465" s="185"/>
      <c r="BCX465" s="185"/>
      <c r="BCY465" s="185"/>
      <c r="BCZ465" s="185"/>
      <c r="BDA465" s="185"/>
      <c r="BDB465" s="185"/>
      <c r="BDC465" s="185"/>
      <c r="BDD465" s="185"/>
      <c r="BDE465" s="185"/>
      <c r="BDF465" s="185"/>
      <c r="BDG465" s="185"/>
      <c r="BDH465" s="185"/>
      <c r="BDI465" s="185"/>
      <c r="BDJ465" s="185"/>
      <c r="BDK465" s="185"/>
      <c r="BDL465" s="185"/>
      <c r="BDM465" s="185"/>
      <c r="BDN465" s="185"/>
      <c r="BDO465" s="185"/>
      <c r="BDP465" s="185"/>
      <c r="BDQ465" s="185"/>
      <c r="BDR465" s="185"/>
      <c r="BDS465" s="185"/>
      <c r="BDT465" s="185"/>
      <c r="BDU465" s="185"/>
      <c r="BDV465" s="185"/>
      <c r="BDW465" s="185"/>
      <c r="BDX465" s="185"/>
      <c r="BDY465" s="185"/>
      <c r="BDZ465" s="185"/>
      <c r="BEA465" s="185"/>
      <c r="BEB465" s="185"/>
      <c r="BEC465" s="185"/>
      <c r="BED465" s="185"/>
      <c r="BEE465" s="185"/>
      <c r="BEF465" s="185"/>
      <c r="BEG465" s="185"/>
      <c r="BEH465" s="185"/>
      <c r="BEI465" s="185"/>
      <c r="BEJ465" s="185"/>
      <c r="BEK465" s="185"/>
      <c r="BEL465" s="185"/>
      <c r="BEM465" s="185"/>
      <c r="BEN465" s="185"/>
      <c r="BEO465" s="185"/>
      <c r="BEP465" s="185"/>
      <c r="BEQ465" s="185"/>
      <c r="BER465" s="185"/>
      <c r="BES465" s="185"/>
      <c r="BET465" s="185"/>
      <c r="BEU465" s="185"/>
      <c r="BEV465" s="185"/>
      <c r="BEW465" s="185"/>
      <c r="BEX465" s="185"/>
      <c r="BEY465" s="185"/>
      <c r="BEZ465" s="185"/>
      <c r="BFA465" s="185"/>
      <c r="BFB465" s="185"/>
      <c r="BFC465" s="185"/>
      <c r="BFD465" s="185"/>
      <c r="BFE465" s="185"/>
      <c r="BFF465" s="185"/>
      <c r="BFG465" s="185"/>
      <c r="BFH465" s="185"/>
      <c r="BFI465" s="185"/>
      <c r="BFJ465" s="185"/>
      <c r="BFK465" s="185"/>
      <c r="BFL465" s="185"/>
      <c r="BFM465" s="185"/>
      <c r="BFN465" s="185"/>
      <c r="BFO465" s="185"/>
      <c r="BFP465" s="185"/>
      <c r="BFQ465" s="185"/>
      <c r="BFR465" s="185"/>
      <c r="BFS465" s="185"/>
      <c r="BFT465" s="185"/>
      <c r="BFU465" s="185"/>
      <c r="BFV465" s="185"/>
      <c r="BFW465" s="185"/>
      <c r="BFX465" s="185"/>
      <c r="BFY465" s="185"/>
      <c r="BFZ465" s="185"/>
      <c r="BGA465" s="185"/>
      <c r="BGB465" s="185"/>
      <c r="BGC465" s="185"/>
      <c r="BGD465" s="185"/>
      <c r="BGE465" s="185"/>
      <c r="BGF465" s="185"/>
      <c r="BGG465" s="185"/>
      <c r="BGH465" s="185"/>
      <c r="BGI465" s="185"/>
      <c r="BGJ465" s="185"/>
      <c r="BGK465" s="185"/>
      <c r="BGL465" s="185"/>
      <c r="BGM465" s="185"/>
      <c r="BGN465" s="185"/>
      <c r="BGO465" s="185"/>
      <c r="BGP465" s="185"/>
      <c r="BGQ465" s="185"/>
      <c r="BGR465" s="185"/>
      <c r="BGS465" s="185"/>
      <c r="BGT465" s="185"/>
      <c r="BGU465" s="185"/>
      <c r="BGV465" s="185"/>
      <c r="BGW465" s="185"/>
      <c r="BGX465" s="185"/>
      <c r="BGY465" s="185"/>
      <c r="BGZ465" s="185"/>
      <c r="BHA465" s="185"/>
      <c r="BHB465" s="185"/>
      <c r="BHC465" s="185"/>
      <c r="BHD465" s="185"/>
      <c r="BHE465" s="185"/>
      <c r="BHF465" s="185"/>
      <c r="BHG465" s="185"/>
      <c r="BHH465" s="185"/>
      <c r="BHI465" s="185"/>
      <c r="BHJ465" s="185"/>
      <c r="BHK465" s="185"/>
      <c r="BHL465" s="185"/>
      <c r="BHM465" s="185"/>
      <c r="BHN465" s="185"/>
      <c r="BHO465" s="185"/>
      <c r="BHP465" s="185"/>
      <c r="BHQ465" s="185"/>
      <c r="BHR465" s="185"/>
      <c r="BHS465" s="185"/>
      <c r="BHT465" s="185"/>
      <c r="BHU465" s="185"/>
      <c r="BHV465" s="185"/>
      <c r="BHW465" s="185"/>
      <c r="BHX465" s="185"/>
      <c r="BHY465" s="185"/>
      <c r="BHZ465" s="185"/>
      <c r="BIA465" s="185"/>
      <c r="BIB465" s="185"/>
      <c r="BIC465" s="185"/>
      <c r="BID465" s="185"/>
      <c r="BIE465" s="185"/>
      <c r="BIF465" s="185"/>
      <c r="BIG465" s="185"/>
      <c r="BIH465" s="185"/>
      <c r="BII465" s="185"/>
      <c r="BIJ465" s="185"/>
      <c r="BIK465" s="185"/>
      <c r="BIL465" s="185"/>
      <c r="BIM465" s="185"/>
      <c r="BIN465" s="185"/>
      <c r="BIO465" s="185"/>
      <c r="BIP465" s="185"/>
      <c r="BIQ465" s="185"/>
      <c r="BIR465" s="185"/>
      <c r="BIS465" s="185"/>
      <c r="BIT465" s="185"/>
      <c r="BIU465" s="185"/>
      <c r="BIV465" s="185"/>
      <c r="BIW465" s="185"/>
      <c r="BIX465" s="185"/>
      <c r="BIY465" s="185"/>
      <c r="BIZ465" s="185"/>
      <c r="BJA465" s="185"/>
      <c r="BJB465" s="185"/>
      <c r="BJC465" s="185"/>
      <c r="BJD465" s="185"/>
      <c r="BJE465" s="185"/>
      <c r="BJF465" s="185"/>
      <c r="BJG465" s="185"/>
      <c r="BJH465" s="185"/>
      <c r="BJI465" s="185"/>
      <c r="BJJ465" s="185"/>
      <c r="BJK465" s="185"/>
      <c r="BJL465" s="185"/>
      <c r="BJM465" s="185"/>
      <c r="BJN465" s="185"/>
      <c r="BJO465" s="185"/>
      <c r="BJP465" s="185"/>
      <c r="BJQ465" s="185"/>
      <c r="BJR465" s="185"/>
      <c r="BJS465" s="185"/>
      <c r="BJT465" s="185"/>
      <c r="BJU465" s="185"/>
      <c r="BJV465" s="185"/>
      <c r="BJW465" s="185"/>
      <c r="BJX465" s="185"/>
      <c r="BJY465" s="185"/>
      <c r="BJZ465" s="185"/>
      <c r="BKA465" s="185"/>
      <c r="BKB465" s="185"/>
      <c r="BKC465" s="185"/>
      <c r="BKD465" s="185"/>
      <c r="BKE465" s="185"/>
      <c r="BKF465" s="185"/>
      <c r="BKG465" s="185"/>
      <c r="BKH465" s="185"/>
      <c r="BKI465" s="185"/>
      <c r="BKJ465" s="185"/>
      <c r="BKK465" s="185"/>
      <c r="BKL465" s="185"/>
      <c r="BKM465" s="185"/>
      <c r="BKN465" s="185"/>
      <c r="BKO465" s="185"/>
      <c r="BKP465" s="185"/>
      <c r="BKQ465" s="185"/>
      <c r="BKR465" s="185"/>
      <c r="BKS465" s="185"/>
      <c r="BKT465" s="185"/>
      <c r="BKU465" s="185"/>
      <c r="BKV465" s="185"/>
      <c r="BKW465" s="185"/>
      <c r="BKX465" s="185"/>
      <c r="BKY465" s="185"/>
      <c r="BKZ465" s="185"/>
      <c r="BLA465" s="185"/>
      <c r="BLB465" s="185"/>
      <c r="BLC465" s="185"/>
      <c r="BLD465" s="185"/>
      <c r="BLE465" s="185"/>
      <c r="BLF465" s="185"/>
      <c r="BLG465" s="185"/>
      <c r="BLH465" s="185"/>
      <c r="BLI465" s="185"/>
      <c r="BLJ465" s="185"/>
      <c r="BLK465" s="185"/>
      <c r="BLL465" s="185"/>
      <c r="BLM465" s="185"/>
      <c r="BLN465" s="185"/>
      <c r="BLO465" s="185"/>
      <c r="BLP465" s="185"/>
      <c r="BLQ465" s="185"/>
      <c r="BLR465" s="185"/>
      <c r="BLS465" s="185"/>
      <c r="BLT465" s="185"/>
      <c r="BLU465" s="185"/>
      <c r="BLV465" s="185"/>
      <c r="BLW465" s="185"/>
      <c r="BLX465" s="185"/>
      <c r="BLY465" s="185"/>
      <c r="BLZ465" s="185"/>
      <c r="BMA465" s="185"/>
      <c r="BMB465" s="185"/>
      <c r="BMC465" s="185"/>
      <c r="BMD465" s="185"/>
      <c r="BME465" s="185"/>
      <c r="BMF465" s="185"/>
      <c r="BMG465" s="185"/>
      <c r="BMH465" s="185"/>
      <c r="BMI465" s="185"/>
      <c r="BMJ465" s="185"/>
      <c r="BMK465" s="185"/>
      <c r="BML465" s="185"/>
      <c r="BMM465" s="185"/>
      <c r="BMN465" s="185"/>
      <c r="BMO465" s="185"/>
      <c r="BMP465" s="185"/>
      <c r="BMQ465" s="185"/>
      <c r="BMR465" s="185"/>
      <c r="BMS465" s="185"/>
      <c r="BMT465" s="185"/>
      <c r="BMU465" s="185"/>
      <c r="BMV465" s="185"/>
      <c r="BMW465" s="185"/>
      <c r="BMX465" s="185"/>
      <c r="BMY465" s="185"/>
      <c r="BMZ465" s="185"/>
      <c r="BNA465" s="185"/>
      <c r="BNB465" s="185"/>
      <c r="BNC465" s="185"/>
      <c r="BND465" s="185"/>
      <c r="BNE465" s="185"/>
      <c r="BNF465" s="185"/>
      <c r="BNG465" s="185"/>
      <c r="BNH465" s="185"/>
      <c r="BNI465" s="185"/>
      <c r="BNJ465" s="185"/>
      <c r="BNK465" s="185"/>
      <c r="BNL465" s="185"/>
      <c r="BNM465" s="185"/>
      <c r="BNN465" s="185"/>
      <c r="BNO465" s="185"/>
      <c r="BNP465" s="185"/>
      <c r="BNQ465" s="185"/>
      <c r="BNR465" s="185"/>
      <c r="BNS465" s="185"/>
      <c r="BNT465" s="185"/>
      <c r="BNU465" s="185"/>
      <c r="BNV465" s="185"/>
      <c r="BNW465" s="185"/>
      <c r="BNX465" s="185"/>
      <c r="BNY465" s="185"/>
      <c r="BNZ465" s="185"/>
      <c r="BOA465" s="185"/>
      <c r="BOB465" s="185"/>
      <c r="BOC465" s="185"/>
      <c r="BOD465" s="185"/>
      <c r="BOE465" s="185"/>
      <c r="BOF465" s="185"/>
      <c r="BOG465" s="185"/>
      <c r="BOH465" s="185"/>
      <c r="BOI465" s="185"/>
      <c r="BOJ465" s="185"/>
      <c r="BOK465" s="185"/>
      <c r="BOL465" s="185"/>
      <c r="BOM465" s="185"/>
      <c r="BON465" s="185"/>
      <c r="BOO465" s="185"/>
      <c r="BOP465" s="185"/>
      <c r="BOQ465" s="185"/>
      <c r="BOR465" s="185"/>
      <c r="BOS465" s="185"/>
      <c r="BOT465" s="185"/>
      <c r="BOU465" s="185"/>
      <c r="BOV465" s="185"/>
      <c r="BOW465" s="185"/>
      <c r="BOX465" s="185"/>
      <c r="BOY465" s="185"/>
      <c r="BOZ465" s="185"/>
      <c r="BPA465" s="185"/>
      <c r="BPB465" s="185"/>
      <c r="BPC465" s="185"/>
      <c r="BPD465" s="185"/>
      <c r="BPE465" s="185"/>
      <c r="BPF465" s="185"/>
      <c r="BPG465" s="185"/>
      <c r="BPH465" s="185"/>
      <c r="BPI465" s="185"/>
      <c r="BPJ465" s="185"/>
      <c r="BPK465" s="185"/>
      <c r="BPL465" s="185"/>
      <c r="BPM465" s="185"/>
      <c r="BPN465" s="185"/>
      <c r="BPO465" s="185"/>
      <c r="BPP465" s="185"/>
      <c r="BPQ465" s="185"/>
      <c r="BPR465" s="185"/>
      <c r="BPS465" s="185"/>
      <c r="BPT465" s="185"/>
      <c r="BPU465" s="185"/>
      <c r="BPV465" s="185"/>
      <c r="BPW465" s="185"/>
      <c r="BPX465" s="185"/>
      <c r="BPY465" s="185"/>
      <c r="BPZ465" s="185"/>
      <c r="BQA465" s="185"/>
      <c r="BQB465" s="185"/>
      <c r="BQC465" s="185"/>
      <c r="BQD465" s="185"/>
      <c r="BQE465" s="185"/>
      <c r="BQF465" s="185"/>
      <c r="BQG465" s="185"/>
      <c r="BQH465" s="185"/>
      <c r="BQI465" s="185"/>
      <c r="BQJ465" s="185"/>
      <c r="BQK465" s="185"/>
      <c r="BQL465" s="185"/>
      <c r="BQM465" s="185"/>
      <c r="BQN465" s="185"/>
      <c r="BQO465" s="185"/>
      <c r="BQP465" s="185"/>
      <c r="BQQ465" s="185"/>
      <c r="BQR465" s="185"/>
      <c r="BQS465" s="185"/>
      <c r="BQT465" s="185"/>
      <c r="BQU465" s="185"/>
      <c r="BQV465" s="185"/>
      <c r="BQW465" s="185"/>
      <c r="BQX465" s="185"/>
      <c r="BQY465" s="185"/>
      <c r="BQZ465" s="185"/>
      <c r="BRA465" s="185"/>
      <c r="BRB465" s="185"/>
      <c r="BRC465" s="185"/>
      <c r="BRD465" s="185"/>
      <c r="BRE465" s="185"/>
      <c r="BRF465" s="185"/>
      <c r="BRG465" s="185"/>
      <c r="BRH465" s="185"/>
      <c r="BRI465" s="185"/>
      <c r="BRJ465" s="185"/>
      <c r="BRK465" s="185"/>
      <c r="BRL465" s="185"/>
      <c r="BRM465" s="185"/>
      <c r="BRN465" s="185"/>
      <c r="BRO465" s="185"/>
      <c r="BRP465" s="185"/>
      <c r="BRQ465" s="185"/>
      <c r="BRR465" s="185"/>
      <c r="BRS465" s="185"/>
      <c r="BRT465" s="185"/>
      <c r="BRU465" s="185"/>
      <c r="BRV465" s="185"/>
      <c r="BRW465" s="185"/>
      <c r="BRX465" s="185"/>
      <c r="BRY465" s="185"/>
      <c r="BRZ465" s="185"/>
      <c r="BSA465" s="185"/>
      <c r="BSB465" s="185"/>
      <c r="BSC465" s="185"/>
      <c r="BSD465" s="185"/>
      <c r="BSE465" s="185"/>
      <c r="BSF465" s="185"/>
      <c r="BSG465" s="185"/>
      <c r="BSH465" s="185"/>
      <c r="BSI465" s="185"/>
      <c r="BSJ465" s="185"/>
      <c r="BSK465" s="185"/>
      <c r="BSL465" s="185"/>
      <c r="BSM465" s="185"/>
      <c r="BSN465" s="185"/>
      <c r="BSO465" s="185"/>
      <c r="BSP465" s="185"/>
      <c r="BSQ465" s="185"/>
      <c r="BSR465" s="185"/>
      <c r="BSS465" s="185"/>
      <c r="BST465" s="185"/>
      <c r="BSU465" s="185"/>
      <c r="BSV465" s="185"/>
      <c r="BSW465" s="185"/>
      <c r="BSX465" s="185"/>
      <c r="BSY465" s="185"/>
      <c r="BSZ465" s="185"/>
      <c r="BTA465" s="185"/>
      <c r="BTB465" s="185"/>
      <c r="BTC465" s="185"/>
      <c r="BTD465" s="185"/>
      <c r="BTE465" s="185"/>
      <c r="BTF465" s="185"/>
      <c r="BTG465" s="185"/>
      <c r="BTH465" s="185"/>
      <c r="BTI465" s="185"/>
      <c r="BTJ465" s="185"/>
      <c r="BTK465" s="185"/>
      <c r="BTL465" s="185"/>
      <c r="BTM465" s="185"/>
      <c r="BTN465" s="185"/>
      <c r="BTO465" s="185"/>
      <c r="BTP465" s="185"/>
      <c r="BTQ465" s="185"/>
      <c r="BTR465" s="185"/>
      <c r="BTS465" s="185"/>
      <c r="BTT465" s="185"/>
      <c r="BTU465" s="185"/>
      <c r="BTV465" s="185"/>
      <c r="BTW465" s="185"/>
      <c r="BTX465" s="185"/>
      <c r="BTY465" s="185"/>
      <c r="BTZ465" s="185"/>
      <c r="BUA465" s="185"/>
      <c r="BUB465" s="185"/>
      <c r="BUC465" s="185"/>
      <c r="BUD465" s="185"/>
      <c r="BUE465" s="185"/>
      <c r="BUF465" s="185"/>
      <c r="BUG465" s="185"/>
      <c r="BUH465" s="185"/>
      <c r="BUI465" s="185"/>
      <c r="BUJ465" s="185"/>
      <c r="BUK465" s="185"/>
      <c r="BUL465" s="185"/>
      <c r="BUM465" s="185"/>
      <c r="BUN465" s="185"/>
      <c r="BUO465" s="185"/>
      <c r="BUP465" s="185"/>
      <c r="BUQ465" s="185"/>
      <c r="BUR465" s="185"/>
      <c r="BUS465" s="185"/>
      <c r="BUT465" s="185"/>
      <c r="BUU465" s="185"/>
      <c r="BUV465" s="185"/>
      <c r="BUW465" s="185"/>
      <c r="BUX465" s="185"/>
      <c r="BUY465" s="185"/>
      <c r="BUZ465" s="185"/>
      <c r="BVA465" s="185"/>
      <c r="BVB465" s="185"/>
      <c r="BVC465" s="185"/>
      <c r="BVD465" s="185"/>
      <c r="BVE465" s="185"/>
      <c r="BVF465" s="185"/>
      <c r="BVG465" s="185"/>
      <c r="BVH465" s="185"/>
      <c r="BVI465" s="185"/>
      <c r="BVJ465" s="185"/>
      <c r="BVK465" s="185"/>
      <c r="BVL465" s="185"/>
      <c r="BVM465" s="185"/>
      <c r="BVN465" s="185"/>
      <c r="BVO465" s="185"/>
      <c r="BVP465" s="185"/>
      <c r="BVQ465" s="185"/>
      <c r="BVR465" s="185"/>
      <c r="BVS465" s="185"/>
      <c r="BVT465" s="185"/>
      <c r="BVU465" s="185"/>
      <c r="BVV465" s="185"/>
      <c r="BVW465" s="185"/>
      <c r="BVX465" s="185"/>
      <c r="BVY465" s="185"/>
      <c r="BVZ465" s="185"/>
      <c r="BWA465" s="185"/>
      <c r="BWB465" s="185"/>
      <c r="BWC465" s="185"/>
      <c r="BWD465" s="185"/>
      <c r="BWE465" s="185"/>
      <c r="BWF465" s="185"/>
      <c r="BWG465" s="185"/>
      <c r="BWH465" s="185"/>
      <c r="BWI465" s="185"/>
      <c r="BWJ465" s="185"/>
      <c r="BWK465" s="185"/>
      <c r="BWL465" s="185"/>
      <c r="BWM465" s="185"/>
      <c r="BWN465" s="185"/>
      <c r="BWO465" s="185"/>
      <c r="BWP465" s="185"/>
      <c r="BWQ465" s="185"/>
      <c r="BWR465" s="185"/>
      <c r="BWS465" s="185"/>
      <c r="BWT465" s="185"/>
      <c r="BWU465" s="185"/>
      <c r="BWV465" s="185"/>
      <c r="BWW465" s="185"/>
      <c r="BWX465" s="185"/>
      <c r="BWY465" s="185"/>
      <c r="BWZ465" s="185"/>
      <c r="BXA465" s="185"/>
      <c r="BXB465" s="185"/>
      <c r="BXC465" s="185"/>
      <c r="BXD465" s="185"/>
      <c r="BXE465" s="185"/>
      <c r="BXF465" s="185"/>
      <c r="BXG465" s="185"/>
      <c r="BXH465" s="185"/>
      <c r="BXI465" s="185"/>
      <c r="BXJ465" s="185"/>
      <c r="BXK465" s="185"/>
      <c r="BXL465" s="185"/>
      <c r="BXM465" s="185"/>
      <c r="BXN465" s="185"/>
      <c r="BXO465" s="185"/>
      <c r="BXP465" s="185"/>
      <c r="BXQ465" s="185"/>
      <c r="BXR465" s="185"/>
      <c r="BXS465" s="185"/>
      <c r="BXT465" s="185"/>
      <c r="BXU465" s="185"/>
      <c r="BXV465" s="185"/>
      <c r="BXW465" s="185"/>
      <c r="BXX465" s="185"/>
      <c r="BXY465" s="185"/>
      <c r="BXZ465" s="185"/>
      <c r="BYA465" s="185"/>
      <c r="BYB465" s="185"/>
      <c r="BYC465" s="185"/>
      <c r="BYD465" s="185"/>
      <c r="BYE465" s="185"/>
      <c r="BYF465" s="185"/>
      <c r="BYG465" s="185"/>
      <c r="BYH465" s="185"/>
      <c r="BYI465" s="185"/>
      <c r="BYJ465" s="185"/>
      <c r="BYK465" s="185"/>
      <c r="BYL465" s="185"/>
      <c r="BYM465" s="185"/>
      <c r="BYN465" s="185"/>
      <c r="BYO465" s="185"/>
      <c r="BYP465" s="185"/>
      <c r="BYQ465" s="185"/>
      <c r="BYR465" s="185"/>
      <c r="BYS465" s="185"/>
      <c r="BYT465" s="185"/>
      <c r="BYU465" s="185"/>
      <c r="BYV465" s="185"/>
      <c r="BYW465" s="185"/>
      <c r="BYX465" s="185"/>
      <c r="BYY465" s="185"/>
      <c r="BYZ465" s="185"/>
      <c r="BZA465" s="185"/>
      <c r="BZB465" s="185"/>
      <c r="BZC465" s="185"/>
      <c r="BZD465" s="185"/>
      <c r="BZE465" s="185"/>
      <c r="BZF465" s="185"/>
      <c r="BZG465" s="185"/>
      <c r="BZH465" s="185"/>
      <c r="BZI465" s="185"/>
      <c r="BZJ465" s="185"/>
      <c r="BZK465" s="185"/>
      <c r="BZL465" s="185"/>
      <c r="BZM465" s="185"/>
      <c r="BZN465" s="185"/>
      <c r="BZO465" s="185"/>
      <c r="BZP465" s="185"/>
      <c r="BZQ465" s="185"/>
      <c r="BZR465" s="185"/>
      <c r="BZS465" s="185"/>
      <c r="BZT465" s="185"/>
      <c r="BZU465" s="185"/>
      <c r="BZV465" s="185"/>
      <c r="BZW465" s="185"/>
      <c r="BZX465" s="185"/>
      <c r="BZY465" s="185"/>
      <c r="BZZ465" s="185"/>
      <c r="CAA465" s="185"/>
      <c r="CAB465" s="185"/>
      <c r="CAC465" s="185"/>
      <c r="CAD465" s="185"/>
      <c r="CAE465" s="185"/>
      <c r="CAF465" s="185"/>
      <c r="CAG465" s="185"/>
      <c r="CAH465" s="185"/>
      <c r="CAI465" s="185"/>
      <c r="CAJ465" s="185"/>
      <c r="CAK465" s="185"/>
      <c r="CAL465" s="185"/>
      <c r="CAM465" s="185"/>
      <c r="CAN465" s="185"/>
      <c r="CAO465" s="185"/>
      <c r="CAP465" s="185"/>
      <c r="CAQ465" s="185"/>
      <c r="CAR465" s="185"/>
      <c r="CAS465" s="185"/>
      <c r="CAT465" s="185"/>
      <c r="CAU465" s="185"/>
      <c r="CAV465" s="185"/>
      <c r="CAW465" s="185"/>
      <c r="CAX465" s="185"/>
      <c r="CAY465" s="185"/>
      <c r="CAZ465" s="185"/>
      <c r="CBA465" s="185"/>
      <c r="CBB465" s="185"/>
      <c r="CBC465" s="185"/>
      <c r="CBD465" s="185"/>
      <c r="CBE465" s="185"/>
      <c r="CBF465" s="185"/>
      <c r="CBG465" s="185"/>
      <c r="CBH465" s="185"/>
      <c r="CBI465" s="185"/>
      <c r="CBJ465" s="185"/>
      <c r="CBK465" s="185"/>
      <c r="CBL465" s="185"/>
      <c r="CBM465" s="185"/>
      <c r="CBN465" s="185"/>
      <c r="CBO465" s="185"/>
      <c r="CBP465" s="185"/>
      <c r="CBQ465" s="185"/>
      <c r="CBR465" s="185"/>
      <c r="CBS465" s="185"/>
      <c r="CBT465" s="185"/>
      <c r="CBU465" s="185"/>
      <c r="CBV465" s="185"/>
      <c r="CBW465" s="185"/>
      <c r="CBX465" s="185"/>
      <c r="CBY465" s="185"/>
      <c r="CBZ465" s="185"/>
      <c r="CCA465" s="185"/>
      <c r="CCB465" s="185"/>
      <c r="CCC465" s="185"/>
      <c r="CCD465" s="185"/>
      <c r="CCE465" s="185"/>
      <c r="CCF465" s="185"/>
      <c r="CCG465" s="185"/>
      <c r="CCH465" s="185"/>
      <c r="CCI465" s="185"/>
      <c r="CCJ465" s="185"/>
      <c r="CCK465" s="185"/>
      <c r="CCL465" s="185"/>
      <c r="CCM465" s="185"/>
      <c r="CCN465" s="185"/>
      <c r="CCO465" s="185"/>
      <c r="CCP465" s="185"/>
      <c r="CCQ465" s="185"/>
      <c r="CCR465" s="185"/>
      <c r="CCS465" s="185"/>
      <c r="CCT465" s="185"/>
      <c r="CCU465" s="185"/>
      <c r="CCV465" s="185"/>
      <c r="CCW465" s="185"/>
      <c r="CCX465" s="185"/>
      <c r="CCY465" s="185"/>
      <c r="CCZ465" s="185"/>
      <c r="CDA465" s="185"/>
      <c r="CDB465" s="185"/>
      <c r="CDC465" s="185"/>
      <c r="CDD465" s="185"/>
      <c r="CDE465" s="185"/>
      <c r="CDF465" s="185"/>
      <c r="CDG465" s="185"/>
      <c r="CDH465" s="185"/>
      <c r="CDI465" s="185"/>
      <c r="CDJ465" s="185"/>
      <c r="CDK465" s="185"/>
      <c r="CDL465" s="185"/>
      <c r="CDM465" s="185"/>
      <c r="CDN465" s="185"/>
      <c r="CDO465" s="185"/>
      <c r="CDP465" s="185"/>
      <c r="CDQ465" s="185"/>
      <c r="CDR465" s="185"/>
      <c r="CDS465" s="185"/>
      <c r="CDT465" s="185"/>
      <c r="CDU465" s="185"/>
      <c r="CDV465" s="185"/>
      <c r="CDW465" s="185"/>
      <c r="CDX465" s="185"/>
      <c r="CDY465" s="185"/>
      <c r="CDZ465" s="185"/>
      <c r="CEA465" s="185"/>
      <c r="CEB465" s="185"/>
      <c r="CEC465" s="185"/>
      <c r="CED465" s="185"/>
      <c r="CEE465" s="185"/>
      <c r="CEF465" s="185"/>
      <c r="CEG465" s="185"/>
      <c r="CEH465" s="185"/>
      <c r="CEI465" s="185"/>
      <c r="CEJ465" s="185"/>
      <c r="CEK465" s="185"/>
      <c r="CEL465" s="185"/>
      <c r="CEM465" s="185"/>
      <c r="CEN465" s="185"/>
      <c r="CEO465" s="185"/>
      <c r="CEP465" s="185"/>
      <c r="CEQ465" s="185"/>
      <c r="CER465" s="185"/>
      <c r="CES465" s="185"/>
      <c r="CET465" s="185"/>
      <c r="CEU465" s="185"/>
      <c r="CEV465" s="185"/>
      <c r="CEW465" s="185"/>
      <c r="CEX465" s="185"/>
      <c r="CEY465" s="185"/>
      <c r="CEZ465" s="185"/>
      <c r="CFA465" s="185"/>
      <c r="CFB465" s="185"/>
      <c r="CFC465" s="185"/>
      <c r="CFD465" s="185"/>
      <c r="CFE465" s="185"/>
      <c r="CFF465" s="185"/>
      <c r="CFG465" s="185"/>
      <c r="CFH465" s="185"/>
      <c r="CFI465" s="185"/>
      <c r="CFJ465" s="185"/>
      <c r="CFK465" s="185"/>
      <c r="CFL465" s="185"/>
      <c r="CFM465" s="185"/>
      <c r="CFN465" s="185"/>
      <c r="CFO465" s="185"/>
      <c r="CFP465" s="185"/>
      <c r="CFQ465" s="185"/>
      <c r="CFR465" s="185"/>
      <c r="CFS465" s="185"/>
      <c r="CFT465" s="185"/>
      <c r="CFU465" s="185"/>
      <c r="CFV465" s="185"/>
      <c r="CFW465" s="185"/>
      <c r="CFX465" s="185"/>
      <c r="CFY465" s="185"/>
      <c r="CFZ465" s="185"/>
      <c r="CGA465" s="185"/>
      <c r="CGB465" s="185"/>
      <c r="CGC465" s="185"/>
      <c r="CGD465" s="185"/>
      <c r="CGE465" s="185"/>
      <c r="CGF465" s="185"/>
      <c r="CGG465" s="185"/>
      <c r="CGH465" s="185"/>
      <c r="CGI465" s="185"/>
      <c r="CGJ465" s="185"/>
      <c r="CGK465" s="185"/>
      <c r="CGL465" s="185"/>
      <c r="CGM465" s="185"/>
      <c r="CGN465" s="185"/>
      <c r="CGO465" s="185"/>
      <c r="CGP465" s="185"/>
      <c r="CGQ465" s="185"/>
      <c r="CGR465" s="185"/>
      <c r="CGS465" s="185"/>
      <c r="CGT465" s="185"/>
      <c r="CGU465" s="185"/>
      <c r="CGV465" s="185"/>
      <c r="CGW465" s="185"/>
      <c r="CGX465" s="185"/>
      <c r="CGY465" s="185"/>
      <c r="CGZ465" s="185"/>
      <c r="CHA465" s="185"/>
      <c r="CHB465" s="185"/>
      <c r="CHC465" s="185"/>
      <c r="CHD465" s="185"/>
      <c r="CHE465" s="185"/>
      <c r="CHF465" s="185"/>
      <c r="CHG465" s="185"/>
      <c r="CHH465" s="185"/>
      <c r="CHI465" s="185"/>
      <c r="CHJ465" s="185"/>
      <c r="CHK465" s="185"/>
      <c r="CHL465" s="185"/>
      <c r="CHM465" s="185"/>
      <c r="CHN465" s="185"/>
      <c r="CHO465" s="185"/>
      <c r="CHP465" s="185"/>
      <c r="CHQ465" s="185"/>
      <c r="CHR465" s="185"/>
      <c r="CHS465" s="185"/>
      <c r="CHT465" s="185"/>
      <c r="CHU465" s="185"/>
      <c r="CHV465" s="185"/>
      <c r="CHW465" s="185"/>
      <c r="CHX465" s="185"/>
      <c r="CHY465" s="185"/>
      <c r="CHZ465" s="185"/>
      <c r="CIA465" s="185"/>
      <c r="CIB465" s="185"/>
      <c r="CIC465" s="185"/>
      <c r="CID465" s="185"/>
      <c r="CIE465" s="185"/>
      <c r="CIF465" s="185"/>
      <c r="CIG465" s="185"/>
      <c r="CIH465" s="185"/>
      <c r="CII465" s="185"/>
      <c r="CIJ465" s="185"/>
      <c r="CIK465" s="185"/>
      <c r="CIL465" s="185"/>
      <c r="CIM465" s="185"/>
      <c r="CIN465" s="185"/>
      <c r="CIO465" s="185"/>
      <c r="CIP465" s="185"/>
      <c r="CIQ465" s="185"/>
      <c r="CIR465" s="185"/>
      <c r="CIS465" s="185"/>
      <c r="CIT465" s="185"/>
      <c r="CIU465" s="185"/>
      <c r="CIV465" s="185"/>
      <c r="CIW465" s="185"/>
      <c r="CIX465" s="185"/>
      <c r="CIY465" s="185"/>
      <c r="CIZ465" s="185"/>
      <c r="CJA465" s="185"/>
      <c r="CJB465" s="185"/>
      <c r="CJC465" s="185"/>
      <c r="CJD465" s="185"/>
      <c r="CJE465" s="185"/>
      <c r="CJF465" s="185"/>
      <c r="CJG465" s="185"/>
      <c r="CJH465" s="185"/>
      <c r="CJI465" s="185"/>
      <c r="CJJ465" s="185"/>
      <c r="CJK465" s="185"/>
      <c r="CJL465" s="185"/>
      <c r="CJM465" s="185"/>
      <c r="CJN465" s="185"/>
      <c r="CJO465" s="185"/>
      <c r="CJP465" s="185"/>
      <c r="CJQ465" s="185"/>
      <c r="CJR465" s="185"/>
      <c r="CJS465" s="185"/>
      <c r="CJT465" s="185"/>
      <c r="CJU465" s="185"/>
      <c r="CJV465" s="185"/>
      <c r="CJW465" s="185"/>
      <c r="CJX465" s="185"/>
      <c r="CJY465" s="185"/>
      <c r="CJZ465" s="185"/>
      <c r="CKA465" s="185"/>
      <c r="CKB465" s="185"/>
      <c r="CKC465" s="185"/>
      <c r="CKD465" s="185"/>
      <c r="CKE465" s="185"/>
      <c r="CKF465" s="185"/>
      <c r="CKG465" s="185"/>
      <c r="CKH465" s="185"/>
      <c r="CKI465" s="185"/>
      <c r="CKJ465" s="185"/>
      <c r="CKK465" s="185"/>
      <c r="CKL465" s="185"/>
      <c r="CKM465" s="185"/>
      <c r="CKN465" s="185"/>
      <c r="CKO465" s="185"/>
      <c r="CKP465" s="185"/>
      <c r="CKQ465" s="185"/>
      <c r="CKR465" s="185"/>
      <c r="CKS465" s="185"/>
      <c r="CKT465" s="185"/>
      <c r="CKU465" s="185"/>
      <c r="CKV465" s="185"/>
      <c r="CKW465" s="185"/>
      <c r="CKX465" s="185"/>
      <c r="CKY465" s="185"/>
      <c r="CKZ465" s="185"/>
      <c r="CLA465" s="185"/>
      <c r="CLB465" s="185"/>
      <c r="CLC465" s="185"/>
      <c r="CLD465" s="185"/>
      <c r="CLE465" s="185"/>
      <c r="CLF465" s="185"/>
      <c r="CLG465" s="185"/>
      <c r="CLH465" s="185"/>
      <c r="CLI465" s="185"/>
      <c r="CLJ465" s="185"/>
      <c r="CLK465" s="185"/>
      <c r="CLL465" s="185"/>
      <c r="CLM465" s="185"/>
      <c r="CLN465" s="185"/>
      <c r="CLO465" s="185"/>
      <c r="CLP465" s="185"/>
      <c r="CLQ465" s="185"/>
      <c r="CLR465" s="185"/>
      <c r="CLS465" s="185"/>
      <c r="CLT465" s="185"/>
      <c r="CLU465" s="185"/>
      <c r="CLV465" s="185"/>
      <c r="CLW465" s="185"/>
      <c r="CLX465" s="185"/>
      <c r="CLY465" s="185"/>
      <c r="CLZ465" s="185"/>
      <c r="CMA465" s="185"/>
      <c r="CMB465" s="185"/>
      <c r="CMC465" s="185"/>
      <c r="CMD465" s="185"/>
      <c r="CME465" s="185"/>
      <c r="CMF465" s="185"/>
      <c r="CMG465" s="185"/>
      <c r="CMH465" s="185"/>
      <c r="CMI465" s="185"/>
      <c r="CMJ465" s="185"/>
      <c r="CMK465" s="185"/>
      <c r="CML465" s="185"/>
      <c r="CMM465" s="185"/>
      <c r="CMN465" s="185"/>
      <c r="CMO465" s="185"/>
      <c r="CMP465" s="185"/>
      <c r="CMQ465" s="185"/>
      <c r="CMR465" s="185"/>
      <c r="CMS465" s="185"/>
      <c r="CMT465" s="185"/>
      <c r="CMU465" s="185"/>
      <c r="CMV465" s="185"/>
      <c r="CMW465" s="185"/>
      <c r="CMX465" s="185"/>
      <c r="CMY465" s="185"/>
      <c r="CMZ465" s="185"/>
      <c r="CNA465" s="185"/>
      <c r="CNB465" s="185"/>
      <c r="CNC465" s="185"/>
      <c r="CND465" s="185"/>
      <c r="CNE465" s="185"/>
      <c r="CNF465" s="185"/>
      <c r="CNG465" s="185"/>
      <c r="CNH465" s="185"/>
      <c r="CNI465" s="185"/>
      <c r="CNJ465" s="185"/>
      <c r="CNK465" s="185"/>
      <c r="CNL465" s="185"/>
      <c r="CNM465" s="185"/>
      <c r="CNN465" s="185"/>
      <c r="CNO465" s="185"/>
      <c r="CNP465" s="185"/>
      <c r="CNQ465" s="185"/>
      <c r="CNR465" s="185"/>
      <c r="CNS465" s="185"/>
      <c r="CNT465" s="185"/>
      <c r="CNU465" s="185"/>
      <c r="CNV465" s="185"/>
      <c r="CNW465" s="185"/>
      <c r="CNX465" s="185"/>
      <c r="CNY465" s="185"/>
      <c r="CNZ465" s="185"/>
      <c r="COA465" s="185"/>
      <c r="COB465" s="185"/>
      <c r="COC465" s="185"/>
      <c r="COD465" s="185"/>
      <c r="COE465" s="185"/>
      <c r="COF465" s="185"/>
      <c r="COG465" s="185"/>
      <c r="COH465" s="185"/>
      <c r="COI465" s="185"/>
      <c r="COJ465" s="185"/>
      <c r="COK465" s="185"/>
      <c r="COL465" s="185"/>
      <c r="COM465" s="185"/>
      <c r="CON465" s="185"/>
      <c r="COO465" s="185"/>
      <c r="COP465" s="185"/>
      <c r="COQ465" s="185"/>
      <c r="COR465" s="185"/>
      <c r="COS465" s="185"/>
      <c r="COT465" s="185"/>
      <c r="COU465" s="185"/>
      <c r="COV465" s="185"/>
      <c r="COW465" s="185"/>
      <c r="COX465" s="185"/>
      <c r="COY465" s="185"/>
      <c r="COZ465" s="185"/>
      <c r="CPA465" s="185"/>
      <c r="CPB465" s="185"/>
      <c r="CPC465" s="185"/>
      <c r="CPD465" s="185"/>
      <c r="CPE465" s="185"/>
      <c r="CPF465" s="185"/>
      <c r="CPG465" s="185"/>
      <c r="CPH465" s="185"/>
      <c r="CPI465" s="185"/>
      <c r="CPJ465" s="185"/>
      <c r="CPK465" s="185"/>
      <c r="CPL465" s="185"/>
      <c r="CPM465" s="185"/>
      <c r="CPN465" s="185"/>
      <c r="CPO465" s="185"/>
      <c r="CPP465" s="185"/>
      <c r="CPQ465" s="185"/>
      <c r="CPR465" s="185"/>
      <c r="CPS465" s="185"/>
      <c r="CPT465" s="185"/>
      <c r="CPU465" s="185"/>
      <c r="CPV465" s="185"/>
      <c r="CPW465" s="185"/>
      <c r="CPX465" s="185"/>
      <c r="CPY465" s="185"/>
      <c r="CPZ465" s="185"/>
      <c r="CQA465" s="185"/>
      <c r="CQB465" s="185"/>
      <c r="CQC465" s="185"/>
      <c r="CQD465" s="185"/>
      <c r="CQE465" s="185"/>
      <c r="CQF465" s="185"/>
      <c r="CQG465" s="185"/>
      <c r="CQH465" s="185"/>
      <c r="CQI465" s="185"/>
      <c r="CQJ465" s="185"/>
      <c r="CQK465" s="185"/>
      <c r="CQL465" s="185"/>
      <c r="CQM465" s="185"/>
      <c r="CQN465" s="185"/>
      <c r="CQO465" s="185"/>
      <c r="CQP465" s="185"/>
      <c r="CQQ465" s="185"/>
      <c r="CQR465" s="185"/>
      <c r="CQS465" s="185"/>
      <c r="CQT465" s="185"/>
      <c r="CQU465" s="185"/>
      <c r="CQV465" s="185"/>
      <c r="CQW465" s="185"/>
      <c r="CQX465" s="185"/>
      <c r="CQY465" s="185"/>
      <c r="CQZ465" s="185"/>
      <c r="CRA465" s="185"/>
      <c r="CRB465" s="185"/>
      <c r="CRC465" s="185"/>
      <c r="CRD465" s="185"/>
      <c r="CRE465" s="185"/>
      <c r="CRF465" s="185"/>
      <c r="CRG465" s="185"/>
      <c r="CRH465" s="185"/>
      <c r="CRI465" s="185"/>
      <c r="CRJ465" s="185"/>
      <c r="CRK465" s="185"/>
      <c r="CRL465" s="185"/>
      <c r="CRM465" s="185"/>
      <c r="CRN465" s="185"/>
      <c r="CRO465" s="185"/>
      <c r="CRP465" s="185"/>
      <c r="CRQ465" s="185"/>
      <c r="CRR465" s="185"/>
      <c r="CRS465" s="185"/>
      <c r="CRT465" s="185"/>
      <c r="CRU465" s="185"/>
      <c r="CRV465" s="185"/>
      <c r="CRW465" s="185"/>
      <c r="CRX465" s="185"/>
      <c r="CRY465" s="185"/>
      <c r="CRZ465" s="185"/>
      <c r="CSA465" s="185"/>
      <c r="CSB465" s="185"/>
      <c r="CSC465" s="185"/>
      <c r="CSD465" s="185"/>
      <c r="CSE465" s="185"/>
      <c r="CSF465" s="185"/>
      <c r="CSG465" s="185"/>
      <c r="CSH465" s="185"/>
      <c r="CSI465" s="185"/>
      <c r="CSJ465" s="185"/>
      <c r="CSK465" s="185"/>
      <c r="CSL465" s="185"/>
      <c r="CSM465" s="185"/>
      <c r="CSN465" s="185"/>
      <c r="CSO465" s="185"/>
      <c r="CSP465" s="185"/>
      <c r="CSQ465" s="185"/>
      <c r="CSR465" s="185"/>
      <c r="CSS465" s="185"/>
      <c r="CST465" s="185"/>
      <c r="CSU465" s="185"/>
      <c r="CSV465" s="185"/>
      <c r="CSW465" s="185"/>
      <c r="CSX465" s="185"/>
      <c r="CSY465" s="185"/>
      <c r="CSZ465" s="185"/>
      <c r="CTA465" s="185"/>
      <c r="CTB465" s="185"/>
      <c r="CTC465" s="185"/>
      <c r="CTD465" s="185"/>
      <c r="CTE465" s="185"/>
      <c r="CTF465" s="185"/>
      <c r="CTG465" s="185"/>
      <c r="CTH465" s="185"/>
      <c r="CTI465" s="185"/>
      <c r="CTJ465" s="185"/>
      <c r="CTK465" s="185"/>
      <c r="CTL465" s="185"/>
      <c r="CTM465" s="185"/>
      <c r="CTN465" s="185"/>
      <c r="CTO465" s="185"/>
      <c r="CTP465" s="185"/>
      <c r="CTQ465" s="185"/>
      <c r="CTR465" s="185"/>
      <c r="CTS465" s="185"/>
      <c r="CTT465" s="185"/>
      <c r="CTU465" s="185"/>
      <c r="CTV465" s="185"/>
      <c r="CTW465" s="185"/>
      <c r="CTX465" s="185"/>
      <c r="CTY465" s="185"/>
      <c r="CTZ465" s="185"/>
      <c r="CUA465" s="185"/>
      <c r="CUB465" s="185"/>
      <c r="CUC465" s="185"/>
      <c r="CUD465" s="185"/>
      <c r="CUE465" s="185"/>
      <c r="CUF465" s="185"/>
      <c r="CUG465" s="185"/>
      <c r="CUH465" s="185"/>
      <c r="CUI465" s="185"/>
      <c r="CUJ465" s="185"/>
      <c r="CUK465" s="185"/>
      <c r="CUL465" s="185"/>
      <c r="CUM465" s="185"/>
      <c r="CUN465" s="185"/>
      <c r="CUO465" s="185"/>
      <c r="CUP465" s="185"/>
      <c r="CUQ465" s="185"/>
      <c r="CUR465" s="185"/>
      <c r="CUS465" s="185"/>
      <c r="CUT465" s="185"/>
      <c r="CUU465" s="185"/>
      <c r="CUV465" s="185"/>
      <c r="CUW465" s="185"/>
      <c r="CUX465" s="185"/>
      <c r="CUY465" s="185"/>
      <c r="CUZ465" s="185"/>
      <c r="CVA465" s="185"/>
      <c r="CVB465" s="185"/>
      <c r="CVC465" s="185"/>
      <c r="CVD465" s="185"/>
      <c r="CVE465" s="185"/>
      <c r="CVF465" s="185"/>
      <c r="CVG465" s="185"/>
      <c r="CVH465" s="185"/>
      <c r="CVI465" s="185"/>
      <c r="CVJ465" s="185"/>
      <c r="CVK465" s="185"/>
      <c r="CVL465" s="185"/>
      <c r="CVM465" s="185"/>
      <c r="CVN465" s="185"/>
      <c r="CVO465" s="185"/>
      <c r="CVP465" s="185"/>
      <c r="CVQ465" s="185"/>
      <c r="CVR465" s="185"/>
      <c r="CVS465" s="185"/>
      <c r="CVT465" s="185"/>
      <c r="CVU465" s="185"/>
      <c r="CVV465" s="185"/>
      <c r="CVW465" s="185"/>
      <c r="CVX465" s="185"/>
      <c r="CVY465" s="185"/>
      <c r="CVZ465" s="185"/>
      <c r="CWA465" s="185"/>
      <c r="CWB465" s="185"/>
      <c r="CWC465" s="185"/>
      <c r="CWD465" s="185"/>
      <c r="CWE465" s="185"/>
      <c r="CWF465" s="185"/>
      <c r="CWG465" s="185"/>
      <c r="CWH465" s="185"/>
      <c r="CWI465" s="185"/>
      <c r="CWJ465" s="185"/>
      <c r="CWK465" s="185"/>
      <c r="CWL465" s="185"/>
      <c r="CWM465" s="185"/>
      <c r="CWN465" s="185"/>
      <c r="CWO465" s="185"/>
      <c r="CWP465" s="185"/>
      <c r="CWQ465" s="185"/>
      <c r="CWR465" s="185"/>
      <c r="CWS465" s="185"/>
      <c r="CWT465" s="185"/>
      <c r="CWU465" s="185"/>
      <c r="CWV465" s="185"/>
      <c r="CWW465" s="185"/>
      <c r="CWX465" s="185"/>
      <c r="CWY465" s="185"/>
      <c r="CWZ465" s="185"/>
      <c r="CXA465" s="185"/>
      <c r="CXB465" s="185"/>
      <c r="CXC465" s="185"/>
      <c r="CXD465" s="185"/>
      <c r="CXE465" s="185"/>
      <c r="CXF465" s="185"/>
      <c r="CXG465" s="185"/>
      <c r="CXH465" s="185"/>
      <c r="CXI465" s="185"/>
      <c r="CXJ465" s="185"/>
      <c r="CXK465" s="185"/>
      <c r="CXL465" s="185"/>
      <c r="CXM465" s="185"/>
      <c r="CXN465" s="185"/>
      <c r="CXO465" s="185"/>
      <c r="CXP465" s="185"/>
      <c r="CXQ465" s="185"/>
      <c r="CXR465" s="185"/>
      <c r="CXS465" s="185"/>
      <c r="CXT465" s="185"/>
      <c r="CXU465" s="185"/>
      <c r="CXV465" s="185"/>
      <c r="CXW465" s="185"/>
      <c r="CXX465" s="185"/>
      <c r="CXY465" s="185"/>
      <c r="CXZ465" s="185"/>
      <c r="CYA465" s="185"/>
      <c r="CYB465" s="185"/>
      <c r="CYC465" s="185"/>
      <c r="CYD465" s="185"/>
      <c r="CYE465" s="185"/>
      <c r="CYF465" s="185"/>
      <c r="CYG465" s="185"/>
      <c r="CYH465" s="185"/>
      <c r="CYI465" s="185"/>
      <c r="CYJ465" s="185"/>
      <c r="CYK465" s="185"/>
      <c r="CYL465" s="185"/>
      <c r="CYM465" s="185"/>
      <c r="CYN465" s="185"/>
      <c r="CYO465" s="185"/>
      <c r="CYP465" s="185"/>
      <c r="CYQ465" s="185"/>
      <c r="CYR465" s="185"/>
      <c r="CYS465" s="185"/>
      <c r="CYT465" s="185"/>
      <c r="CYU465" s="185"/>
      <c r="CYV465" s="185"/>
      <c r="CYW465" s="185"/>
      <c r="CYX465" s="185"/>
      <c r="CYY465" s="185"/>
      <c r="CYZ465" s="185"/>
      <c r="CZA465" s="185"/>
      <c r="CZB465" s="185"/>
      <c r="CZC465" s="185"/>
      <c r="CZD465" s="185"/>
      <c r="CZE465" s="185"/>
      <c r="CZF465" s="185"/>
      <c r="CZG465" s="185"/>
      <c r="CZH465" s="185"/>
      <c r="CZI465" s="185"/>
      <c r="CZJ465" s="185"/>
      <c r="CZK465" s="185"/>
      <c r="CZL465" s="185"/>
      <c r="CZM465" s="185"/>
      <c r="CZN465" s="185"/>
      <c r="CZO465" s="185"/>
      <c r="CZP465" s="185"/>
      <c r="CZQ465" s="185"/>
      <c r="CZR465" s="185"/>
      <c r="CZS465" s="185"/>
      <c r="CZT465" s="185"/>
      <c r="CZU465" s="185"/>
      <c r="CZV465" s="185"/>
      <c r="CZW465" s="185"/>
      <c r="CZX465" s="185"/>
      <c r="CZY465" s="185"/>
      <c r="CZZ465" s="185"/>
      <c r="DAA465" s="185"/>
      <c r="DAB465" s="185"/>
      <c r="DAC465" s="185"/>
      <c r="DAD465" s="185"/>
      <c r="DAE465" s="185"/>
      <c r="DAF465" s="185"/>
      <c r="DAG465" s="185"/>
      <c r="DAH465" s="185"/>
      <c r="DAI465" s="185"/>
      <c r="DAJ465" s="185"/>
      <c r="DAK465" s="185"/>
      <c r="DAL465" s="185"/>
      <c r="DAM465" s="185"/>
      <c r="DAN465" s="185"/>
      <c r="DAO465" s="185"/>
      <c r="DAP465" s="185"/>
      <c r="DAQ465" s="185"/>
      <c r="DAR465" s="185"/>
      <c r="DAS465" s="185"/>
      <c r="DAT465" s="185"/>
      <c r="DAU465" s="185"/>
      <c r="DAV465" s="185"/>
      <c r="DAW465" s="185"/>
      <c r="DAX465" s="185"/>
      <c r="DAY465" s="185"/>
      <c r="DAZ465" s="185"/>
      <c r="DBA465" s="185"/>
      <c r="DBB465" s="185"/>
      <c r="DBC465" s="185"/>
      <c r="DBD465" s="185"/>
      <c r="DBE465" s="185"/>
      <c r="DBF465" s="185"/>
      <c r="DBG465" s="185"/>
      <c r="DBH465" s="185"/>
      <c r="DBI465" s="185"/>
      <c r="DBJ465" s="185"/>
      <c r="DBK465" s="185"/>
      <c r="DBL465" s="185"/>
      <c r="DBM465" s="185"/>
      <c r="DBN465" s="185"/>
      <c r="DBO465" s="185"/>
      <c r="DBP465" s="185"/>
      <c r="DBQ465" s="185"/>
      <c r="DBR465" s="185"/>
      <c r="DBS465" s="185"/>
      <c r="DBT465" s="185"/>
      <c r="DBU465" s="185"/>
      <c r="DBV465" s="185"/>
      <c r="DBW465" s="185"/>
      <c r="DBX465" s="185"/>
      <c r="DBY465" s="185"/>
      <c r="DBZ465" s="185"/>
      <c r="DCA465" s="185"/>
      <c r="DCB465" s="185"/>
      <c r="DCC465" s="185"/>
      <c r="DCD465" s="185"/>
      <c r="DCE465" s="185"/>
      <c r="DCF465" s="185"/>
      <c r="DCG465" s="185"/>
      <c r="DCH465" s="185"/>
      <c r="DCI465" s="185"/>
      <c r="DCJ465" s="185"/>
      <c r="DCK465" s="185"/>
      <c r="DCL465" s="185"/>
      <c r="DCM465" s="185"/>
      <c r="DCN465" s="185"/>
      <c r="DCO465" s="185"/>
      <c r="DCP465" s="185"/>
      <c r="DCQ465" s="185"/>
      <c r="DCR465" s="185"/>
      <c r="DCS465" s="185"/>
      <c r="DCT465" s="185"/>
      <c r="DCU465" s="185"/>
      <c r="DCV465" s="185"/>
      <c r="DCW465" s="185"/>
      <c r="DCX465" s="185"/>
      <c r="DCY465" s="185"/>
      <c r="DCZ465" s="185"/>
      <c r="DDA465" s="185"/>
      <c r="DDB465" s="185"/>
      <c r="DDC465" s="185"/>
      <c r="DDD465" s="185"/>
      <c r="DDE465" s="185"/>
      <c r="DDF465" s="185"/>
      <c r="DDG465" s="185"/>
      <c r="DDH465" s="185"/>
      <c r="DDI465" s="185"/>
      <c r="DDJ465" s="185"/>
      <c r="DDK465" s="185"/>
      <c r="DDL465" s="185"/>
      <c r="DDM465" s="185"/>
      <c r="DDN465" s="185"/>
      <c r="DDO465" s="185"/>
      <c r="DDP465" s="185"/>
      <c r="DDQ465" s="185"/>
      <c r="DDR465" s="185"/>
      <c r="DDS465" s="185"/>
      <c r="DDT465" s="185"/>
      <c r="DDU465" s="185"/>
      <c r="DDV465" s="185"/>
      <c r="DDW465" s="185"/>
      <c r="DDX465" s="185"/>
      <c r="DDY465" s="185"/>
      <c r="DDZ465" s="185"/>
      <c r="DEA465" s="185"/>
      <c r="DEB465" s="185"/>
      <c r="DEC465" s="185"/>
      <c r="DED465" s="185"/>
      <c r="DEE465" s="185"/>
      <c r="DEF465" s="185"/>
      <c r="DEG465" s="185"/>
      <c r="DEH465" s="185"/>
      <c r="DEI465" s="185"/>
      <c r="DEJ465" s="185"/>
      <c r="DEK465" s="185"/>
      <c r="DEL465" s="185"/>
      <c r="DEM465" s="185"/>
      <c r="DEN465" s="185"/>
      <c r="DEO465" s="185"/>
      <c r="DEP465" s="185"/>
      <c r="DEQ465" s="185"/>
      <c r="DER465" s="185"/>
      <c r="DES465" s="185"/>
      <c r="DET465" s="185"/>
      <c r="DEU465" s="185"/>
      <c r="DEV465" s="185"/>
      <c r="DEW465" s="185"/>
      <c r="DEX465" s="185"/>
      <c r="DEY465" s="185"/>
      <c r="DEZ465" s="185"/>
      <c r="DFA465" s="185"/>
      <c r="DFB465" s="185"/>
      <c r="DFC465" s="185"/>
      <c r="DFD465" s="185"/>
      <c r="DFE465" s="185"/>
      <c r="DFF465" s="185"/>
      <c r="DFG465" s="185"/>
      <c r="DFH465" s="185"/>
      <c r="DFI465" s="185"/>
      <c r="DFJ465" s="185"/>
      <c r="DFK465" s="185"/>
      <c r="DFL465" s="185"/>
      <c r="DFM465" s="185"/>
      <c r="DFN465" s="185"/>
      <c r="DFO465" s="185"/>
      <c r="DFP465" s="185"/>
      <c r="DFQ465" s="185"/>
      <c r="DFR465" s="185"/>
      <c r="DFS465" s="185"/>
      <c r="DFT465" s="185"/>
      <c r="DFU465" s="185"/>
      <c r="DFV465" s="185"/>
      <c r="DFW465" s="185"/>
      <c r="DFX465" s="185"/>
      <c r="DFY465" s="185"/>
      <c r="DFZ465" s="185"/>
      <c r="DGA465" s="185"/>
      <c r="DGB465" s="185"/>
      <c r="DGC465" s="185"/>
      <c r="DGD465" s="185"/>
      <c r="DGE465" s="185"/>
      <c r="DGF465" s="185"/>
      <c r="DGG465" s="185"/>
      <c r="DGH465" s="185"/>
      <c r="DGI465" s="185"/>
      <c r="DGJ465" s="185"/>
      <c r="DGK465" s="185"/>
      <c r="DGL465" s="185"/>
      <c r="DGM465" s="185"/>
      <c r="DGN465" s="185"/>
      <c r="DGO465" s="185"/>
      <c r="DGP465" s="185"/>
      <c r="DGQ465" s="185"/>
      <c r="DGR465" s="185"/>
      <c r="DGS465" s="185"/>
      <c r="DGT465" s="185"/>
      <c r="DGU465" s="185"/>
      <c r="DGV465" s="185"/>
      <c r="DGW465" s="185"/>
      <c r="DGX465" s="185"/>
      <c r="DGY465" s="185"/>
      <c r="DGZ465" s="185"/>
      <c r="DHA465" s="185"/>
      <c r="DHB465" s="185"/>
      <c r="DHC465" s="185"/>
      <c r="DHD465" s="185"/>
      <c r="DHE465" s="185"/>
      <c r="DHF465" s="185"/>
      <c r="DHG465" s="185"/>
      <c r="DHH465" s="185"/>
      <c r="DHI465" s="185"/>
      <c r="DHJ465" s="185"/>
      <c r="DHK465" s="185"/>
      <c r="DHL465" s="185"/>
      <c r="DHM465" s="185"/>
      <c r="DHN465" s="185"/>
      <c r="DHO465" s="185"/>
      <c r="DHP465" s="185"/>
      <c r="DHQ465" s="185"/>
      <c r="DHR465" s="185"/>
      <c r="DHS465" s="185"/>
      <c r="DHT465" s="185"/>
      <c r="DHU465" s="185"/>
      <c r="DHV465" s="185"/>
      <c r="DHW465" s="185"/>
      <c r="DHX465" s="185"/>
      <c r="DHY465" s="185"/>
      <c r="DHZ465" s="185"/>
      <c r="DIA465" s="185"/>
      <c r="DIB465" s="185"/>
      <c r="DIC465" s="185"/>
      <c r="DID465" s="185"/>
      <c r="DIE465" s="185"/>
      <c r="DIF465" s="185"/>
      <c r="DIG465" s="185"/>
      <c r="DIH465" s="185"/>
      <c r="DII465" s="185"/>
      <c r="DIJ465" s="185"/>
      <c r="DIK465" s="185"/>
      <c r="DIL465" s="185"/>
      <c r="DIM465" s="185"/>
      <c r="DIN465" s="185"/>
      <c r="DIO465" s="185"/>
      <c r="DIP465" s="185"/>
      <c r="DIQ465" s="185"/>
      <c r="DIR465" s="185"/>
      <c r="DIS465" s="185"/>
      <c r="DIT465" s="185"/>
      <c r="DIU465" s="185"/>
      <c r="DIV465" s="185"/>
      <c r="DIW465" s="185"/>
      <c r="DIX465" s="185"/>
      <c r="DIY465" s="185"/>
      <c r="DIZ465" s="185"/>
      <c r="DJA465" s="185"/>
      <c r="DJB465" s="185"/>
      <c r="DJC465" s="185"/>
      <c r="DJD465" s="185"/>
      <c r="DJE465" s="185"/>
      <c r="DJF465" s="185"/>
      <c r="DJG465" s="185"/>
      <c r="DJH465" s="185"/>
      <c r="DJI465" s="185"/>
      <c r="DJJ465" s="185"/>
      <c r="DJK465" s="185"/>
      <c r="DJL465" s="185"/>
      <c r="DJM465" s="185"/>
      <c r="DJN465" s="185"/>
      <c r="DJO465" s="185"/>
      <c r="DJP465" s="185"/>
      <c r="DJQ465" s="185"/>
      <c r="DJR465" s="185"/>
      <c r="DJS465" s="185"/>
      <c r="DJT465" s="185"/>
      <c r="DJU465" s="185"/>
      <c r="DJV465" s="185"/>
      <c r="DJW465" s="185"/>
      <c r="DJX465" s="185"/>
      <c r="DJY465" s="185"/>
      <c r="DJZ465" s="185"/>
      <c r="DKA465" s="185"/>
      <c r="DKB465" s="185"/>
      <c r="DKC465" s="185"/>
      <c r="DKD465" s="185"/>
      <c r="DKE465" s="185"/>
      <c r="DKF465" s="185"/>
      <c r="DKG465" s="185"/>
      <c r="DKH465" s="185"/>
      <c r="DKI465" s="185"/>
      <c r="DKJ465" s="185"/>
      <c r="DKK465" s="185"/>
      <c r="DKL465" s="185"/>
      <c r="DKM465" s="185"/>
      <c r="DKN465" s="185"/>
      <c r="DKO465" s="185"/>
      <c r="DKP465" s="185"/>
      <c r="DKQ465" s="185"/>
      <c r="DKR465" s="185"/>
      <c r="DKS465" s="185"/>
      <c r="DKT465" s="185"/>
      <c r="DKU465" s="185"/>
      <c r="DKV465" s="185"/>
      <c r="DKW465" s="185"/>
      <c r="DKX465" s="185"/>
      <c r="DKY465" s="185"/>
      <c r="DKZ465" s="185"/>
      <c r="DLA465" s="185"/>
      <c r="DLB465" s="185"/>
      <c r="DLC465" s="185"/>
      <c r="DLD465" s="185"/>
      <c r="DLE465" s="185"/>
      <c r="DLF465" s="185"/>
      <c r="DLG465" s="185"/>
      <c r="DLH465" s="185"/>
      <c r="DLI465" s="185"/>
      <c r="DLJ465" s="185"/>
      <c r="DLK465" s="185"/>
      <c r="DLL465" s="185"/>
      <c r="DLM465" s="185"/>
      <c r="DLN465" s="185"/>
      <c r="DLO465" s="185"/>
      <c r="DLP465" s="185"/>
      <c r="DLQ465" s="185"/>
      <c r="DLR465" s="185"/>
      <c r="DLS465" s="185"/>
      <c r="DLT465" s="185"/>
      <c r="DLU465" s="185"/>
      <c r="DLV465" s="185"/>
      <c r="DLW465" s="185"/>
      <c r="DLX465" s="185"/>
      <c r="DLY465" s="185"/>
      <c r="DLZ465" s="185"/>
      <c r="DMA465" s="185"/>
      <c r="DMB465" s="185"/>
      <c r="DMC465" s="185"/>
      <c r="DMD465" s="185"/>
      <c r="DME465" s="185"/>
      <c r="DMF465" s="185"/>
      <c r="DMG465" s="185"/>
      <c r="DMH465" s="185"/>
      <c r="DMI465" s="185"/>
      <c r="DMJ465" s="185"/>
      <c r="DMK465" s="185"/>
      <c r="DML465" s="185"/>
      <c r="DMM465" s="185"/>
      <c r="DMN465" s="185"/>
      <c r="DMO465" s="185"/>
      <c r="DMP465" s="185"/>
      <c r="DMQ465" s="185"/>
      <c r="DMR465" s="185"/>
      <c r="DMS465" s="185"/>
      <c r="DMT465" s="185"/>
      <c r="DMU465" s="185"/>
      <c r="DMV465" s="185"/>
      <c r="DMW465" s="185"/>
      <c r="DMX465" s="185"/>
      <c r="DMY465" s="185"/>
      <c r="DMZ465" s="185"/>
      <c r="DNA465" s="185"/>
      <c r="DNB465" s="185"/>
      <c r="DNC465" s="185"/>
      <c r="DND465" s="185"/>
      <c r="DNE465" s="185"/>
      <c r="DNF465" s="185"/>
      <c r="DNG465" s="185"/>
      <c r="DNH465" s="185"/>
      <c r="DNI465" s="185"/>
      <c r="DNJ465" s="185"/>
      <c r="DNK465" s="185"/>
      <c r="DNL465" s="185"/>
      <c r="DNM465" s="185"/>
      <c r="DNN465" s="185"/>
      <c r="DNO465" s="185"/>
      <c r="DNP465" s="185"/>
      <c r="DNQ465" s="185"/>
      <c r="DNR465" s="185"/>
      <c r="DNS465" s="185"/>
      <c r="DNT465" s="185"/>
      <c r="DNU465" s="185"/>
      <c r="DNV465" s="185"/>
      <c r="DNW465" s="185"/>
      <c r="DNX465" s="185"/>
      <c r="DNY465" s="185"/>
      <c r="DNZ465" s="185"/>
      <c r="DOA465" s="185"/>
      <c r="DOB465" s="185"/>
      <c r="DOC465" s="185"/>
      <c r="DOD465" s="185"/>
      <c r="DOE465" s="185"/>
      <c r="DOF465" s="185"/>
      <c r="DOG465" s="185"/>
      <c r="DOH465" s="185"/>
      <c r="DOI465" s="185"/>
      <c r="DOJ465" s="185"/>
      <c r="DOK465" s="185"/>
      <c r="DOL465" s="185"/>
      <c r="DOM465" s="185"/>
      <c r="DON465" s="185"/>
      <c r="DOO465" s="185"/>
      <c r="DOP465" s="185"/>
      <c r="DOQ465" s="185"/>
      <c r="DOR465" s="185"/>
      <c r="DOS465" s="185"/>
      <c r="DOT465" s="185"/>
      <c r="DOU465" s="185"/>
      <c r="DOV465" s="185"/>
      <c r="DOW465" s="185"/>
      <c r="DOX465" s="185"/>
      <c r="DOY465" s="185"/>
      <c r="DOZ465" s="185"/>
      <c r="DPA465" s="185"/>
      <c r="DPB465" s="185"/>
      <c r="DPC465" s="185"/>
      <c r="DPD465" s="185"/>
      <c r="DPE465" s="185"/>
      <c r="DPF465" s="185"/>
      <c r="DPG465" s="185"/>
      <c r="DPH465" s="185"/>
      <c r="DPI465" s="185"/>
      <c r="DPJ465" s="185"/>
      <c r="DPK465" s="185"/>
      <c r="DPL465" s="185"/>
      <c r="DPM465" s="185"/>
      <c r="DPN465" s="185"/>
      <c r="DPO465" s="185"/>
      <c r="DPP465" s="185"/>
      <c r="DPQ465" s="185"/>
      <c r="DPR465" s="185"/>
      <c r="DPS465" s="185"/>
      <c r="DPT465" s="185"/>
      <c r="DPU465" s="185"/>
      <c r="DPV465" s="185"/>
      <c r="DPW465" s="185"/>
      <c r="DPX465" s="185"/>
      <c r="DPY465" s="185"/>
      <c r="DPZ465" s="185"/>
      <c r="DQA465" s="185"/>
      <c r="DQB465" s="185"/>
      <c r="DQC465" s="185"/>
      <c r="DQD465" s="185"/>
      <c r="DQE465" s="185"/>
      <c r="DQF465" s="185"/>
      <c r="DQG465" s="185"/>
      <c r="DQH465" s="185"/>
      <c r="DQI465" s="185"/>
      <c r="DQJ465" s="185"/>
      <c r="DQK465" s="185"/>
      <c r="DQL465" s="185"/>
      <c r="DQM465" s="185"/>
      <c r="DQN465" s="185"/>
      <c r="DQO465" s="185"/>
      <c r="DQP465" s="185"/>
      <c r="DQQ465" s="185"/>
      <c r="DQR465" s="185"/>
      <c r="DQS465" s="185"/>
      <c r="DQT465" s="185"/>
      <c r="DQU465" s="185"/>
      <c r="DQV465" s="185"/>
      <c r="DQW465" s="185"/>
      <c r="DQX465" s="185"/>
      <c r="DQY465" s="185"/>
      <c r="DQZ465" s="185"/>
      <c r="DRA465" s="185"/>
      <c r="DRB465" s="185"/>
      <c r="DRC465" s="185"/>
      <c r="DRD465" s="185"/>
      <c r="DRE465" s="185"/>
      <c r="DRF465" s="185"/>
      <c r="DRG465" s="185"/>
      <c r="DRH465" s="185"/>
      <c r="DRI465" s="185"/>
      <c r="DRJ465" s="185"/>
      <c r="DRK465" s="185"/>
      <c r="DRL465" s="185"/>
      <c r="DRM465" s="185"/>
      <c r="DRN465" s="185"/>
      <c r="DRO465" s="185"/>
      <c r="DRP465" s="185"/>
      <c r="DRQ465" s="185"/>
      <c r="DRR465" s="185"/>
      <c r="DRS465" s="185"/>
      <c r="DRT465" s="185"/>
      <c r="DRU465" s="185"/>
      <c r="DRV465" s="185"/>
      <c r="DRW465" s="185"/>
      <c r="DRX465" s="185"/>
      <c r="DRY465" s="185"/>
      <c r="DRZ465" s="185"/>
      <c r="DSA465" s="185"/>
      <c r="DSB465" s="185"/>
      <c r="DSC465" s="185"/>
      <c r="DSD465" s="185"/>
      <c r="DSE465" s="185"/>
      <c r="DSF465" s="185"/>
      <c r="DSG465" s="185"/>
      <c r="DSH465" s="185"/>
      <c r="DSI465" s="185"/>
      <c r="DSJ465" s="185"/>
      <c r="DSK465" s="185"/>
      <c r="DSL465" s="185"/>
      <c r="DSM465" s="185"/>
      <c r="DSN465" s="185"/>
      <c r="DSO465" s="185"/>
      <c r="DSP465" s="185"/>
      <c r="DSQ465" s="185"/>
      <c r="DSR465" s="185"/>
      <c r="DSS465" s="185"/>
      <c r="DST465" s="185"/>
      <c r="DSU465" s="185"/>
      <c r="DSV465" s="185"/>
      <c r="DSW465" s="185"/>
      <c r="DSX465" s="185"/>
      <c r="DSY465" s="185"/>
      <c r="DSZ465" s="185"/>
      <c r="DTA465" s="185"/>
      <c r="DTB465" s="185"/>
      <c r="DTC465" s="185"/>
      <c r="DTD465" s="185"/>
      <c r="DTE465" s="185"/>
      <c r="DTF465" s="185"/>
      <c r="DTG465" s="185"/>
      <c r="DTH465" s="185"/>
      <c r="DTI465" s="185"/>
      <c r="DTJ465" s="185"/>
      <c r="DTK465" s="185"/>
      <c r="DTL465" s="185"/>
      <c r="DTM465" s="185"/>
      <c r="DTN465" s="185"/>
      <c r="DTO465" s="185"/>
      <c r="DTP465" s="185"/>
      <c r="DTQ465" s="185"/>
      <c r="DTR465" s="185"/>
      <c r="DTS465" s="185"/>
      <c r="DTT465" s="185"/>
      <c r="DTU465" s="185"/>
      <c r="DTV465" s="185"/>
      <c r="DTW465" s="185"/>
      <c r="DTX465" s="185"/>
      <c r="DTY465" s="185"/>
      <c r="DTZ465" s="185"/>
      <c r="DUA465" s="185"/>
      <c r="DUB465" s="185"/>
      <c r="DUC465" s="185"/>
      <c r="DUD465" s="185"/>
      <c r="DUE465" s="185"/>
      <c r="DUF465" s="185"/>
      <c r="DUG465" s="185"/>
      <c r="DUH465" s="185"/>
      <c r="DUI465" s="185"/>
      <c r="DUJ465" s="185"/>
      <c r="DUK465" s="185"/>
      <c r="DUL465" s="185"/>
      <c r="DUM465" s="185"/>
      <c r="DUN465" s="185"/>
      <c r="DUO465" s="185"/>
      <c r="DUP465" s="185"/>
      <c r="DUQ465" s="185"/>
      <c r="DUR465" s="185"/>
      <c r="DUS465" s="185"/>
      <c r="DUT465" s="185"/>
      <c r="DUU465" s="185"/>
      <c r="DUV465" s="185"/>
      <c r="DUW465" s="185"/>
      <c r="DUX465" s="185"/>
      <c r="DUY465" s="185"/>
      <c r="DUZ465" s="185"/>
      <c r="DVA465" s="185"/>
      <c r="DVB465" s="185"/>
      <c r="DVC465" s="185"/>
      <c r="DVD465" s="185"/>
      <c r="DVE465" s="185"/>
      <c r="DVF465" s="185"/>
      <c r="DVG465" s="185"/>
      <c r="DVH465" s="185"/>
      <c r="DVI465" s="185"/>
      <c r="DVJ465" s="185"/>
      <c r="DVK465" s="185"/>
      <c r="DVL465" s="185"/>
      <c r="DVM465" s="185"/>
      <c r="DVN465" s="185"/>
      <c r="DVO465" s="185"/>
      <c r="DVP465" s="185"/>
      <c r="DVQ465" s="185"/>
      <c r="DVR465" s="185"/>
      <c r="DVS465" s="185"/>
      <c r="DVT465" s="185"/>
      <c r="DVU465" s="185"/>
      <c r="DVV465" s="185"/>
      <c r="DVW465" s="185"/>
      <c r="DVX465" s="185"/>
      <c r="DVY465" s="185"/>
      <c r="DVZ465" s="185"/>
      <c r="DWA465" s="185"/>
      <c r="DWB465" s="185"/>
      <c r="DWC465" s="185"/>
      <c r="DWD465" s="185"/>
      <c r="DWE465" s="185"/>
      <c r="DWF465" s="185"/>
      <c r="DWG465" s="185"/>
      <c r="DWH465" s="185"/>
      <c r="DWI465" s="185"/>
      <c r="DWJ465" s="185"/>
      <c r="DWK465" s="185"/>
      <c r="DWL465" s="185"/>
      <c r="DWM465" s="185"/>
      <c r="DWN465" s="185"/>
      <c r="DWO465" s="185"/>
      <c r="DWP465" s="185"/>
      <c r="DWQ465" s="185"/>
      <c r="DWR465" s="185"/>
      <c r="DWS465" s="185"/>
      <c r="DWT465" s="185"/>
      <c r="DWU465" s="185"/>
      <c r="DWV465" s="185"/>
      <c r="DWW465" s="185"/>
      <c r="DWX465" s="185"/>
      <c r="DWY465" s="185"/>
      <c r="DWZ465" s="185"/>
      <c r="DXA465" s="185"/>
      <c r="DXB465" s="185"/>
      <c r="DXC465" s="185"/>
      <c r="DXD465" s="185"/>
      <c r="DXE465" s="185"/>
      <c r="DXF465" s="185"/>
      <c r="DXG465" s="185"/>
      <c r="DXH465" s="185"/>
      <c r="DXI465" s="185"/>
      <c r="DXJ465" s="185"/>
      <c r="DXK465" s="185"/>
      <c r="DXL465" s="185"/>
      <c r="DXM465" s="185"/>
      <c r="DXN465" s="185"/>
      <c r="DXO465" s="185"/>
      <c r="DXP465" s="185"/>
      <c r="DXQ465" s="185"/>
      <c r="DXR465" s="185"/>
      <c r="DXS465" s="185"/>
      <c r="DXT465" s="185"/>
      <c r="DXU465" s="185"/>
      <c r="DXV465" s="185"/>
      <c r="DXW465" s="185"/>
      <c r="DXX465" s="185"/>
      <c r="DXY465" s="185"/>
      <c r="DXZ465" s="185"/>
      <c r="DYA465" s="185"/>
      <c r="DYB465" s="185"/>
      <c r="DYC465" s="185"/>
      <c r="DYD465" s="185"/>
      <c r="DYE465" s="185"/>
      <c r="DYF465" s="185"/>
      <c r="DYG465" s="185"/>
      <c r="DYH465" s="185"/>
      <c r="DYI465" s="185"/>
      <c r="DYJ465" s="185"/>
      <c r="DYK465" s="185"/>
      <c r="DYL465" s="185"/>
      <c r="DYM465" s="185"/>
      <c r="DYN465" s="185"/>
      <c r="DYO465" s="185"/>
      <c r="DYP465" s="185"/>
      <c r="DYQ465" s="185"/>
      <c r="DYR465" s="185"/>
      <c r="DYS465" s="185"/>
      <c r="DYT465" s="185"/>
      <c r="DYU465" s="185"/>
      <c r="DYV465" s="185"/>
      <c r="DYW465" s="185"/>
      <c r="DYX465" s="185"/>
      <c r="DYY465" s="185"/>
      <c r="DYZ465" s="185"/>
      <c r="DZA465" s="185"/>
      <c r="DZB465" s="185"/>
      <c r="DZC465" s="185"/>
      <c r="DZD465" s="185"/>
      <c r="DZE465" s="185"/>
      <c r="DZF465" s="185"/>
      <c r="DZG465" s="185"/>
      <c r="DZH465" s="185"/>
      <c r="DZI465" s="185"/>
      <c r="DZJ465" s="185"/>
      <c r="DZK465" s="185"/>
      <c r="DZL465" s="185"/>
      <c r="DZM465" s="185"/>
      <c r="DZN465" s="185"/>
      <c r="DZO465" s="185"/>
      <c r="DZP465" s="185"/>
      <c r="DZQ465" s="185"/>
      <c r="DZR465" s="185"/>
      <c r="DZS465" s="185"/>
      <c r="DZT465" s="185"/>
      <c r="DZU465" s="185"/>
      <c r="DZV465" s="185"/>
      <c r="DZW465" s="185"/>
      <c r="DZX465" s="185"/>
      <c r="DZY465" s="185"/>
      <c r="DZZ465" s="185"/>
      <c r="EAA465" s="185"/>
      <c r="EAB465" s="185"/>
      <c r="EAC465" s="185"/>
      <c r="EAD465" s="185"/>
      <c r="EAE465" s="185"/>
      <c r="EAF465" s="185"/>
      <c r="EAG465" s="185"/>
      <c r="EAH465" s="185"/>
      <c r="EAI465" s="185"/>
      <c r="EAJ465" s="185"/>
      <c r="EAK465" s="185"/>
      <c r="EAL465" s="185"/>
      <c r="EAM465" s="185"/>
      <c r="EAN465" s="185"/>
      <c r="EAO465" s="185"/>
      <c r="EAP465" s="185"/>
      <c r="EAQ465" s="185"/>
      <c r="EAR465" s="185"/>
      <c r="EAS465" s="185"/>
      <c r="EAT465" s="185"/>
      <c r="EAU465" s="185"/>
      <c r="EAV465" s="185"/>
      <c r="EAW465" s="185"/>
      <c r="EAX465" s="185"/>
      <c r="EAY465" s="185"/>
      <c r="EAZ465" s="185"/>
      <c r="EBA465" s="185"/>
      <c r="EBB465" s="185"/>
      <c r="EBC465" s="185"/>
      <c r="EBD465" s="185"/>
      <c r="EBE465" s="185"/>
      <c r="EBF465" s="185"/>
      <c r="EBG465" s="185"/>
      <c r="EBH465" s="185"/>
      <c r="EBI465" s="185"/>
      <c r="EBJ465" s="185"/>
      <c r="EBK465" s="185"/>
      <c r="EBL465" s="185"/>
      <c r="EBM465" s="185"/>
      <c r="EBN465" s="185"/>
      <c r="EBO465" s="185"/>
      <c r="EBP465" s="185"/>
      <c r="EBQ465" s="185"/>
      <c r="EBR465" s="185"/>
      <c r="EBS465" s="185"/>
      <c r="EBT465" s="185"/>
      <c r="EBU465" s="185"/>
      <c r="EBV465" s="185"/>
      <c r="EBW465" s="185"/>
      <c r="EBX465" s="185"/>
      <c r="EBY465" s="185"/>
      <c r="EBZ465" s="185"/>
      <c r="ECA465" s="185"/>
      <c r="ECB465" s="185"/>
      <c r="ECC465" s="185"/>
      <c r="ECD465" s="185"/>
      <c r="ECE465" s="185"/>
      <c r="ECF465" s="185"/>
      <c r="ECG465" s="185"/>
      <c r="ECH465" s="185"/>
      <c r="ECI465" s="185"/>
      <c r="ECJ465" s="185"/>
      <c r="ECK465" s="185"/>
      <c r="ECL465" s="185"/>
      <c r="ECM465" s="185"/>
      <c r="ECN465" s="185"/>
      <c r="ECO465" s="185"/>
      <c r="ECP465" s="185"/>
      <c r="ECQ465" s="185"/>
      <c r="ECR465" s="185"/>
      <c r="ECS465" s="185"/>
      <c r="ECT465" s="185"/>
      <c r="ECU465" s="185"/>
      <c r="ECV465" s="185"/>
      <c r="ECW465" s="185"/>
      <c r="ECX465" s="185"/>
      <c r="ECY465" s="185"/>
      <c r="ECZ465" s="185"/>
      <c r="EDA465" s="185"/>
      <c r="EDB465" s="185"/>
      <c r="EDC465" s="185"/>
      <c r="EDD465" s="185"/>
      <c r="EDE465" s="185"/>
      <c r="EDF465" s="185"/>
      <c r="EDG465" s="185"/>
      <c r="EDH465" s="185"/>
      <c r="EDI465" s="185"/>
      <c r="EDJ465" s="185"/>
      <c r="EDK465" s="185"/>
      <c r="EDL465" s="185"/>
      <c r="EDM465" s="185"/>
      <c r="EDN465" s="185"/>
      <c r="EDO465" s="185"/>
      <c r="EDP465" s="185"/>
      <c r="EDQ465" s="185"/>
      <c r="EDR465" s="185"/>
      <c r="EDS465" s="185"/>
      <c r="EDT465" s="185"/>
      <c r="EDU465" s="185"/>
      <c r="EDV465" s="185"/>
      <c r="EDW465" s="185"/>
      <c r="EDX465" s="185"/>
      <c r="EDY465" s="185"/>
      <c r="EDZ465" s="185"/>
      <c r="EEA465" s="185"/>
      <c r="EEB465" s="185"/>
      <c r="EEC465" s="185"/>
      <c r="EED465" s="185"/>
      <c r="EEE465" s="185"/>
      <c r="EEF465" s="185"/>
      <c r="EEG465" s="185"/>
      <c r="EEH465" s="185"/>
      <c r="EEI465" s="185"/>
      <c r="EEJ465" s="185"/>
      <c r="EEK465" s="185"/>
      <c r="EEL465" s="185"/>
      <c r="EEM465" s="185"/>
      <c r="EEN465" s="185"/>
      <c r="EEO465" s="185"/>
      <c r="EEP465" s="185"/>
      <c r="EEQ465" s="185"/>
      <c r="EER465" s="185"/>
      <c r="EES465" s="185"/>
      <c r="EET465" s="185"/>
      <c r="EEU465" s="185"/>
      <c r="EEV465" s="185"/>
      <c r="EEW465" s="185"/>
      <c r="EEX465" s="185"/>
      <c r="EEY465" s="185"/>
      <c r="EEZ465" s="185"/>
      <c r="EFA465" s="185"/>
      <c r="EFB465" s="185"/>
      <c r="EFC465" s="185"/>
      <c r="EFD465" s="185"/>
      <c r="EFE465" s="185"/>
      <c r="EFF465" s="185"/>
      <c r="EFG465" s="185"/>
      <c r="EFH465" s="185"/>
      <c r="EFI465" s="185"/>
      <c r="EFJ465" s="185"/>
      <c r="EFK465" s="185"/>
      <c r="EFL465" s="185"/>
      <c r="EFM465" s="185"/>
      <c r="EFN465" s="185"/>
      <c r="EFO465" s="185"/>
      <c r="EFP465" s="185"/>
      <c r="EFQ465" s="185"/>
      <c r="EFR465" s="185"/>
      <c r="EFS465" s="185"/>
      <c r="EFT465" s="185"/>
      <c r="EFU465" s="185"/>
      <c r="EFV465" s="185"/>
      <c r="EFW465" s="185"/>
      <c r="EFX465" s="185"/>
      <c r="EFY465" s="185"/>
      <c r="EFZ465" s="185"/>
      <c r="EGA465" s="185"/>
      <c r="EGB465" s="185"/>
      <c r="EGC465" s="185"/>
      <c r="EGD465" s="185"/>
      <c r="EGE465" s="185"/>
      <c r="EGF465" s="185"/>
      <c r="EGG465" s="185"/>
      <c r="EGH465" s="185"/>
      <c r="EGI465" s="185"/>
      <c r="EGJ465" s="185"/>
      <c r="EGK465" s="185"/>
      <c r="EGL465" s="185"/>
      <c r="EGM465" s="185"/>
      <c r="EGN465" s="185"/>
      <c r="EGO465" s="185"/>
      <c r="EGP465" s="185"/>
      <c r="EGQ465" s="185"/>
      <c r="EGR465" s="185"/>
      <c r="EGS465" s="185"/>
      <c r="EGT465" s="185"/>
      <c r="EGU465" s="185"/>
      <c r="EGV465" s="185"/>
      <c r="EGW465" s="185"/>
      <c r="EGX465" s="185"/>
      <c r="EGY465" s="185"/>
      <c r="EGZ465" s="185"/>
      <c r="EHA465" s="185"/>
      <c r="EHB465" s="185"/>
      <c r="EHC465" s="185"/>
      <c r="EHD465" s="185"/>
      <c r="EHE465" s="185"/>
      <c r="EHF465" s="185"/>
      <c r="EHG465" s="185"/>
      <c r="EHH465" s="185"/>
      <c r="EHI465" s="185"/>
      <c r="EHJ465" s="185"/>
      <c r="EHK465" s="185"/>
      <c r="EHL465" s="185"/>
      <c r="EHM465" s="185"/>
      <c r="EHN465" s="185"/>
      <c r="EHO465" s="185"/>
      <c r="EHP465" s="185"/>
      <c r="EHQ465" s="185"/>
      <c r="EHR465" s="185"/>
      <c r="EHS465" s="185"/>
      <c r="EHT465" s="185"/>
      <c r="EHU465" s="185"/>
      <c r="EHV465" s="185"/>
      <c r="EHW465" s="185"/>
      <c r="EHX465" s="185"/>
      <c r="EHY465" s="185"/>
      <c r="EHZ465" s="185"/>
      <c r="EIA465" s="185"/>
      <c r="EIB465" s="185"/>
      <c r="EIC465" s="185"/>
      <c r="EID465" s="185"/>
      <c r="EIE465" s="185"/>
      <c r="EIF465" s="185"/>
      <c r="EIG465" s="185"/>
      <c r="EIH465" s="185"/>
      <c r="EII465" s="185"/>
      <c r="EIJ465" s="185"/>
      <c r="EIK465" s="185"/>
      <c r="EIL465" s="185"/>
      <c r="EIM465" s="185"/>
      <c r="EIN465" s="185"/>
      <c r="EIO465" s="185"/>
      <c r="EIP465" s="185"/>
      <c r="EIQ465" s="185"/>
      <c r="EIR465" s="185"/>
      <c r="EIS465" s="185"/>
      <c r="EIT465" s="185"/>
      <c r="EIU465" s="185"/>
      <c r="EIV465" s="185"/>
      <c r="EIW465" s="185"/>
      <c r="EIX465" s="185"/>
      <c r="EIY465" s="185"/>
      <c r="EIZ465" s="185"/>
      <c r="EJA465" s="185"/>
      <c r="EJB465" s="185"/>
      <c r="EJC465" s="185"/>
      <c r="EJD465" s="185"/>
      <c r="EJE465" s="185"/>
      <c r="EJF465" s="185"/>
      <c r="EJG465" s="185"/>
      <c r="EJH465" s="185"/>
      <c r="EJI465" s="185"/>
      <c r="EJJ465" s="185"/>
      <c r="EJK465" s="185"/>
      <c r="EJL465" s="185"/>
      <c r="EJM465" s="185"/>
      <c r="EJN465" s="185"/>
      <c r="EJO465" s="185"/>
      <c r="EJP465" s="185"/>
      <c r="EJQ465" s="185"/>
      <c r="EJR465" s="185"/>
      <c r="EJS465" s="185"/>
      <c r="EJT465" s="185"/>
      <c r="EJU465" s="185"/>
      <c r="EJV465" s="185"/>
      <c r="EJW465" s="185"/>
      <c r="EJX465" s="185"/>
      <c r="EJY465" s="185"/>
      <c r="EJZ465" s="185"/>
      <c r="EKA465" s="185"/>
      <c r="EKB465" s="185"/>
      <c r="EKC465" s="185"/>
      <c r="EKD465" s="185"/>
      <c r="EKE465" s="185"/>
      <c r="EKF465" s="185"/>
      <c r="EKG465" s="185"/>
      <c r="EKH465" s="185"/>
      <c r="EKI465" s="185"/>
      <c r="EKJ465" s="185"/>
      <c r="EKK465" s="185"/>
      <c r="EKL465" s="185"/>
      <c r="EKM465" s="185"/>
      <c r="EKN465" s="185"/>
      <c r="EKO465" s="185"/>
      <c r="EKP465" s="185"/>
      <c r="EKQ465" s="185"/>
      <c r="EKR465" s="185"/>
      <c r="EKS465" s="185"/>
      <c r="EKT465" s="185"/>
      <c r="EKU465" s="185"/>
      <c r="EKV465" s="185"/>
      <c r="EKW465" s="185"/>
      <c r="EKX465" s="185"/>
      <c r="EKY465" s="185"/>
      <c r="EKZ465" s="185"/>
      <c r="ELA465" s="185"/>
      <c r="ELB465" s="185"/>
      <c r="ELC465" s="185"/>
      <c r="ELD465" s="185"/>
      <c r="ELE465" s="185"/>
      <c r="ELF465" s="185"/>
      <c r="ELG465" s="185"/>
      <c r="ELH465" s="185"/>
      <c r="ELI465" s="185"/>
      <c r="ELJ465" s="185"/>
      <c r="ELK465" s="185"/>
      <c r="ELL465" s="185"/>
      <c r="ELM465" s="185"/>
      <c r="ELN465" s="185"/>
      <c r="ELO465" s="185"/>
      <c r="ELP465" s="185"/>
      <c r="ELQ465" s="185"/>
      <c r="ELR465" s="185"/>
      <c r="ELS465" s="185"/>
      <c r="ELT465" s="185"/>
      <c r="ELU465" s="185"/>
      <c r="ELV465" s="185"/>
      <c r="ELW465" s="185"/>
      <c r="ELX465" s="185"/>
      <c r="ELY465" s="185"/>
      <c r="ELZ465" s="185"/>
      <c r="EMA465" s="185"/>
      <c r="EMB465" s="185"/>
      <c r="EMC465" s="185"/>
      <c r="EMD465" s="185"/>
      <c r="EME465" s="185"/>
      <c r="EMF465" s="185"/>
      <c r="EMG465" s="185"/>
      <c r="EMH465" s="185"/>
      <c r="EMI465" s="185"/>
      <c r="EMJ465" s="185"/>
      <c r="EMK465" s="185"/>
      <c r="EML465" s="185"/>
      <c r="EMM465" s="185"/>
      <c r="EMN465" s="185"/>
      <c r="EMO465" s="185"/>
      <c r="EMP465" s="185"/>
      <c r="EMQ465" s="185"/>
      <c r="EMR465" s="185"/>
      <c r="EMS465" s="185"/>
      <c r="EMT465" s="185"/>
      <c r="EMU465" s="185"/>
      <c r="EMV465" s="185"/>
      <c r="EMW465" s="185"/>
      <c r="EMX465" s="185"/>
      <c r="EMY465" s="185"/>
      <c r="EMZ465" s="185"/>
      <c r="ENA465" s="185"/>
      <c r="ENB465" s="185"/>
      <c r="ENC465" s="185"/>
      <c r="END465" s="185"/>
      <c r="ENE465" s="185"/>
      <c r="ENF465" s="185"/>
      <c r="ENG465" s="185"/>
      <c r="ENH465" s="185"/>
      <c r="ENI465" s="185"/>
      <c r="ENJ465" s="185"/>
      <c r="ENK465" s="185"/>
      <c r="ENL465" s="185"/>
      <c r="ENM465" s="185"/>
      <c r="ENN465" s="185"/>
      <c r="ENO465" s="185"/>
      <c r="ENP465" s="185"/>
      <c r="ENQ465" s="185"/>
      <c r="ENR465" s="185"/>
      <c r="ENS465" s="185"/>
      <c r="ENT465" s="185"/>
      <c r="ENU465" s="185"/>
      <c r="ENV465" s="185"/>
      <c r="ENW465" s="185"/>
      <c r="ENX465" s="185"/>
      <c r="ENY465" s="185"/>
      <c r="ENZ465" s="185"/>
      <c r="EOA465" s="185"/>
      <c r="EOB465" s="185"/>
      <c r="EOC465" s="185"/>
      <c r="EOD465" s="185"/>
      <c r="EOE465" s="185"/>
      <c r="EOF465" s="185"/>
      <c r="EOG465" s="185"/>
      <c r="EOH465" s="185"/>
      <c r="EOI465" s="185"/>
      <c r="EOJ465" s="185"/>
      <c r="EOK465" s="185"/>
      <c r="EOL465" s="185"/>
      <c r="EOM465" s="185"/>
      <c r="EON465" s="185"/>
      <c r="EOO465" s="185"/>
      <c r="EOP465" s="185"/>
      <c r="EOQ465" s="185"/>
      <c r="EOR465" s="185"/>
      <c r="EOS465" s="185"/>
      <c r="EOT465" s="185"/>
      <c r="EOU465" s="185"/>
      <c r="EOV465" s="185"/>
      <c r="EOW465" s="185"/>
      <c r="EOX465" s="185"/>
      <c r="EOY465" s="185"/>
      <c r="EOZ465" s="185"/>
      <c r="EPA465" s="185"/>
      <c r="EPB465" s="185"/>
      <c r="EPC465" s="185"/>
      <c r="EPD465" s="185"/>
      <c r="EPE465" s="185"/>
      <c r="EPF465" s="185"/>
      <c r="EPG465" s="185"/>
      <c r="EPH465" s="185"/>
      <c r="EPI465" s="185"/>
      <c r="EPJ465" s="185"/>
      <c r="EPK465" s="185"/>
      <c r="EPL465" s="185"/>
      <c r="EPM465" s="185"/>
      <c r="EPN465" s="185"/>
      <c r="EPO465" s="185"/>
      <c r="EPP465" s="185"/>
      <c r="EPQ465" s="185"/>
      <c r="EPR465" s="185"/>
      <c r="EPS465" s="185"/>
      <c r="EPT465" s="185"/>
      <c r="EPU465" s="185"/>
      <c r="EPV465" s="185"/>
      <c r="EPW465" s="185"/>
      <c r="EPX465" s="185"/>
      <c r="EPY465" s="185"/>
      <c r="EPZ465" s="185"/>
      <c r="EQA465" s="185"/>
      <c r="EQB465" s="185"/>
      <c r="EQC465" s="185"/>
      <c r="EQD465" s="185"/>
      <c r="EQE465" s="185"/>
      <c r="EQF465" s="185"/>
      <c r="EQG465" s="185"/>
      <c r="EQH465" s="185"/>
      <c r="EQI465" s="185"/>
      <c r="EQJ465" s="185"/>
      <c r="EQK465" s="185"/>
      <c r="EQL465" s="185"/>
      <c r="EQM465" s="185"/>
      <c r="EQN465" s="185"/>
      <c r="EQO465" s="185"/>
      <c r="EQP465" s="185"/>
      <c r="EQQ465" s="185"/>
      <c r="EQR465" s="185"/>
      <c r="EQS465" s="185"/>
      <c r="EQT465" s="185"/>
      <c r="EQU465" s="185"/>
      <c r="EQV465" s="185"/>
      <c r="EQW465" s="185"/>
      <c r="EQX465" s="185"/>
      <c r="EQY465" s="185"/>
      <c r="EQZ465" s="185"/>
      <c r="ERA465" s="185"/>
      <c r="ERB465" s="185"/>
      <c r="ERC465" s="185"/>
      <c r="ERD465" s="185"/>
      <c r="ERE465" s="185"/>
      <c r="ERF465" s="185"/>
      <c r="ERG465" s="185"/>
      <c r="ERH465" s="185"/>
      <c r="ERI465" s="185"/>
      <c r="ERJ465" s="185"/>
      <c r="ERK465" s="185"/>
      <c r="ERL465" s="185"/>
      <c r="ERM465" s="185"/>
      <c r="ERN465" s="185"/>
      <c r="ERO465" s="185"/>
      <c r="ERP465" s="185"/>
      <c r="ERQ465" s="185"/>
      <c r="ERR465" s="185"/>
      <c r="ERS465" s="185"/>
      <c r="ERT465" s="185"/>
      <c r="ERU465" s="185"/>
      <c r="ERV465" s="185"/>
      <c r="ERW465" s="185"/>
      <c r="ERX465" s="185"/>
      <c r="ERY465" s="185"/>
      <c r="ERZ465" s="185"/>
      <c r="ESA465" s="185"/>
      <c r="ESB465" s="185"/>
      <c r="ESC465" s="185"/>
      <c r="ESD465" s="185"/>
      <c r="ESE465" s="185"/>
      <c r="ESF465" s="185"/>
      <c r="ESG465" s="185"/>
      <c r="ESH465" s="185"/>
      <c r="ESI465" s="185"/>
      <c r="ESJ465" s="185"/>
      <c r="ESK465" s="185"/>
      <c r="ESL465" s="185"/>
      <c r="ESM465" s="185"/>
      <c r="ESN465" s="185"/>
      <c r="ESO465" s="185"/>
      <c r="ESP465" s="185"/>
      <c r="ESQ465" s="185"/>
      <c r="ESR465" s="185"/>
      <c r="ESS465" s="185"/>
      <c r="EST465" s="185"/>
      <c r="ESU465" s="185"/>
      <c r="ESV465" s="185"/>
      <c r="ESW465" s="185"/>
      <c r="ESX465" s="185"/>
      <c r="ESY465" s="185"/>
      <c r="ESZ465" s="185"/>
      <c r="ETA465" s="185"/>
      <c r="ETB465" s="185"/>
      <c r="ETC465" s="185"/>
      <c r="ETD465" s="185"/>
      <c r="ETE465" s="185"/>
      <c r="ETF465" s="185"/>
      <c r="ETG465" s="185"/>
      <c r="ETH465" s="185"/>
      <c r="ETI465" s="185"/>
      <c r="ETJ465" s="185"/>
      <c r="ETK465" s="185"/>
      <c r="ETL465" s="185"/>
      <c r="ETM465" s="185"/>
      <c r="ETN465" s="185"/>
      <c r="ETO465" s="185"/>
      <c r="ETP465" s="185"/>
      <c r="ETQ465" s="185"/>
      <c r="ETR465" s="185"/>
      <c r="ETS465" s="185"/>
      <c r="ETT465" s="185"/>
      <c r="ETU465" s="185"/>
      <c r="ETV465" s="185"/>
      <c r="ETW465" s="185"/>
      <c r="ETX465" s="185"/>
      <c r="ETY465" s="185"/>
      <c r="ETZ465" s="185"/>
      <c r="EUA465" s="185"/>
      <c r="EUB465" s="185"/>
      <c r="EUC465" s="185"/>
      <c r="EUD465" s="185"/>
      <c r="EUE465" s="185"/>
      <c r="EUF465" s="185"/>
      <c r="EUG465" s="185"/>
      <c r="EUH465" s="185"/>
      <c r="EUI465" s="185"/>
      <c r="EUJ465" s="185"/>
      <c r="EUK465" s="185"/>
      <c r="EUL465" s="185"/>
      <c r="EUM465" s="185"/>
      <c r="EUN465" s="185"/>
      <c r="EUO465" s="185"/>
      <c r="EUP465" s="185"/>
      <c r="EUQ465" s="185"/>
      <c r="EUR465" s="185"/>
      <c r="EUS465" s="185"/>
      <c r="EUT465" s="185"/>
      <c r="EUU465" s="185"/>
      <c r="EUV465" s="185"/>
      <c r="EUW465" s="185"/>
      <c r="EUX465" s="185"/>
      <c r="EUY465" s="185"/>
      <c r="EUZ465" s="185"/>
      <c r="EVA465" s="185"/>
      <c r="EVB465" s="185"/>
      <c r="EVC465" s="185"/>
      <c r="EVD465" s="185"/>
      <c r="EVE465" s="185"/>
      <c r="EVF465" s="185"/>
      <c r="EVG465" s="185"/>
      <c r="EVH465" s="185"/>
      <c r="EVI465" s="185"/>
      <c r="EVJ465" s="185"/>
      <c r="EVK465" s="185"/>
      <c r="EVL465" s="185"/>
      <c r="EVM465" s="185"/>
      <c r="EVN465" s="185"/>
      <c r="EVO465" s="185"/>
      <c r="EVP465" s="185"/>
      <c r="EVQ465" s="185"/>
      <c r="EVR465" s="185"/>
      <c r="EVS465" s="185"/>
      <c r="EVT465" s="185"/>
      <c r="EVU465" s="185"/>
      <c r="EVV465" s="185"/>
      <c r="EVW465" s="185"/>
      <c r="EVX465" s="185"/>
      <c r="EVY465" s="185"/>
      <c r="EVZ465" s="185"/>
      <c r="EWA465" s="185"/>
      <c r="EWB465" s="185"/>
      <c r="EWC465" s="185"/>
      <c r="EWD465" s="185"/>
      <c r="EWE465" s="185"/>
      <c r="EWF465" s="185"/>
      <c r="EWG465" s="185"/>
      <c r="EWH465" s="185"/>
      <c r="EWI465" s="185"/>
      <c r="EWJ465" s="185"/>
      <c r="EWK465" s="185"/>
      <c r="EWL465" s="185"/>
      <c r="EWM465" s="185"/>
      <c r="EWN465" s="185"/>
      <c r="EWO465" s="185"/>
      <c r="EWP465" s="185"/>
      <c r="EWQ465" s="185"/>
      <c r="EWR465" s="185"/>
      <c r="EWS465" s="185"/>
      <c r="EWT465" s="185"/>
      <c r="EWU465" s="185"/>
      <c r="EWV465" s="185"/>
      <c r="EWW465" s="185"/>
      <c r="EWX465" s="185"/>
      <c r="EWY465" s="185"/>
      <c r="EWZ465" s="185"/>
      <c r="EXA465" s="185"/>
      <c r="EXB465" s="185"/>
      <c r="EXC465" s="185"/>
      <c r="EXD465" s="185"/>
      <c r="EXE465" s="185"/>
      <c r="EXF465" s="185"/>
      <c r="EXG465" s="185"/>
      <c r="EXH465" s="185"/>
      <c r="EXI465" s="185"/>
      <c r="EXJ465" s="185"/>
      <c r="EXK465" s="185"/>
      <c r="EXL465" s="185"/>
      <c r="EXM465" s="185"/>
      <c r="EXN465" s="185"/>
      <c r="EXO465" s="185"/>
      <c r="EXP465" s="185"/>
      <c r="EXQ465" s="185"/>
      <c r="EXR465" s="185"/>
      <c r="EXS465" s="185"/>
      <c r="EXT465" s="185"/>
      <c r="EXU465" s="185"/>
      <c r="EXV465" s="185"/>
      <c r="EXW465" s="185"/>
      <c r="EXX465" s="185"/>
      <c r="EXY465" s="185"/>
      <c r="EXZ465" s="185"/>
      <c r="EYA465" s="185"/>
      <c r="EYB465" s="185"/>
      <c r="EYC465" s="185"/>
      <c r="EYD465" s="185"/>
      <c r="EYE465" s="185"/>
      <c r="EYF465" s="185"/>
      <c r="EYG465" s="185"/>
      <c r="EYH465" s="185"/>
      <c r="EYI465" s="185"/>
      <c r="EYJ465" s="185"/>
      <c r="EYK465" s="185"/>
      <c r="EYL465" s="185"/>
      <c r="EYM465" s="185"/>
      <c r="EYN465" s="185"/>
      <c r="EYO465" s="185"/>
      <c r="EYP465" s="185"/>
      <c r="EYQ465" s="185"/>
      <c r="EYR465" s="185"/>
      <c r="EYS465" s="185"/>
      <c r="EYT465" s="185"/>
      <c r="EYU465" s="185"/>
      <c r="EYV465" s="185"/>
      <c r="EYW465" s="185"/>
      <c r="EYX465" s="185"/>
      <c r="EYY465" s="185"/>
      <c r="EYZ465" s="185"/>
      <c r="EZA465" s="185"/>
      <c r="EZB465" s="185"/>
      <c r="EZC465" s="185"/>
      <c r="EZD465" s="185"/>
      <c r="EZE465" s="185"/>
      <c r="EZF465" s="185"/>
      <c r="EZG465" s="185"/>
      <c r="EZH465" s="185"/>
      <c r="EZI465" s="185"/>
      <c r="EZJ465" s="185"/>
      <c r="EZK465" s="185"/>
      <c r="EZL465" s="185"/>
      <c r="EZM465" s="185"/>
      <c r="EZN465" s="185"/>
      <c r="EZO465" s="185"/>
      <c r="EZP465" s="185"/>
      <c r="EZQ465" s="185"/>
      <c r="EZR465" s="185"/>
      <c r="EZS465" s="185"/>
      <c r="EZT465" s="185"/>
      <c r="EZU465" s="185"/>
      <c r="EZV465" s="185"/>
      <c r="EZW465" s="185"/>
      <c r="EZX465" s="185"/>
      <c r="EZY465" s="185"/>
      <c r="EZZ465" s="185"/>
      <c r="FAA465" s="185"/>
      <c r="FAB465" s="185"/>
      <c r="FAC465" s="185"/>
      <c r="FAD465" s="185"/>
      <c r="FAE465" s="185"/>
      <c r="FAF465" s="185"/>
      <c r="FAG465" s="185"/>
      <c r="FAH465" s="185"/>
      <c r="FAI465" s="185"/>
      <c r="FAJ465" s="185"/>
      <c r="FAK465" s="185"/>
      <c r="FAL465" s="185"/>
      <c r="FAM465" s="185"/>
      <c r="FAN465" s="185"/>
      <c r="FAO465" s="185"/>
      <c r="FAP465" s="185"/>
      <c r="FAQ465" s="185"/>
      <c r="FAR465" s="185"/>
      <c r="FAS465" s="185"/>
      <c r="FAT465" s="185"/>
      <c r="FAU465" s="185"/>
      <c r="FAV465" s="185"/>
      <c r="FAW465" s="185"/>
      <c r="FAX465" s="185"/>
      <c r="FAY465" s="185"/>
      <c r="FAZ465" s="185"/>
      <c r="FBA465" s="185"/>
      <c r="FBB465" s="185"/>
      <c r="FBC465" s="185"/>
      <c r="FBD465" s="185"/>
      <c r="FBE465" s="185"/>
      <c r="FBF465" s="185"/>
      <c r="FBG465" s="185"/>
      <c r="FBH465" s="185"/>
      <c r="FBI465" s="185"/>
      <c r="FBJ465" s="185"/>
      <c r="FBK465" s="185"/>
      <c r="FBL465" s="185"/>
      <c r="FBM465" s="185"/>
      <c r="FBN465" s="185"/>
      <c r="FBO465" s="185"/>
      <c r="FBP465" s="185"/>
      <c r="FBQ465" s="185"/>
      <c r="FBR465" s="185"/>
      <c r="FBS465" s="185"/>
      <c r="FBT465" s="185"/>
      <c r="FBU465" s="185"/>
      <c r="FBV465" s="185"/>
      <c r="FBW465" s="185"/>
      <c r="FBX465" s="185"/>
      <c r="FBY465" s="185"/>
      <c r="FBZ465" s="185"/>
      <c r="FCA465" s="185"/>
      <c r="FCB465" s="185"/>
      <c r="FCC465" s="185"/>
      <c r="FCD465" s="185"/>
      <c r="FCE465" s="185"/>
      <c r="FCF465" s="185"/>
      <c r="FCG465" s="185"/>
      <c r="FCH465" s="185"/>
      <c r="FCI465" s="185"/>
      <c r="FCJ465" s="185"/>
      <c r="FCK465" s="185"/>
      <c r="FCL465" s="185"/>
      <c r="FCM465" s="185"/>
      <c r="FCN465" s="185"/>
      <c r="FCO465" s="185"/>
      <c r="FCP465" s="185"/>
      <c r="FCQ465" s="185"/>
      <c r="FCR465" s="185"/>
      <c r="FCS465" s="185"/>
      <c r="FCT465" s="185"/>
      <c r="FCU465" s="185"/>
      <c r="FCV465" s="185"/>
      <c r="FCW465" s="185"/>
      <c r="FCX465" s="185"/>
      <c r="FCY465" s="185"/>
      <c r="FCZ465" s="185"/>
      <c r="FDA465" s="185"/>
      <c r="FDB465" s="185"/>
      <c r="FDC465" s="185"/>
      <c r="FDD465" s="185"/>
      <c r="FDE465" s="185"/>
      <c r="FDF465" s="185"/>
      <c r="FDG465" s="185"/>
      <c r="FDH465" s="185"/>
      <c r="FDI465" s="185"/>
      <c r="FDJ465" s="185"/>
      <c r="FDK465" s="185"/>
      <c r="FDL465" s="185"/>
      <c r="FDM465" s="185"/>
      <c r="FDN465" s="185"/>
      <c r="FDO465" s="185"/>
      <c r="FDP465" s="185"/>
      <c r="FDQ465" s="185"/>
      <c r="FDR465" s="185"/>
      <c r="FDS465" s="185"/>
      <c r="FDT465" s="185"/>
      <c r="FDU465" s="185"/>
      <c r="FDV465" s="185"/>
      <c r="FDW465" s="185"/>
      <c r="FDX465" s="185"/>
      <c r="FDY465" s="185"/>
      <c r="FDZ465" s="185"/>
      <c r="FEA465" s="185"/>
      <c r="FEB465" s="185"/>
      <c r="FEC465" s="185"/>
      <c r="FED465" s="185"/>
      <c r="FEE465" s="185"/>
      <c r="FEF465" s="185"/>
      <c r="FEG465" s="185"/>
      <c r="FEH465" s="185"/>
      <c r="FEI465" s="185"/>
      <c r="FEJ465" s="185"/>
      <c r="FEK465" s="185"/>
      <c r="FEL465" s="185"/>
      <c r="FEM465" s="185"/>
      <c r="FEN465" s="185"/>
      <c r="FEO465" s="185"/>
      <c r="FEP465" s="185"/>
      <c r="FEQ465" s="185"/>
      <c r="FER465" s="185"/>
      <c r="FES465" s="185"/>
      <c r="FET465" s="185"/>
      <c r="FEU465" s="185"/>
      <c r="FEV465" s="185"/>
      <c r="FEW465" s="185"/>
      <c r="FEX465" s="185"/>
      <c r="FEY465" s="185"/>
      <c r="FEZ465" s="185"/>
      <c r="FFA465" s="185"/>
      <c r="FFB465" s="185"/>
      <c r="FFC465" s="185"/>
      <c r="FFD465" s="185"/>
      <c r="FFE465" s="185"/>
      <c r="FFF465" s="185"/>
      <c r="FFG465" s="185"/>
      <c r="FFH465" s="185"/>
      <c r="FFI465" s="185"/>
      <c r="FFJ465" s="185"/>
      <c r="FFK465" s="185"/>
      <c r="FFL465" s="185"/>
      <c r="FFM465" s="185"/>
      <c r="FFN465" s="185"/>
      <c r="FFO465" s="185"/>
      <c r="FFP465" s="185"/>
      <c r="FFQ465" s="185"/>
      <c r="FFR465" s="185"/>
      <c r="FFS465" s="185"/>
      <c r="FFT465" s="185"/>
      <c r="FFU465" s="185"/>
      <c r="FFV465" s="185"/>
      <c r="FFW465" s="185"/>
      <c r="FFX465" s="185"/>
      <c r="FFY465" s="185"/>
      <c r="FFZ465" s="185"/>
      <c r="FGA465" s="185"/>
      <c r="FGB465" s="185"/>
      <c r="FGC465" s="185"/>
      <c r="FGD465" s="185"/>
      <c r="FGE465" s="185"/>
      <c r="FGF465" s="185"/>
      <c r="FGG465" s="185"/>
      <c r="FGH465" s="185"/>
      <c r="FGI465" s="185"/>
      <c r="FGJ465" s="185"/>
      <c r="FGK465" s="185"/>
      <c r="FGL465" s="185"/>
      <c r="FGM465" s="185"/>
      <c r="FGN465" s="185"/>
      <c r="FGO465" s="185"/>
      <c r="FGP465" s="185"/>
      <c r="FGQ465" s="185"/>
      <c r="FGR465" s="185"/>
      <c r="FGS465" s="185"/>
      <c r="FGT465" s="185"/>
      <c r="FGU465" s="185"/>
      <c r="FGV465" s="185"/>
      <c r="FGW465" s="185"/>
      <c r="FGX465" s="185"/>
      <c r="FGY465" s="185"/>
      <c r="FGZ465" s="185"/>
      <c r="FHA465" s="185"/>
      <c r="FHB465" s="185"/>
      <c r="FHC465" s="185"/>
      <c r="FHD465" s="185"/>
      <c r="FHE465" s="185"/>
      <c r="FHF465" s="185"/>
      <c r="FHG465" s="185"/>
      <c r="FHH465" s="185"/>
      <c r="FHI465" s="185"/>
      <c r="FHJ465" s="185"/>
      <c r="FHK465" s="185"/>
      <c r="FHL465" s="185"/>
      <c r="FHM465" s="185"/>
      <c r="FHN465" s="185"/>
      <c r="FHO465" s="185"/>
      <c r="FHP465" s="185"/>
      <c r="FHQ465" s="185"/>
      <c r="FHR465" s="185"/>
      <c r="FHS465" s="185"/>
      <c r="FHT465" s="185"/>
      <c r="FHU465" s="185"/>
      <c r="FHV465" s="185"/>
      <c r="FHW465" s="185"/>
      <c r="FHX465" s="185"/>
      <c r="FHY465" s="185"/>
      <c r="FHZ465" s="185"/>
      <c r="FIA465" s="185"/>
      <c r="FIB465" s="185"/>
      <c r="FIC465" s="185"/>
      <c r="FID465" s="185"/>
      <c r="FIE465" s="185"/>
      <c r="FIF465" s="185"/>
      <c r="FIG465" s="185"/>
      <c r="FIH465" s="185"/>
      <c r="FII465" s="185"/>
      <c r="FIJ465" s="185"/>
      <c r="FIK465" s="185"/>
      <c r="FIL465" s="185"/>
      <c r="FIM465" s="185"/>
      <c r="FIN465" s="185"/>
      <c r="FIO465" s="185"/>
      <c r="FIP465" s="185"/>
      <c r="FIQ465" s="185"/>
      <c r="FIR465" s="185"/>
      <c r="FIS465" s="185"/>
      <c r="FIT465" s="185"/>
      <c r="FIU465" s="185"/>
      <c r="FIV465" s="185"/>
      <c r="FIW465" s="185"/>
      <c r="FIX465" s="185"/>
      <c r="FIY465" s="185"/>
      <c r="FIZ465" s="185"/>
      <c r="FJA465" s="185"/>
      <c r="FJB465" s="185"/>
      <c r="FJC465" s="185"/>
      <c r="FJD465" s="185"/>
      <c r="FJE465" s="185"/>
      <c r="FJF465" s="185"/>
      <c r="FJG465" s="185"/>
      <c r="FJH465" s="185"/>
      <c r="FJI465" s="185"/>
      <c r="FJJ465" s="185"/>
      <c r="FJK465" s="185"/>
      <c r="FJL465" s="185"/>
      <c r="FJM465" s="185"/>
      <c r="FJN465" s="185"/>
      <c r="FJO465" s="185"/>
      <c r="FJP465" s="185"/>
      <c r="FJQ465" s="185"/>
      <c r="FJR465" s="185"/>
      <c r="FJS465" s="185"/>
      <c r="FJT465" s="185"/>
      <c r="FJU465" s="185"/>
      <c r="FJV465" s="185"/>
      <c r="FJW465" s="185"/>
      <c r="FJX465" s="185"/>
      <c r="FJY465" s="185"/>
      <c r="FJZ465" s="185"/>
      <c r="FKA465" s="185"/>
      <c r="FKB465" s="185"/>
      <c r="FKC465" s="185"/>
      <c r="FKD465" s="185"/>
      <c r="FKE465" s="185"/>
      <c r="FKF465" s="185"/>
      <c r="FKG465" s="185"/>
      <c r="FKH465" s="185"/>
      <c r="FKI465" s="185"/>
      <c r="FKJ465" s="185"/>
      <c r="FKK465" s="185"/>
      <c r="FKL465" s="185"/>
      <c r="FKM465" s="185"/>
      <c r="FKN465" s="185"/>
      <c r="FKO465" s="185"/>
      <c r="FKP465" s="185"/>
      <c r="FKQ465" s="185"/>
      <c r="FKR465" s="185"/>
      <c r="FKS465" s="185"/>
      <c r="FKT465" s="185"/>
      <c r="FKU465" s="185"/>
      <c r="FKV465" s="185"/>
      <c r="FKW465" s="185"/>
      <c r="FKX465" s="185"/>
      <c r="FKY465" s="185"/>
      <c r="FKZ465" s="185"/>
      <c r="FLA465" s="185"/>
      <c r="FLB465" s="185"/>
      <c r="FLC465" s="185"/>
      <c r="FLD465" s="185"/>
      <c r="FLE465" s="185"/>
      <c r="FLF465" s="185"/>
      <c r="FLG465" s="185"/>
      <c r="FLH465" s="185"/>
      <c r="FLI465" s="185"/>
      <c r="FLJ465" s="185"/>
      <c r="FLK465" s="185"/>
      <c r="FLL465" s="185"/>
      <c r="FLM465" s="185"/>
      <c r="FLN465" s="185"/>
      <c r="FLO465" s="185"/>
      <c r="FLP465" s="185"/>
      <c r="FLQ465" s="185"/>
      <c r="FLR465" s="185"/>
      <c r="FLS465" s="185"/>
      <c r="FLT465" s="185"/>
      <c r="FLU465" s="185"/>
      <c r="FLV465" s="185"/>
      <c r="FLW465" s="185"/>
      <c r="FLX465" s="185"/>
      <c r="FLY465" s="185"/>
      <c r="FLZ465" s="185"/>
      <c r="FMA465" s="185"/>
      <c r="FMB465" s="185"/>
      <c r="FMC465" s="185"/>
      <c r="FMD465" s="185"/>
      <c r="FME465" s="185"/>
      <c r="FMF465" s="185"/>
      <c r="FMG465" s="185"/>
      <c r="FMH465" s="185"/>
      <c r="FMI465" s="185"/>
      <c r="FMJ465" s="185"/>
      <c r="FMK465" s="185"/>
      <c r="FML465" s="185"/>
      <c r="FMM465" s="185"/>
      <c r="FMN465" s="185"/>
      <c r="FMO465" s="185"/>
      <c r="FMP465" s="185"/>
      <c r="FMQ465" s="185"/>
      <c r="FMR465" s="185"/>
      <c r="FMS465" s="185"/>
      <c r="FMT465" s="185"/>
      <c r="FMU465" s="185"/>
      <c r="FMV465" s="185"/>
      <c r="FMW465" s="185"/>
      <c r="FMX465" s="185"/>
      <c r="FMY465" s="185"/>
      <c r="FMZ465" s="185"/>
      <c r="FNA465" s="185"/>
      <c r="FNB465" s="185"/>
      <c r="FNC465" s="185"/>
      <c r="FND465" s="185"/>
      <c r="FNE465" s="185"/>
      <c r="FNF465" s="185"/>
      <c r="FNG465" s="185"/>
      <c r="FNH465" s="185"/>
      <c r="FNI465" s="185"/>
      <c r="FNJ465" s="185"/>
      <c r="FNK465" s="185"/>
      <c r="FNL465" s="185"/>
      <c r="FNM465" s="185"/>
      <c r="FNN465" s="185"/>
      <c r="FNO465" s="185"/>
      <c r="FNP465" s="185"/>
      <c r="FNQ465" s="185"/>
      <c r="FNR465" s="185"/>
      <c r="FNS465" s="185"/>
      <c r="FNT465" s="185"/>
      <c r="FNU465" s="185"/>
      <c r="FNV465" s="185"/>
      <c r="FNW465" s="185"/>
      <c r="FNX465" s="185"/>
      <c r="FNY465" s="185"/>
      <c r="FNZ465" s="185"/>
      <c r="FOA465" s="185"/>
      <c r="FOB465" s="185"/>
      <c r="FOC465" s="185"/>
      <c r="FOD465" s="185"/>
      <c r="FOE465" s="185"/>
      <c r="FOF465" s="185"/>
      <c r="FOG465" s="185"/>
      <c r="FOH465" s="185"/>
      <c r="FOI465" s="185"/>
      <c r="FOJ465" s="185"/>
      <c r="FOK465" s="185"/>
      <c r="FOL465" s="185"/>
      <c r="FOM465" s="185"/>
      <c r="FON465" s="185"/>
      <c r="FOO465" s="185"/>
      <c r="FOP465" s="185"/>
      <c r="FOQ465" s="185"/>
      <c r="FOR465" s="185"/>
      <c r="FOS465" s="185"/>
      <c r="FOT465" s="185"/>
      <c r="FOU465" s="185"/>
      <c r="FOV465" s="185"/>
      <c r="FOW465" s="185"/>
      <c r="FOX465" s="185"/>
      <c r="FOY465" s="185"/>
      <c r="FOZ465" s="185"/>
      <c r="FPA465" s="185"/>
      <c r="FPB465" s="185"/>
      <c r="FPC465" s="185"/>
      <c r="FPD465" s="185"/>
      <c r="FPE465" s="185"/>
      <c r="FPF465" s="185"/>
      <c r="FPG465" s="185"/>
      <c r="FPH465" s="185"/>
      <c r="FPI465" s="185"/>
      <c r="FPJ465" s="185"/>
      <c r="FPK465" s="185"/>
      <c r="FPL465" s="185"/>
      <c r="FPM465" s="185"/>
      <c r="FPN465" s="185"/>
      <c r="FPO465" s="185"/>
      <c r="FPP465" s="185"/>
      <c r="FPQ465" s="185"/>
      <c r="FPR465" s="185"/>
      <c r="FPS465" s="185"/>
      <c r="FPT465" s="185"/>
      <c r="FPU465" s="185"/>
      <c r="FPV465" s="185"/>
      <c r="FPW465" s="185"/>
      <c r="FPX465" s="185"/>
      <c r="FPY465" s="185"/>
      <c r="FPZ465" s="185"/>
      <c r="FQA465" s="185"/>
      <c r="FQB465" s="185"/>
      <c r="FQC465" s="185"/>
      <c r="FQD465" s="185"/>
      <c r="FQE465" s="185"/>
      <c r="FQF465" s="185"/>
      <c r="FQG465" s="185"/>
      <c r="FQH465" s="185"/>
      <c r="FQI465" s="185"/>
      <c r="FQJ465" s="185"/>
      <c r="FQK465" s="185"/>
      <c r="FQL465" s="185"/>
      <c r="FQM465" s="185"/>
      <c r="FQN465" s="185"/>
      <c r="FQO465" s="185"/>
      <c r="FQP465" s="185"/>
      <c r="FQQ465" s="185"/>
      <c r="FQR465" s="185"/>
      <c r="FQS465" s="185"/>
      <c r="FQT465" s="185"/>
      <c r="FQU465" s="185"/>
      <c r="FQV465" s="185"/>
      <c r="FQW465" s="185"/>
      <c r="FQX465" s="185"/>
      <c r="FQY465" s="185"/>
      <c r="FQZ465" s="185"/>
      <c r="FRA465" s="185"/>
      <c r="FRB465" s="185"/>
      <c r="FRC465" s="185"/>
      <c r="FRD465" s="185"/>
      <c r="FRE465" s="185"/>
      <c r="FRF465" s="185"/>
      <c r="FRG465" s="185"/>
      <c r="FRH465" s="185"/>
      <c r="FRI465" s="185"/>
      <c r="FRJ465" s="185"/>
      <c r="FRK465" s="185"/>
      <c r="FRL465" s="185"/>
      <c r="FRM465" s="185"/>
      <c r="FRN465" s="185"/>
      <c r="FRO465" s="185"/>
      <c r="FRP465" s="185"/>
      <c r="FRQ465" s="185"/>
      <c r="FRR465" s="185"/>
      <c r="FRS465" s="185"/>
      <c r="FRT465" s="185"/>
      <c r="FRU465" s="185"/>
      <c r="FRV465" s="185"/>
      <c r="FRW465" s="185"/>
      <c r="FRX465" s="185"/>
      <c r="FRY465" s="185"/>
      <c r="FRZ465" s="185"/>
      <c r="FSA465" s="185"/>
      <c r="FSB465" s="185"/>
      <c r="FSC465" s="185"/>
      <c r="FSD465" s="185"/>
      <c r="FSE465" s="185"/>
      <c r="FSF465" s="185"/>
      <c r="FSG465" s="185"/>
      <c r="FSH465" s="185"/>
      <c r="FSI465" s="185"/>
      <c r="FSJ465" s="185"/>
      <c r="FSK465" s="185"/>
      <c r="FSL465" s="185"/>
      <c r="FSM465" s="185"/>
      <c r="FSN465" s="185"/>
      <c r="FSO465" s="185"/>
      <c r="FSP465" s="185"/>
      <c r="FSQ465" s="185"/>
      <c r="FSR465" s="185"/>
      <c r="FSS465" s="185"/>
      <c r="FST465" s="185"/>
      <c r="FSU465" s="185"/>
      <c r="FSV465" s="185"/>
      <c r="FSW465" s="185"/>
      <c r="FSX465" s="185"/>
      <c r="FSY465" s="185"/>
      <c r="FSZ465" s="185"/>
      <c r="FTA465" s="185"/>
      <c r="FTB465" s="185"/>
      <c r="FTC465" s="185"/>
      <c r="FTD465" s="185"/>
      <c r="FTE465" s="185"/>
      <c r="FTF465" s="185"/>
      <c r="FTG465" s="185"/>
      <c r="FTH465" s="185"/>
      <c r="FTI465" s="185"/>
      <c r="FTJ465" s="185"/>
      <c r="FTK465" s="185"/>
      <c r="FTL465" s="185"/>
      <c r="FTM465" s="185"/>
      <c r="FTN465" s="185"/>
      <c r="FTO465" s="185"/>
      <c r="FTP465" s="185"/>
      <c r="FTQ465" s="185"/>
      <c r="FTR465" s="185"/>
      <c r="FTS465" s="185"/>
      <c r="FTT465" s="185"/>
      <c r="FTU465" s="185"/>
      <c r="FTV465" s="185"/>
      <c r="FTW465" s="185"/>
      <c r="FTX465" s="185"/>
      <c r="FTY465" s="185"/>
      <c r="FTZ465" s="185"/>
      <c r="FUA465" s="185"/>
      <c r="FUB465" s="185"/>
      <c r="FUC465" s="185"/>
      <c r="FUD465" s="185"/>
      <c r="FUE465" s="185"/>
      <c r="FUF465" s="185"/>
      <c r="FUG465" s="185"/>
      <c r="FUH465" s="185"/>
      <c r="FUI465" s="185"/>
      <c r="FUJ465" s="185"/>
      <c r="FUK465" s="185"/>
      <c r="FUL465" s="185"/>
      <c r="FUM465" s="185"/>
      <c r="FUN465" s="185"/>
      <c r="FUO465" s="185"/>
      <c r="FUP465" s="185"/>
      <c r="FUQ465" s="185"/>
      <c r="FUR465" s="185"/>
      <c r="FUS465" s="185"/>
      <c r="FUT465" s="185"/>
      <c r="FUU465" s="185"/>
      <c r="FUV465" s="185"/>
      <c r="FUW465" s="185"/>
      <c r="FUX465" s="185"/>
      <c r="FUY465" s="185"/>
      <c r="FUZ465" s="185"/>
      <c r="FVA465" s="185"/>
      <c r="FVB465" s="185"/>
      <c r="FVC465" s="185"/>
      <c r="FVD465" s="185"/>
      <c r="FVE465" s="185"/>
      <c r="FVF465" s="185"/>
      <c r="FVG465" s="185"/>
      <c r="FVH465" s="185"/>
      <c r="FVI465" s="185"/>
      <c r="FVJ465" s="185"/>
      <c r="FVK465" s="185"/>
      <c r="FVL465" s="185"/>
      <c r="FVM465" s="185"/>
      <c r="FVN465" s="185"/>
      <c r="FVO465" s="185"/>
      <c r="FVP465" s="185"/>
      <c r="FVQ465" s="185"/>
      <c r="FVR465" s="185"/>
      <c r="FVS465" s="185"/>
      <c r="FVT465" s="185"/>
      <c r="FVU465" s="185"/>
      <c r="FVV465" s="185"/>
      <c r="FVW465" s="185"/>
      <c r="FVX465" s="185"/>
      <c r="FVY465" s="185"/>
      <c r="FVZ465" s="185"/>
      <c r="FWA465" s="185"/>
      <c r="FWB465" s="185"/>
      <c r="FWC465" s="185"/>
      <c r="FWD465" s="185"/>
      <c r="FWE465" s="185"/>
      <c r="FWF465" s="185"/>
      <c r="FWG465" s="185"/>
      <c r="FWH465" s="185"/>
      <c r="FWI465" s="185"/>
      <c r="FWJ465" s="185"/>
      <c r="FWK465" s="185"/>
      <c r="FWL465" s="185"/>
      <c r="FWM465" s="185"/>
      <c r="FWN465" s="185"/>
      <c r="FWO465" s="185"/>
      <c r="FWP465" s="185"/>
      <c r="FWQ465" s="185"/>
      <c r="FWR465" s="185"/>
      <c r="FWS465" s="185"/>
      <c r="FWT465" s="185"/>
      <c r="FWU465" s="185"/>
      <c r="FWV465" s="185"/>
      <c r="FWW465" s="185"/>
      <c r="FWX465" s="185"/>
      <c r="FWY465" s="185"/>
      <c r="FWZ465" s="185"/>
      <c r="FXA465" s="185"/>
      <c r="FXB465" s="185"/>
      <c r="FXC465" s="185"/>
      <c r="FXD465" s="185"/>
      <c r="FXE465" s="185"/>
      <c r="FXF465" s="185"/>
      <c r="FXG465" s="185"/>
      <c r="FXH465" s="185"/>
      <c r="FXI465" s="185"/>
      <c r="FXJ465" s="185"/>
      <c r="FXK465" s="185"/>
      <c r="FXL465" s="185"/>
      <c r="FXM465" s="185"/>
      <c r="FXN465" s="185"/>
      <c r="FXO465" s="185"/>
      <c r="FXP465" s="185"/>
      <c r="FXQ465" s="185"/>
      <c r="FXR465" s="185"/>
      <c r="FXS465" s="185"/>
      <c r="FXT465" s="185"/>
      <c r="FXU465" s="185"/>
      <c r="FXV465" s="185"/>
      <c r="FXW465" s="185"/>
      <c r="FXX465" s="185"/>
      <c r="FXY465" s="185"/>
      <c r="FXZ465" s="185"/>
      <c r="FYA465" s="185"/>
      <c r="FYB465" s="185"/>
      <c r="FYC465" s="185"/>
      <c r="FYD465" s="185"/>
      <c r="FYE465" s="185"/>
      <c r="FYF465" s="185"/>
      <c r="FYG465" s="185"/>
      <c r="FYH465" s="185"/>
      <c r="FYI465" s="185"/>
      <c r="FYJ465" s="185"/>
      <c r="FYK465" s="185"/>
      <c r="FYL465" s="185"/>
      <c r="FYM465" s="185"/>
      <c r="FYN465" s="185"/>
      <c r="FYO465" s="185"/>
      <c r="FYP465" s="185"/>
      <c r="FYQ465" s="185"/>
      <c r="FYR465" s="185"/>
      <c r="FYS465" s="185"/>
      <c r="FYT465" s="185"/>
      <c r="FYU465" s="185"/>
      <c r="FYV465" s="185"/>
      <c r="FYW465" s="185"/>
      <c r="FYX465" s="185"/>
      <c r="FYY465" s="185"/>
      <c r="FYZ465" s="185"/>
      <c r="FZA465" s="185"/>
      <c r="FZB465" s="185"/>
      <c r="FZC465" s="185"/>
      <c r="FZD465" s="185"/>
      <c r="FZE465" s="185"/>
      <c r="FZF465" s="185"/>
      <c r="FZG465" s="185"/>
      <c r="FZH465" s="185"/>
      <c r="FZI465" s="185"/>
      <c r="FZJ465" s="185"/>
      <c r="FZK465" s="185"/>
      <c r="FZL465" s="185"/>
      <c r="FZM465" s="185"/>
      <c r="FZN465" s="185"/>
      <c r="FZO465" s="185"/>
      <c r="FZP465" s="185"/>
      <c r="FZQ465" s="185"/>
      <c r="FZR465" s="185"/>
      <c r="FZS465" s="185"/>
      <c r="FZT465" s="185"/>
      <c r="FZU465" s="185"/>
      <c r="FZV465" s="185"/>
      <c r="FZW465" s="185"/>
      <c r="FZX465" s="185"/>
      <c r="FZY465" s="185"/>
      <c r="FZZ465" s="185"/>
      <c r="GAA465" s="185"/>
      <c r="GAB465" s="185"/>
      <c r="GAC465" s="185"/>
      <c r="GAD465" s="185"/>
      <c r="GAE465" s="185"/>
      <c r="GAF465" s="185"/>
      <c r="GAG465" s="185"/>
      <c r="GAH465" s="185"/>
      <c r="GAI465" s="185"/>
      <c r="GAJ465" s="185"/>
      <c r="GAK465" s="185"/>
      <c r="GAL465" s="185"/>
      <c r="GAM465" s="185"/>
      <c r="GAN465" s="185"/>
      <c r="GAO465" s="185"/>
      <c r="GAP465" s="185"/>
      <c r="GAQ465" s="185"/>
      <c r="GAR465" s="185"/>
      <c r="GAS465" s="185"/>
      <c r="GAT465" s="185"/>
      <c r="GAU465" s="185"/>
      <c r="GAV465" s="185"/>
      <c r="GAW465" s="185"/>
      <c r="GAX465" s="185"/>
      <c r="GAY465" s="185"/>
      <c r="GAZ465" s="185"/>
      <c r="GBA465" s="185"/>
      <c r="GBB465" s="185"/>
      <c r="GBC465" s="185"/>
      <c r="GBD465" s="185"/>
      <c r="GBE465" s="185"/>
      <c r="GBF465" s="185"/>
      <c r="GBG465" s="185"/>
      <c r="GBH465" s="185"/>
      <c r="GBI465" s="185"/>
      <c r="GBJ465" s="185"/>
      <c r="GBK465" s="185"/>
      <c r="GBL465" s="185"/>
      <c r="GBM465" s="185"/>
      <c r="GBN465" s="185"/>
      <c r="GBO465" s="185"/>
      <c r="GBP465" s="185"/>
      <c r="GBQ465" s="185"/>
      <c r="GBR465" s="185"/>
      <c r="GBS465" s="185"/>
      <c r="GBT465" s="185"/>
      <c r="GBU465" s="185"/>
      <c r="GBV465" s="185"/>
      <c r="GBW465" s="185"/>
      <c r="GBX465" s="185"/>
      <c r="GBY465" s="185"/>
      <c r="GBZ465" s="185"/>
      <c r="GCA465" s="185"/>
      <c r="GCB465" s="185"/>
      <c r="GCC465" s="185"/>
      <c r="GCD465" s="185"/>
      <c r="GCE465" s="185"/>
      <c r="GCF465" s="185"/>
      <c r="GCG465" s="185"/>
      <c r="GCH465" s="185"/>
      <c r="GCI465" s="185"/>
      <c r="GCJ465" s="185"/>
      <c r="GCK465" s="185"/>
      <c r="GCL465" s="185"/>
      <c r="GCM465" s="185"/>
      <c r="GCN465" s="185"/>
      <c r="GCO465" s="185"/>
      <c r="GCP465" s="185"/>
      <c r="GCQ465" s="185"/>
      <c r="GCR465" s="185"/>
      <c r="GCS465" s="185"/>
      <c r="GCT465" s="185"/>
      <c r="GCU465" s="185"/>
      <c r="GCV465" s="185"/>
      <c r="GCW465" s="185"/>
      <c r="GCX465" s="185"/>
      <c r="GCY465" s="185"/>
      <c r="GCZ465" s="185"/>
      <c r="GDA465" s="185"/>
      <c r="GDB465" s="185"/>
      <c r="GDC465" s="185"/>
      <c r="GDD465" s="185"/>
      <c r="GDE465" s="185"/>
      <c r="GDF465" s="185"/>
      <c r="GDG465" s="185"/>
      <c r="GDH465" s="185"/>
      <c r="GDI465" s="185"/>
      <c r="GDJ465" s="185"/>
      <c r="GDK465" s="185"/>
      <c r="GDL465" s="185"/>
      <c r="GDM465" s="185"/>
      <c r="GDN465" s="185"/>
      <c r="GDO465" s="185"/>
      <c r="GDP465" s="185"/>
      <c r="GDQ465" s="185"/>
      <c r="GDR465" s="185"/>
      <c r="GDS465" s="185"/>
      <c r="GDT465" s="185"/>
      <c r="GDU465" s="185"/>
      <c r="GDV465" s="185"/>
      <c r="GDW465" s="185"/>
      <c r="GDX465" s="185"/>
      <c r="GDY465" s="185"/>
      <c r="GDZ465" s="185"/>
      <c r="GEA465" s="185"/>
      <c r="GEB465" s="185"/>
      <c r="GEC465" s="185"/>
      <c r="GED465" s="185"/>
      <c r="GEE465" s="185"/>
      <c r="GEF465" s="185"/>
      <c r="GEG465" s="185"/>
      <c r="GEH465" s="185"/>
      <c r="GEI465" s="185"/>
      <c r="GEJ465" s="185"/>
      <c r="GEK465" s="185"/>
      <c r="GEL465" s="185"/>
      <c r="GEM465" s="185"/>
      <c r="GEN465" s="185"/>
      <c r="GEO465" s="185"/>
      <c r="GEP465" s="185"/>
      <c r="GEQ465" s="185"/>
      <c r="GER465" s="185"/>
      <c r="GES465" s="185"/>
      <c r="GET465" s="185"/>
      <c r="GEU465" s="185"/>
      <c r="GEV465" s="185"/>
      <c r="GEW465" s="185"/>
      <c r="GEX465" s="185"/>
      <c r="GEY465" s="185"/>
      <c r="GEZ465" s="185"/>
      <c r="GFA465" s="185"/>
      <c r="GFB465" s="185"/>
      <c r="GFC465" s="185"/>
      <c r="GFD465" s="185"/>
      <c r="GFE465" s="185"/>
      <c r="GFF465" s="185"/>
      <c r="GFG465" s="185"/>
      <c r="GFH465" s="185"/>
      <c r="GFI465" s="185"/>
      <c r="GFJ465" s="185"/>
      <c r="GFK465" s="185"/>
      <c r="GFL465" s="185"/>
      <c r="GFM465" s="185"/>
      <c r="GFN465" s="185"/>
      <c r="GFO465" s="185"/>
      <c r="GFP465" s="185"/>
      <c r="GFQ465" s="185"/>
      <c r="GFR465" s="185"/>
      <c r="GFS465" s="185"/>
      <c r="GFT465" s="185"/>
      <c r="GFU465" s="185"/>
      <c r="GFV465" s="185"/>
      <c r="GFW465" s="185"/>
      <c r="GFX465" s="185"/>
      <c r="GFY465" s="185"/>
      <c r="GFZ465" s="185"/>
      <c r="GGA465" s="185"/>
      <c r="GGB465" s="185"/>
      <c r="GGC465" s="185"/>
      <c r="GGD465" s="185"/>
      <c r="GGE465" s="185"/>
      <c r="GGF465" s="185"/>
      <c r="GGG465" s="185"/>
      <c r="GGH465" s="185"/>
      <c r="GGI465" s="185"/>
      <c r="GGJ465" s="185"/>
      <c r="GGK465" s="185"/>
      <c r="GGL465" s="185"/>
      <c r="GGM465" s="185"/>
      <c r="GGN465" s="185"/>
      <c r="GGO465" s="185"/>
      <c r="GGP465" s="185"/>
      <c r="GGQ465" s="185"/>
      <c r="GGR465" s="185"/>
      <c r="GGS465" s="185"/>
      <c r="GGT465" s="185"/>
      <c r="GGU465" s="185"/>
      <c r="GGV465" s="185"/>
      <c r="GGW465" s="185"/>
      <c r="GGX465" s="185"/>
      <c r="GGY465" s="185"/>
      <c r="GGZ465" s="185"/>
      <c r="GHA465" s="185"/>
      <c r="GHB465" s="185"/>
      <c r="GHC465" s="185"/>
      <c r="GHD465" s="185"/>
      <c r="GHE465" s="185"/>
      <c r="GHF465" s="185"/>
      <c r="GHG465" s="185"/>
      <c r="GHH465" s="185"/>
      <c r="GHI465" s="185"/>
      <c r="GHJ465" s="185"/>
      <c r="GHK465" s="185"/>
      <c r="GHL465" s="185"/>
      <c r="GHM465" s="185"/>
      <c r="GHN465" s="185"/>
      <c r="GHO465" s="185"/>
      <c r="GHP465" s="185"/>
      <c r="GHQ465" s="185"/>
      <c r="GHR465" s="185"/>
      <c r="GHS465" s="185"/>
      <c r="GHT465" s="185"/>
      <c r="GHU465" s="185"/>
      <c r="GHV465" s="185"/>
      <c r="GHW465" s="185"/>
      <c r="GHX465" s="185"/>
      <c r="GHY465" s="185"/>
      <c r="GHZ465" s="185"/>
      <c r="GIA465" s="185"/>
      <c r="GIB465" s="185"/>
      <c r="GIC465" s="185"/>
      <c r="GID465" s="185"/>
      <c r="GIE465" s="185"/>
      <c r="GIF465" s="185"/>
      <c r="GIG465" s="185"/>
      <c r="GIH465" s="185"/>
      <c r="GII465" s="185"/>
      <c r="GIJ465" s="185"/>
      <c r="GIK465" s="185"/>
      <c r="GIL465" s="185"/>
      <c r="GIM465" s="185"/>
      <c r="GIN465" s="185"/>
      <c r="GIO465" s="185"/>
      <c r="GIP465" s="185"/>
      <c r="GIQ465" s="185"/>
      <c r="GIR465" s="185"/>
      <c r="GIS465" s="185"/>
      <c r="GIT465" s="185"/>
      <c r="GIU465" s="185"/>
      <c r="GIV465" s="185"/>
      <c r="GIW465" s="185"/>
      <c r="GIX465" s="185"/>
      <c r="GIY465" s="185"/>
      <c r="GIZ465" s="185"/>
      <c r="GJA465" s="185"/>
      <c r="GJB465" s="185"/>
      <c r="GJC465" s="185"/>
      <c r="GJD465" s="185"/>
      <c r="GJE465" s="185"/>
      <c r="GJF465" s="185"/>
      <c r="GJG465" s="185"/>
      <c r="GJH465" s="185"/>
      <c r="GJI465" s="185"/>
      <c r="GJJ465" s="185"/>
      <c r="GJK465" s="185"/>
      <c r="GJL465" s="185"/>
      <c r="GJM465" s="185"/>
      <c r="GJN465" s="185"/>
      <c r="GJO465" s="185"/>
      <c r="GJP465" s="185"/>
      <c r="GJQ465" s="185"/>
      <c r="GJR465" s="185"/>
      <c r="GJS465" s="185"/>
      <c r="GJT465" s="185"/>
      <c r="GJU465" s="185"/>
      <c r="GJV465" s="185"/>
      <c r="GJW465" s="185"/>
      <c r="GJX465" s="185"/>
      <c r="GJY465" s="185"/>
      <c r="GJZ465" s="185"/>
      <c r="GKA465" s="185"/>
      <c r="GKB465" s="185"/>
      <c r="GKC465" s="185"/>
      <c r="GKD465" s="185"/>
      <c r="GKE465" s="185"/>
      <c r="GKF465" s="185"/>
      <c r="GKG465" s="185"/>
      <c r="GKH465" s="185"/>
      <c r="GKI465" s="185"/>
      <c r="GKJ465" s="185"/>
      <c r="GKK465" s="185"/>
      <c r="GKL465" s="185"/>
      <c r="GKM465" s="185"/>
      <c r="GKN465" s="185"/>
      <c r="GKO465" s="185"/>
      <c r="GKP465" s="185"/>
      <c r="GKQ465" s="185"/>
      <c r="GKR465" s="185"/>
      <c r="GKS465" s="185"/>
      <c r="GKT465" s="185"/>
      <c r="GKU465" s="185"/>
      <c r="GKV465" s="185"/>
      <c r="GKW465" s="185"/>
      <c r="GKX465" s="185"/>
      <c r="GKY465" s="185"/>
      <c r="GKZ465" s="185"/>
      <c r="GLA465" s="185"/>
      <c r="GLB465" s="185"/>
      <c r="GLC465" s="185"/>
      <c r="GLD465" s="185"/>
      <c r="GLE465" s="185"/>
      <c r="GLF465" s="185"/>
      <c r="GLG465" s="185"/>
      <c r="GLH465" s="185"/>
      <c r="GLI465" s="185"/>
      <c r="GLJ465" s="185"/>
      <c r="GLK465" s="185"/>
      <c r="GLL465" s="185"/>
      <c r="GLM465" s="185"/>
      <c r="GLN465" s="185"/>
      <c r="GLO465" s="185"/>
      <c r="GLP465" s="185"/>
      <c r="GLQ465" s="185"/>
      <c r="GLR465" s="185"/>
      <c r="GLS465" s="185"/>
      <c r="GLT465" s="185"/>
      <c r="GLU465" s="185"/>
      <c r="GLV465" s="185"/>
      <c r="GLW465" s="185"/>
      <c r="GLX465" s="185"/>
      <c r="GLY465" s="185"/>
      <c r="GLZ465" s="185"/>
      <c r="GMA465" s="185"/>
      <c r="GMB465" s="185"/>
      <c r="GMC465" s="185"/>
      <c r="GMD465" s="185"/>
      <c r="GME465" s="185"/>
      <c r="GMF465" s="185"/>
      <c r="GMG465" s="185"/>
      <c r="GMH465" s="185"/>
      <c r="GMI465" s="185"/>
      <c r="GMJ465" s="185"/>
      <c r="GMK465" s="185"/>
      <c r="GML465" s="185"/>
      <c r="GMM465" s="185"/>
      <c r="GMN465" s="185"/>
      <c r="GMO465" s="185"/>
      <c r="GMP465" s="185"/>
      <c r="GMQ465" s="185"/>
      <c r="GMR465" s="185"/>
      <c r="GMS465" s="185"/>
      <c r="GMT465" s="185"/>
      <c r="GMU465" s="185"/>
      <c r="GMV465" s="185"/>
      <c r="GMW465" s="185"/>
      <c r="GMX465" s="185"/>
      <c r="GMY465" s="185"/>
      <c r="GMZ465" s="185"/>
      <c r="GNA465" s="185"/>
      <c r="GNB465" s="185"/>
      <c r="GNC465" s="185"/>
      <c r="GND465" s="185"/>
      <c r="GNE465" s="185"/>
      <c r="GNF465" s="185"/>
      <c r="GNG465" s="185"/>
      <c r="GNH465" s="185"/>
      <c r="GNI465" s="185"/>
      <c r="GNJ465" s="185"/>
      <c r="GNK465" s="185"/>
      <c r="GNL465" s="185"/>
      <c r="GNM465" s="185"/>
      <c r="GNN465" s="185"/>
      <c r="GNO465" s="185"/>
      <c r="GNP465" s="185"/>
      <c r="GNQ465" s="185"/>
      <c r="GNR465" s="185"/>
      <c r="GNS465" s="185"/>
      <c r="GNT465" s="185"/>
      <c r="GNU465" s="185"/>
      <c r="GNV465" s="185"/>
      <c r="GNW465" s="185"/>
      <c r="GNX465" s="185"/>
      <c r="GNY465" s="185"/>
      <c r="GNZ465" s="185"/>
      <c r="GOA465" s="185"/>
      <c r="GOB465" s="185"/>
      <c r="GOC465" s="185"/>
      <c r="GOD465" s="185"/>
      <c r="GOE465" s="185"/>
      <c r="GOF465" s="185"/>
      <c r="GOG465" s="185"/>
      <c r="GOH465" s="185"/>
      <c r="GOI465" s="185"/>
      <c r="GOJ465" s="185"/>
      <c r="GOK465" s="185"/>
      <c r="GOL465" s="185"/>
      <c r="GOM465" s="185"/>
      <c r="GON465" s="185"/>
      <c r="GOO465" s="185"/>
      <c r="GOP465" s="185"/>
      <c r="GOQ465" s="185"/>
      <c r="GOR465" s="185"/>
      <c r="GOS465" s="185"/>
      <c r="GOT465" s="185"/>
      <c r="GOU465" s="185"/>
      <c r="GOV465" s="185"/>
      <c r="GOW465" s="185"/>
      <c r="GOX465" s="185"/>
      <c r="GOY465" s="185"/>
      <c r="GOZ465" s="185"/>
      <c r="GPA465" s="185"/>
      <c r="GPB465" s="185"/>
      <c r="GPC465" s="185"/>
      <c r="GPD465" s="185"/>
      <c r="GPE465" s="185"/>
      <c r="GPF465" s="185"/>
      <c r="GPG465" s="185"/>
      <c r="GPH465" s="185"/>
      <c r="GPI465" s="185"/>
      <c r="GPJ465" s="185"/>
      <c r="GPK465" s="185"/>
      <c r="GPL465" s="185"/>
      <c r="GPM465" s="185"/>
      <c r="GPN465" s="185"/>
      <c r="GPO465" s="185"/>
      <c r="GPP465" s="185"/>
      <c r="GPQ465" s="185"/>
      <c r="GPR465" s="185"/>
      <c r="GPS465" s="185"/>
      <c r="GPT465" s="185"/>
      <c r="GPU465" s="185"/>
      <c r="GPV465" s="185"/>
      <c r="GPW465" s="185"/>
      <c r="GPX465" s="185"/>
      <c r="GPY465" s="185"/>
      <c r="GPZ465" s="185"/>
      <c r="GQA465" s="185"/>
      <c r="GQB465" s="185"/>
      <c r="GQC465" s="185"/>
      <c r="GQD465" s="185"/>
      <c r="GQE465" s="185"/>
      <c r="GQF465" s="185"/>
      <c r="GQG465" s="185"/>
      <c r="GQH465" s="185"/>
      <c r="GQI465" s="185"/>
      <c r="GQJ465" s="185"/>
      <c r="GQK465" s="185"/>
      <c r="GQL465" s="185"/>
      <c r="GQM465" s="185"/>
      <c r="GQN465" s="185"/>
      <c r="GQO465" s="185"/>
      <c r="GQP465" s="185"/>
      <c r="GQQ465" s="185"/>
      <c r="GQR465" s="185"/>
      <c r="GQS465" s="185"/>
      <c r="GQT465" s="185"/>
      <c r="GQU465" s="185"/>
      <c r="GQV465" s="185"/>
      <c r="GQW465" s="185"/>
      <c r="GQX465" s="185"/>
      <c r="GQY465" s="185"/>
      <c r="GQZ465" s="185"/>
      <c r="GRA465" s="185"/>
      <c r="GRB465" s="185"/>
      <c r="GRC465" s="185"/>
      <c r="GRD465" s="185"/>
      <c r="GRE465" s="185"/>
      <c r="GRF465" s="185"/>
      <c r="GRG465" s="185"/>
      <c r="GRH465" s="185"/>
      <c r="GRI465" s="185"/>
      <c r="GRJ465" s="185"/>
      <c r="GRK465" s="185"/>
      <c r="GRL465" s="185"/>
      <c r="GRM465" s="185"/>
      <c r="GRN465" s="185"/>
      <c r="GRO465" s="185"/>
      <c r="GRP465" s="185"/>
      <c r="GRQ465" s="185"/>
      <c r="GRR465" s="185"/>
      <c r="GRS465" s="185"/>
      <c r="GRT465" s="185"/>
      <c r="GRU465" s="185"/>
      <c r="GRV465" s="185"/>
      <c r="GRW465" s="185"/>
      <c r="GRX465" s="185"/>
      <c r="GRY465" s="185"/>
      <c r="GRZ465" s="185"/>
      <c r="GSA465" s="185"/>
      <c r="GSB465" s="185"/>
      <c r="GSC465" s="185"/>
      <c r="GSD465" s="185"/>
      <c r="GSE465" s="185"/>
      <c r="GSF465" s="185"/>
      <c r="GSG465" s="185"/>
      <c r="GSH465" s="185"/>
      <c r="GSI465" s="185"/>
      <c r="GSJ465" s="185"/>
      <c r="GSK465" s="185"/>
      <c r="GSL465" s="185"/>
      <c r="GSM465" s="185"/>
      <c r="GSN465" s="185"/>
      <c r="GSO465" s="185"/>
      <c r="GSP465" s="185"/>
      <c r="GSQ465" s="185"/>
      <c r="GSR465" s="185"/>
      <c r="GSS465" s="185"/>
      <c r="GST465" s="185"/>
      <c r="GSU465" s="185"/>
      <c r="GSV465" s="185"/>
      <c r="GSW465" s="185"/>
      <c r="GSX465" s="185"/>
      <c r="GSY465" s="185"/>
      <c r="GSZ465" s="185"/>
      <c r="GTA465" s="185"/>
      <c r="GTB465" s="185"/>
      <c r="GTC465" s="185"/>
      <c r="GTD465" s="185"/>
      <c r="GTE465" s="185"/>
      <c r="GTF465" s="185"/>
      <c r="GTG465" s="185"/>
      <c r="GTH465" s="185"/>
      <c r="GTI465" s="185"/>
      <c r="GTJ465" s="185"/>
      <c r="GTK465" s="185"/>
      <c r="GTL465" s="185"/>
      <c r="GTM465" s="185"/>
      <c r="GTN465" s="185"/>
      <c r="GTO465" s="185"/>
      <c r="GTP465" s="185"/>
      <c r="GTQ465" s="185"/>
      <c r="GTR465" s="185"/>
      <c r="GTS465" s="185"/>
      <c r="GTT465" s="185"/>
      <c r="GTU465" s="185"/>
      <c r="GTV465" s="185"/>
      <c r="GTW465" s="185"/>
      <c r="GTX465" s="185"/>
      <c r="GTY465" s="185"/>
      <c r="GTZ465" s="185"/>
      <c r="GUA465" s="185"/>
      <c r="GUB465" s="185"/>
      <c r="GUC465" s="185"/>
      <c r="GUD465" s="185"/>
      <c r="GUE465" s="185"/>
      <c r="GUF465" s="185"/>
      <c r="GUG465" s="185"/>
      <c r="GUH465" s="185"/>
      <c r="GUI465" s="185"/>
      <c r="GUJ465" s="185"/>
      <c r="GUK465" s="185"/>
      <c r="GUL465" s="185"/>
      <c r="GUM465" s="185"/>
      <c r="GUN465" s="185"/>
      <c r="GUO465" s="185"/>
      <c r="GUP465" s="185"/>
      <c r="GUQ465" s="185"/>
      <c r="GUR465" s="185"/>
      <c r="GUS465" s="185"/>
      <c r="GUT465" s="185"/>
      <c r="GUU465" s="185"/>
      <c r="GUV465" s="185"/>
      <c r="GUW465" s="185"/>
      <c r="GUX465" s="185"/>
      <c r="GUY465" s="185"/>
      <c r="GUZ465" s="185"/>
      <c r="GVA465" s="185"/>
      <c r="GVB465" s="185"/>
      <c r="GVC465" s="185"/>
      <c r="GVD465" s="185"/>
      <c r="GVE465" s="185"/>
      <c r="GVF465" s="185"/>
      <c r="GVG465" s="185"/>
      <c r="GVH465" s="185"/>
      <c r="GVI465" s="185"/>
      <c r="GVJ465" s="185"/>
      <c r="GVK465" s="185"/>
      <c r="GVL465" s="185"/>
      <c r="GVM465" s="185"/>
      <c r="GVN465" s="185"/>
      <c r="GVO465" s="185"/>
      <c r="GVP465" s="185"/>
      <c r="GVQ465" s="185"/>
      <c r="GVR465" s="185"/>
      <c r="GVS465" s="185"/>
      <c r="GVT465" s="185"/>
      <c r="GVU465" s="185"/>
      <c r="GVV465" s="185"/>
      <c r="GVW465" s="185"/>
      <c r="GVX465" s="185"/>
      <c r="GVY465" s="185"/>
      <c r="GVZ465" s="185"/>
      <c r="GWA465" s="185"/>
      <c r="GWB465" s="185"/>
      <c r="GWC465" s="185"/>
      <c r="GWD465" s="185"/>
      <c r="GWE465" s="185"/>
      <c r="GWF465" s="185"/>
      <c r="GWG465" s="185"/>
      <c r="GWH465" s="185"/>
      <c r="GWI465" s="185"/>
      <c r="GWJ465" s="185"/>
      <c r="GWK465" s="185"/>
      <c r="GWL465" s="185"/>
      <c r="GWM465" s="185"/>
      <c r="GWN465" s="185"/>
      <c r="GWO465" s="185"/>
      <c r="GWP465" s="185"/>
      <c r="GWQ465" s="185"/>
      <c r="GWR465" s="185"/>
      <c r="GWS465" s="185"/>
      <c r="GWT465" s="185"/>
      <c r="GWU465" s="185"/>
      <c r="GWV465" s="185"/>
      <c r="GWW465" s="185"/>
      <c r="GWX465" s="185"/>
      <c r="GWY465" s="185"/>
      <c r="GWZ465" s="185"/>
      <c r="GXA465" s="185"/>
      <c r="GXB465" s="185"/>
      <c r="GXC465" s="185"/>
      <c r="GXD465" s="185"/>
      <c r="GXE465" s="185"/>
      <c r="GXF465" s="185"/>
      <c r="GXG465" s="185"/>
      <c r="GXH465" s="185"/>
      <c r="GXI465" s="185"/>
      <c r="GXJ465" s="185"/>
      <c r="GXK465" s="185"/>
      <c r="GXL465" s="185"/>
      <c r="GXM465" s="185"/>
      <c r="GXN465" s="185"/>
      <c r="GXO465" s="185"/>
      <c r="GXP465" s="185"/>
      <c r="GXQ465" s="185"/>
      <c r="GXR465" s="185"/>
      <c r="GXS465" s="185"/>
      <c r="GXT465" s="185"/>
      <c r="GXU465" s="185"/>
      <c r="GXV465" s="185"/>
      <c r="GXW465" s="185"/>
      <c r="GXX465" s="185"/>
      <c r="GXY465" s="185"/>
      <c r="GXZ465" s="185"/>
      <c r="GYA465" s="185"/>
      <c r="GYB465" s="185"/>
      <c r="GYC465" s="185"/>
      <c r="GYD465" s="185"/>
      <c r="GYE465" s="185"/>
      <c r="GYF465" s="185"/>
      <c r="GYG465" s="185"/>
      <c r="GYH465" s="185"/>
      <c r="GYI465" s="185"/>
      <c r="GYJ465" s="185"/>
      <c r="GYK465" s="185"/>
      <c r="GYL465" s="185"/>
      <c r="GYM465" s="185"/>
      <c r="GYN465" s="185"/>
      <c r="GYO465" s="185"/>
      <c r="GYP465" s="185"/>
      <c r="GYQ465" s="185"/>
      <c r="GYR465" s="185"/>
      <c r="GYS465" s="185"/>
      <c r="GYT465" s="185"/>
      <c r="GYU465" s="185"/>
      <c r="GYV465" s="185"/>
      <c r="GYW465" s="185"/>
      <c r="GYX465" s="185"/>
      <c r="GYY465" s="185"/>
      <c r="GYZ465" s="185"/>
      <c r="GZA465" s="185"/>
      <c r="GZB465" s="185"/>
      <c r="GZC465" s="185"/>
      <c r="GZD465" s="185"/>
      <c r="GZE465" s="185"/>
      <c r="GZF465" s="185"/>
      <c r="GZG465" s="185"/>
      <c r="GZH465" s="185"/>
      <c r="GZI465" s="185"/>
      <c r="GZJ465" s="185"/>
      <c r="GZK465" s="185"/>
      <c r="GZL465" s="185"/>
      <c r="GZM465" s="185"/>
      <c r="GZN465" s="185"/>
      <c r="GZO465" s="185"/>
      <c r="GZP465" s="185"/>
      <c r="GZQ465" s="185"/>
      <c r="GZR465" s="185"/>
      <c r="GZS465" s="185"/>
      <c r="GZT465" s="185"/>
      <c r="GZU465" s="185"/>
      <c r="GZV465" s="185"/>
      <c r="GZW465" s="185"/>
      <c r="GZX465" s="185"/>
      <c r="GZY465" s="185"/>
      <c r="GZZ465" s="185"/>
      <c r="HAA465" s="185"/>
      <c r="HAB465" s="185"/>
      <c r="HAC465" s="185"/>
      <c r="HAD465" s="185"/>
      <c r="HAE465" s="185"/>
      <c r="HAF465" s="185"/>
      <c r="HAG465" s="185"/>
      <c r="HAH465" s="185"/>
      <c r="HAI465" s="185"/>
      <c r="HAJ465" s="185"/>
      <c r="HAK465" s="185"/>
      <c r="HAL465" s="185"/>
      <c r="HAM465" s="185"/>
      <c r="HAN465" s="185"/>
      <c r="HAO465" s="185"/>
      <c r="HAP465" s="185"/>
      <c r="HAQ465" s="185"/>
      <c r="HAR465" s="185"/>
      <c r="HAS465" s="185"/>
      <c r="HAT465" s="185"/>
      <c r="HAU465" s="185"/>
      <c r="HAV465" s="185"/>
      <c r="HAW465" s="185"/>
      <c r="HAX465" s="185"/>
      <c r="HAY465" s="185"/>
      <c r="HAZ465" s="185"/>
      <c r="HBA465" s="185"/>
      <c r="HBB465" s="185"/>
      <c r="HBC465" s="185"/>
      <c r="HBD465" s="185"/>
      <c r="HBE465" s="185"/>
      <c r="HBF465" s="185"/>
      <c r="HBG465" s="185"/>
      <c r="HBH465" s="185"/>
      <c r="HBI465" s="185"/>
      <c r="HBJ465" s="185"/>
      <c r="HBK465" s="185"/>
      <c r="HBL465" s="185"/>
      <c r="HBM465" s="185"/>
      <c r="HBN465" s="185"/>
      <c r="HBO465" s="185"/>
      <c r="HBP465" s="185"/>
      <c r="HBQ465" s="185"/>
      <c r="HBR465" s="185"/>
      <c r="HBS465" s="185"/>
      <c r="HBT465" s="185"/>
      <c r="HBU465" s="185"/>
      <c r="HBV465" s="185"/>
      <c r="HBW465" s="185"/>
      <c r="HBX465" s="185"/>
      <c r="HBY465" s="185"/>
      <c r="HBZ465" s="185"/>
      <c r="HCA465" s="185"/>
      <c r="HCB465" s="185"/>
      <c r="HCC465" s="185"/>
      <c r="HCD465" s="185"/>
      <c r="HCE465" s="185"/>
      <c r="HCF465" s="185"/>
      <c r="HCG465" s="185"/>
      <c r="HCH465" s="185"/>
      <c r="HCI465" s="185"/>
      <c r="HCJ465" s="185"/>
      <c r="HCK465" s="185"/>
      <c r="HCL465" s="185"/>
      <c r="HCM465" s="185"/>
      <c r="HCN465" s="185"/>
      <c r="HCO465" s="185"/>
      <c r="HCP465" s="185"/>
      <c r="HCQ465" s="185"/>
      <c r="HCR465" s="185"/>
      <c r="HCS465" s="185"/>
      <c r="HCT465" s="185"/>
      <c r="HCU465" s="185"/>
      <c r="HCV465" s="185"/>
      <c r="HCW465" s="185"/>
      <c r="HCX465" s="185"/>
      <c r="HCY465" s="185"/>
      <c r="HCZ465" s="185"/>
      <c r="HDA465" s="185"/>
      <c r="HDB465" s="185"/>
      <c r="HDC465" s="185"/>
      <c r="HDD465" s="185"/>
      <c r="HDE465" s="185"/>
      <c r="HDF465" s="185"/>
      <c r="HDG465" s="185"/>
      <c r="HDH465" s="185"/>
      <c r="HDI465" s="185"/>
      <c r="HDJ465" s="185"/>
      <c r="HDK465" s="185"/>
      <c r="HDL465" s="185"/>
      <c r="HDM465" s="185"/>
      <c r="HDN465" s="185"/>
      <c r="HDO465" s="185"/>
      <c r="HDP465" s="185"/>
      <c r="HDQ465" s="185"/>
      <c r="HDR465" s="185"/>
      <c r="HDS465" s="185"/>
      <c r="HDT465" s="185"/>
      <c r="HDU465" s="185"/>
      <c r="HDV465" s="185"/>
      <c r="HDW465" s="185"/>
      <c r="HDX465" s="185"/>
      <c r="HDY465" s="185"/>
      <c r="HDZ465" s="185"/>
      <c r="HEA465" s="185"/>
      <c r="HEB465" s="185"/>
      <c r="HEC465" s="185"/>
      <c r="HED465" s="185"/>
      <c r="HEE465" s="185"/>
      <c r="HEF465" s="185"/>
      <c r="HEG465" s="185"/>
      <c r="HEH465" s="185"/>
      <c r="HEI465" s="185"/>
      <c r="HEJ465" s="185"/>
      <c r="HEK465" s="185"/>
      <c r="HEL465" s="185"/>
      <c r="HEM465" s="185"/>
      <c r="HEN465" s="185"/>
      <c r="HEO465" s="185"/>
      <c r="HEP465" s="185"/>
      <c r="HEQ465" s="185"/>
      <c r="HER465" s="185"/>
      <c r="HES465" s="185"/>
      <c r="HET465" s="185"/>
      <c r="HEU465" s="185"/>
      <c r="HEV465" s="185"/>
      <c r="HEW465" s="185"/>
      <c r="HEX465" s="185"/>
      <c r="HEY465" s="185"/>
      <c r="HEZ465" s="185"/>
      <c r="HFA465" s="185"/>
      <c r="HFB465" s="185"/>
      <c r="HFC465" s="185"/>
      <c r="HFD465" s="185"/>
      <c r="HFE465" s="185"/>
      <c r="HFF465" s="185"/>
      <c r="HFG465" s="185"/>
      <c r="HFH465" s="185"/>
      <c r="HFI465" s="185"/>
      <c r="HFJ465" s="185"/>
      <c r="HFK465" s="185"/>
      <c r="HFL465" s="185"/>
      <c r="HFM465" s="185"/>
      <c r="HFN465" s="185"/>
      <c r="HFO465" s="185"/>
      <c r="HFP465" s="185"/>
      <c r="HFQ465" s="185"/>
      <c r="HFR465" s="185"/>
      <c r="HFS465" s="185"/>
      <c r="HFT465" s="185"/>
      <c r="HFU465" s="185"/>
      <c r="HFV465" s="185"/>
      <c r="HFW465" s="185"/>
      <c r="HFX465" s="185"/>
      <c r="HFY465" s="185"/>
      <c r="HFZ465" s="185"/>
      <c r="HGA465" s="185"/>
      <c r="HGB465" s="185"/>
      <c r="HGC465" s="185"/>
      <c r="HGD465" s="185"/>
      <c r="HGE465" s="185"/>
      <c r="HGF465" s="185"/>
      <c r="HGG465" s="185"/>
      <c r="HGH465" s="185"/>
      <c r="HGI465" s="185"/>
      <c r="HGJ465" s="185"/>
      <c r="HGK465" s="185"/>
      <c r="HGL465" s="185"/>
      <c r="HGM465" s="185"/>
      <c r="HGN465" s="185"/>
      <c r="HGO465" s="185"/>
      <c r="HGP465" s="185"/>
      <c r="HGQ465" s="185"/>
      <c r="HGR465" s="185"/>
      <c r="HGS465" s="185"/>
      <c r="HGT465" s="185"/>
      <c r="HGU465" s="185"/>
      <c r="HGV465" s="185"/>
      <c r="HGW465" s="185"/>
      <c r="HGX465" s="185"/>
      <c r="HGY465" s="185"/>
      <c r="HGZ465" s="185"/>
      <c r="HHA465" s="185"/>
      <c r="HHB465" s="185"/>
      <c r="HHC465" s="185"/>
      <c r="HHD465" s="185"/>
      <c r="HHE465" s="185"/>
      <c r="HHF465" s="185"/>
      <c r="HHG465" s="185"/>
      <c r="HHH465" s="185"/>
      <c r="HHI465" s="185"/>
      <c r="HHJ465" s="185"/>
      <c r="HHK465" s="185"/>
      <c r="HHL465" s="185"/>
      <c r="HHM465" s="185"/>
      <c r="HHN465" s="185"/>
      <c r="HHO465" s="185"/>
      <c r="HHP465" s="185"/>
      <c r="HHQ465" s="185"/>
      <c r="HHR465" s="185"/>
      <c r="HHS465" s="185"/>
      <c r="HHT465" s="185"/>
      <c r="HHU465" s="185"/>
      <c r="HHV465" s="185"/>
      <c r="HHW465" s="185"/>
      <c r="HHX465" s="185"/>
      <c r="HHY465" s="185"/>
      <c r="HHZ465" s="185"/>
      <c r="HIA465" s="185"/>
      <c r="HIB465" s="185"/>
      <c r="HIC465" s="185"/>
      <c r="HID465" s="185"/>
      <c r="HIE465" s="185"/>
      <c r="HIF465" s="185"/>
      <c r="HIG465" s="185"/>
      <c r="HIH465" s="185"/>
      <c r="HII465" s="185"/>
      <c r="HIJ465" s="185"/>
      <c r="HIK465" s="185"/>
      <c r="HIL465" s="185"/>
      <c r="HIM465" s="185"/>
      <c r="HIN465" s="185"/>
      <c r="HIO465" s="185"/>
      <c r="HIP465" s="185"/>
      <c r="HIQ465" s="185"/>
      <c r="HIR465" s="185"/>
      <c r="HIS465" s="185"/>
      <c r="HIT465" s="185"/>
      <c r="HIU465" s="185"/>
      <c r="HIV465" s="185"/>
      <c r="HIW465" s="185"/>
      <c r="HIX465" s="185"/>
      <c r="HIY465" s="185"/>
      <c r="HIZ465" s="185"/>
      <c r="HJA465" s="185"/>
      <c r="HJB465" s="185"/>
      <c r="HJC465" s="185"/>
      <c r="HJD465" s="185"/>
      <c r="HJE465" s="185"/>
      <c r="HJF465" s="185"/>
      <c r="HJG465" s="185"/>
      <c r="HJH465" s="185"/>
      <c r="HJI465" s="185"/>
      <c r="HJJ465" s="185"/>
      <c r="HJK465" s="185"/>
      <c r="HJL465" s="185"/>
      <c r="HJM465" s="185"/>
      <c r="HJN465" s="185"/>
      <c r="HJO465" s="185"/>
      <c r="HJP465" s="185"/>
      <c r="HJQ465" s="185"/>
      <c r="HJR465" s="185"/>
      <c r="HJS465" s="185"/>
      <c r="HJT465" s="185"/>
      <c r="HJU465" s="185"/>
      <c r="HJV465" s="185"/>
      <c r="HJW465" s="185"/>
      <c r="HJX465" s="185"/>
      <c r="HJY465" s="185"/>
      <c r="HJZ465" s="185"/>
      <c r="HKA465" s="185"/>
      <c r="HKB465" s="185"/>
      <c r="HKC465" s="185"/>
      <c r="HKD465" s="185"/>
      <c r="HKE465" s="185"/>
      <c r="HKF465" s="185"/>
      <c r="HKG465" s="185"/>
      <c r="HKH465" s="185"/>
      <c r="HKI465" s="185"/>
      <c r="HKJ465" s="185"/>
      <c r="HKK465" s="185"/>
      <c r="HKL465" s="185"/>
      <c r="HKM465" s="185"/>
      <c r="HKN465" s="185"/>
      <c r="HKO465" s="185"/>
      <c r="HKP465" s="185"/>
      <c r="HKQ465" s="185"/>
      <c r="HKR465" s="185"/>
      <c r="HKS465" s="185"/>
      <c r="HKT465" s="185"/>
      <c r="HKU465" s="185"/>
      <c r="HKV465" s="185"/>
      <c r="HKW465" s="185"/>
      <c r="HKX465" s="185"/>
      <c r="HKY465" s="185"/>
      <c r="HKZ465" s="185"/>
      <c r="HLA465" s="185"/>
      <c r="HLB465" s="185"/>
      <c r="HLC465" s="185"/>
      <c r="HLD465" s="185"/>
      <c r="HLE465" s="185"/>
      <c r="HLF465" s="185"/>
      <c r="HLG465" s="185"/>
      <c r="HLH465" s="185"/>
      <c r="HLI465" s="185"/>
      <c r="HLJ465" s="185"/>
      <c r="HLK465" s="185"/>
      <c r="HLL465" s="185"/>
      <c r="HLM465" s="185"/>
      <c r="HLN465" s="185"/>
      <c r="HLO465" s="185"/>
      <c r="HLP465" s="185"/>
      <c r="HLQ465" s="185"/>
      <c r="HLR465" s="185"/>
      <c r="HLS465" s="185"/>
      <c r="HLT465" s="185"/>
      <c r="HLU465" s="185"/>
      <c r="HLV465" s="185"/>
      <c r="HLW465" s="185"/>
      <c r="HLX465" s="185"/>
      <c r="HLY465" s="185"/>
      <c r="HLZ465" s="185"/>
      <c r="HMA465" s="185"/>
      <c r="HMB465" s="185"/>
      <c r="HMC465" s="185"/>
      <c r="HMD465" s="185"/>
      <c r="HME465" s="185"/>
      <c r="HMF465" s="185"/>
      <c r="HMG465" s="185"/>
      <c r="HMH465" s="185"/>
      <c r="HMI465" s="185"/>
      <c r="HMJ465" s="185"/>
      <c r="HMK465" s="185"/>
      <c r="HML465" s="185"/>
      <c r="HMM465" s="185"/>
      <c r="HMN465" s="185"/>
      <c r="HMO465" s="185"/>
      <c r="HMP465" s="185"/>
      <c r="HMQ465" s="185"/>
      <c r="HMR465" s="185"/>
      <c r="HMS465" s="185"/>
      <c r="HMT465" s="185"/>
      <c r="HMU465" s="185"/>
      <c r="HMV465" s="185"/>
      <c r="HMW465" s="185"/>
      <c r="HMX465" s="185"/>
      <c r="HMY465" s="185"/>
      <c r="HMZ465" s="185"/>
      <c r="HNA465" s="185"/>
      <c r="HNB465" s="185"/>
      <c r="HNC465" s="185"/>
      <c r="HND465" s="185"/>
      <c r="HNE465" s="185"/>
      <c r="HNF465" s="185"/>
      <c r="HNG465" s="185"/>
      <c r="HNH465" s="185"/>
      <c r="HNI465" s="185"/>
      <c r="HNJ465" s="185"/>
      <c r="HNK465" s="185"/>
      <c r="HNL465" s="185"/>
      <c r="HNM465" s="185"/>
      <c r="HNN465" s="185"/>
      <c r="HNO465" s="185"/>
      <c r="HNP465" s="185"/>
      <c r="HNQ465" s="185"/>
      <c r="HNR465" s="185"/>
      <c r="HNS465" s="185"/>
      <c r="HNT465" s="185"/>
      <c r="HNU465" s="185"/>
      <c r="HNV465" s="185"/>
      <c r="HNW465" s="185"/>
      <c r="HNX465" s="185"/>
      <c r="HNY465" s="185"/>
      <c r="HNZ465" s="185"/>
      <c r="HOA465" s="185"/>
      <c r="HOB465" s="185"/>
      <c r="HOC465" s="185"/>
      <c r="HOD465" s="185"/>
      <c r="HOE465" s="185"/>
      <c r="HOF465" s="185"/>
      <c r="HOG465" s="185"/>
      <c r="HOH465" s="185"/>
      <c r="HOI465" s="185"/>
      <c r="HOJ465" s="185"/>
      <c r="HOK465" s="185"/>
      <c r="HOL465" s="185"/>
      <c r="HOM465" s="185"/>
      <c r="HON465" s="185"/>
      <c r="HOO465" s="185"/>
      <c r="HOP465" s="185"/>
      <c r="HOQ465" s="185"/>
      <c r="HOR465" s="185"/>
      <c r="HOS465" s="185"/>
      <c r="HOT465" s="185"/>
      <c r="HOU465" s="185"/>
      <c r="HOV465" s="185"/>
      <c r="HOW465" s="185"/>
      <c r="HOX465" s="185"/>
      <c r="HOY465" s="185"/>
      <c r="HOZ465" s="185"/>
      <c r="HPA465" s="185"/>
      <c r="HPB465" s="185"/>
      <c r="HPC465" s="185"/>
      <c r="HPD465" s="185"/>
      <c r="HPE465" s="185"/>
      <c r="HPF465" s="185"/>
      <c r="HPG465" s="185"/>
      <c r="HPH465" s="185"/>
      <c r="HPI465" s="185"/>
      <c r="HPJ465" s="185"/>
      <c r="HPK465" s="185"/>
      <c r="HPL465" s="185"/>
      <c r="HPM465" s="185"/>
      <c r="HPN465" s="185"/>
      <c r="HPO465" s="185"/>
      <c r="HPP465" s="185"/>
      <c r="HPQ465" s="185"/>
      <c r="HPR465" s="185"/>
      <c r="HPS465" s="185"/>
      <c r="HPT465" s="185"/>
      <c r="HPU465" s="185"/>
      <c r="HPV465" s="185"/>
      <c r="HPW465" s="185"/>
      <c r="HPX465" s="185"/>
      <c r="HPY465" s="185"/>
      <c r="HPZ465" s="185"/>
      <c r="HQA465" s="185"/>
      <c r="HQB465" s="185"/>
      <c r="HQC465" s="185"/>
      <c r="HQD465" s="185"/>
      <c r="HQE465" s="185"/>
      <c r="HQF465" s="185"/>
      <c r="HQG465" s="185"/>
      <c r="HQH465" s="185"/>
      <c r="HQI465" s="185"/>
      <c r="HQJ465" s="185"/>
      <c r="HQK465" s="185"/>
      <c r="HQL465" s="185"/>
      <c r="HQM465" s="185"/>
      <c r="HQN465" s="185"/>
      <c r="HQO465" s="185"/>
      <c r="HQP465" s="185"/>
      <c r="HQQ465" s="185"/>
      <c r="HQR465" s="185"/>
      <c r="HQS465" s="185"/>
      <c r="HQT465" s="185"/>
      <c r="HQU465" s="185"/>
      <c r="HQV465" s="185"/>
      <c r="HQW465" s="185"/>
      <c r="HQX465" s="185"/>
      <c r="HQY465" s="185"/>
      <c r="HQZ465" s="185"/>
      <c r="HRA465" s="185"/>
      <c r="HRB465" s="185"/>
      <c r="HRC465" s="185"/>
      <c r="HRD465" s="185"/>
      <c r="HRE465" s="185"/>
      <c r="HRF465" s="185"/>
      <c r="HRG465" s="185"/>
      <c r="HRH465" s="185"/>
      <c r="HRI465" s="185"/>
      <c r="HRJ465" s="185"/>
      <c r="HRK465" s="185"/>
      <c r="HRL465" s="185"/>
      <c r="HRM465" s="185"/>
      <c r="HRN465" s="185"/>
      <c r="HRO465" s="185"/>
      <c r="HRP465" s="185"/>
      <c r="HRQ465" s="185"/>
      <c r="HRR465" s="185"/>
      <c r="HRS465" s="185"/>
      <c r="HRT465" s="185"/>
      <c r="HRU465" s="185"/>
      <c r="HRV465" s="185"/>
      <c r="HRW465" s="185"/>
      <c r="HRX465" s="185"/>
      <c r="HRY465" s="185"/>
      <c r="HRZ465" s="185"/>
      <c r="HSA465" s="185"/>
      <c r="HSB465" s="185"/>
      <c r="HSC465" s="185"/>
      <c r="HSD465" s="185"/>
      <c r="HSE465" s="185"/>
      <c r="HSF465" s="185"/>
      <c r="HSG465" s="185"/>
      <c r="HSH465" s="185"/>
      <c r="HSI465" s="185"/>
      <c r="HSJ465" s="185"/>
      <c r="HSK465" s="185"/>
      <c r="HSL465" s="185"/>
      <c r="HSM465" s="185"/>
      <c r="HSN465" s="185"/>
      <c r="HSO465" s="185"/>
      <c r="HSP465" s="185"/>
      <c r="HSQ465" s="185"/>
      <c r="HSR465" s="185"/>
      <c r="HSS465" s="185"/>
      <c r="HST465" s="185"/>
      <c r="HSU465" s="185"/>
      <c r="HSV465" s="185"/>
      <c r="HSW465" s="185"/>
      <c r="HSX465" s="185"/>
      <c r="HSY465" s="185"/>
      <c r="HSZ465" s="185"/>
      <c r="HTA465" s="185"/>
      <c r="HTB465" s="185"/>
      <c r="HTC465" s="185"/>
      <c r="HTD465" s="185"/>
      <c r="HTE465" s="185"/>
      <c r="HTF465" s="185"/>
      <c r="HTG465" s="185"/>
      <c r="HTH465" s="185"/>
      <c r="HTI465" s="185"/>
      <c r="HTJ465" s="185"/>
      <c r="HTK465" s="185"/>
      <c r="HTL465" s="185"/>
      <c r="HTM465" s="185"/>
      <c r="HTN465" s="185"/>
      <c r="HTO465" s="185"/>
      <c r="HTP465" s="185"/>
      <c r="HTQ465" s="185"/>
      <c r="HTR465" s="185"/>
      <c r="HTS465" s="185"/>
      <c r="HTT465" s="185"/>
      <c r="HTU465" s="185"/>
      <c r="HTV465" s="185"/>
      <c r="HTW465" s="185"/>
      <c r="HTX465" s="185"/>
      <c r="HTY465" s="185"/>
      <c r="HTZ465" s="185"/>
      <c r="HUA465" s="185"/>
      <c r="HUB465" s="185"/>
      <c r="HUC465" s="185"/>
      <c r="HUD465" s="185"/>
      <c r="HUE465" s="185"/>
      <c r="HUF465" s="185"/>
      <c r="HUG465" s="185"/>
      <c r="HUH465" s="185"/>
      <c r="HUI465" s="185"/>
      <c r="HUJ465" s="185"/>
      <c r="HUK465" s="185"/>
      <c r="HUL465" s="185"/>
      <c r="HUM465" s="185"/>
      <c r="HUN465" s="185"/>
      <c r="HUO465" s="185"/>
      <c r="HUP465" s="185"/>
      <c r="HUQ465" s="185"/>
      <c r="HUR465" s="185"/>
      <c r="HUS465" s="185"/>
      <c r="HUT465" s="185"/>
      <c r="HUU465" s="185"/>
      <c r="HUV465" s="185"/>
      <c r="HUW465" s="185"/>
      <c r="HUX465" s="185"/>
      <c r="HUY465" s="185"/>
      <c r="HUZ465" s="185"/>
      <c r="HVA465" s="185"/>
      <c r="HVB465" s="185"/>
      <c r="HVC465" s="185"/>
      <c r="HVD465" s="185"/>
      <c r="HVE465" s="185"/>
      <c r="HVF465" s="185"/>
      <c r="HVG465" s="185"/>
      <c r="HVH465" s="185"/>
      <c r="HVI465" s="185"/>
      <c r="HVJ465" s="185"/>
      <c r="HVK465" s="185"/>
      <c r="HVL465" s="185"/>
      <c r="HVM465" s="185"/>
      <c r="HVN465" s="185"/>
      <c r="HVO465" s="185"/>
      <c r="HVP465" s="185"/>
      <c r="HVQ465" s="185"/>
      <c r="HVR465" s="185"/>
      <c r="HVS465" s="185"/>
      <c r="HVT465" s="185"/>
      <c r="HVU465" s="185"/>
      <c r="HVV465" s="185"/>
      <c r="HVW465" s="185"/>
      <c r="HVX465" s="185"/>
      <c r="HVY465" s="185"/>
      <c r="HVZ465" s="185"/>
      <c r="HWA465" s="185"/>
      <c r="HWB465" s="185"/>
      <c r="HWC465" s="185"/>
      <c r="HWD465" s="185"/>
      <c r="HWE465" s="185"/>
      <c r="HWF465" s="185"/>
      <c r="HWG465" s="185"/>
      <c r="HWH465" s="185"/>
      <c r="HWI465" s="185"/>
      <c r="HWJ465" s="185"/>
      <c r="HWK465" s="185"/>
      <c r="HWL465" s="185"/>
      <c r="HWM465" s="185"/>
      <c r="HWN465" s="185"/>
      <c r="HWO465" s="185"/>
      <c r="HWP465" s="185"/>
      <c r="HWQ465" s="185"/>
      <c r="HWR465" s="185"/>
      <c r="HWS465" s="185"/>
      <c r="HWT465" s="185"/>
      <c r="HWU465" s="185"/>
      <c r="HWV465" s="185"/>
      <c r="HWW465" s="185"/>
      <c r="HWX465" s="185"/>
      <c r="HWY465" s="185"/>
      <c r="HWZ465" s="185"/>
      <c r="HXA465" s="185"/>
      <c r="HXB465" s="185"/>
      <c r="HXC465" s="185"/>
      <c r="HXD465" s="185"/>
      <c r="HXE465" s="185"/>
      <c r="HXF465" s="185"/>
      <c r="HXG465" s="185"/>
      <c r="HXH465" s="185"/>
      <c r="HXI465" s="185"/>
      <c r="HXJ465" s="185"/>
      <c r="HXK465" s="185"/>
      <c r="HXL465" s="185"/>
      <c r="HXM465" s="185"/>
      <c r="HXN465" s="185"/>
      <c r="HXO465" s="185"/>
      <c r="HXP465" s="185"/>
      <c r="HXQ465" s="185"/>
      <c r="HXR465" s="185"/>
      <c r="HXS465" s="185"/>
      <c r="HXT465" s="185"/>
      <c r="HXU465" s="185"/>
      <c r="HXV465" s="185"/>
      <c r="HXW465" s="185"/>
      <c r="HXX465" s="185"/>
      <c r="HXY465" s="185"/>
      <c r="HXZ465" s="185"/>
      <c r="HYA465" s="185"/>
      <c r="HYB465" s="185"/>
      <c r="HYC465" s="185"/>
      <c r="HYD465" s="185"/>
      <c r="HYE465" s="185"/>
      <c r="HYF465" s="185"/>
      <c r="HYG465" s="185"/>
      <c r="HYH465" s="185"/>
      <c r="HYI465" s="185"/>
      <c r="HYJ465" s="185"/>
      <c r="HYK465" s="185"/>
      <c r="HYL465" s="185"/>
      <c r="HYM465" s="185"/>
      <c r="HYN465" s="185"/>
      <c r="HYO465" s="185"/>
      <c r="HYP465" s="185"/>
      <c r="HYQ465" s="185"/>
      <c r="HYR465" s="185"/>
      <c r="HYS465" s="185"/>
      <c r="HYT465" s="185"/>
      <c r="HYU465" s="185"/>
      <c r="HYV465" s="185"/>
      <c r="HYW465" s="185"/>
      <c r="HYX465" s="185"/>
      <c r="HYY465" s="185"/>
      <c r="HYZ465" s="185"/>
      <c r="HZA465" s="185"/>
      <c r="HZB465" s="185"/>
      <c r="HZC465" s="185"/>
      <c r="HZD465" s="185"/>
      <c r="HZE465" s="185"/>
      <c r="HZF465" s="185"/>
      <c r="HZG465" s="185"/>
      <c r="HZH465" s="185"/>
      <c r="HZI465" s="185"/>
      <c r="HZJ465" s="185"/>
      <c r="HZK465" s="185"/>
      <c r="HZL465" s="185"/>
      <c r="HZM465" s="185"/>
      <c r="HZN465" s="185"/>
      <c r="HZO465" s="185"/>
      <c r="HZP465" s="185"/>
      <c r="HZQ465" s="185"/>
      <c r="HZR465" s="185"/>
      <c r="HZS465" s="185"/>
      <c r="HZT465" s="185"/>
      <c r="HZU465" s="185"/>
      <c r="HZV465" s="185"/>
      <c r="HZW465" s="185"/>
      <c r="HZX465" s="185"/>
      <c r="HZY465" s="185"/>
      <c r="HZZ465" s="185"/>
      <c r="IAA465" s="185"/>
      <c r="IAB465" s="185"/>
      <c r="IAC465" s="185"/>
      <c r="IAD465" s="185"/>
      <c r="IAE465" s="185"/>
      <c r="IAF465" s="185"/>
      <c r="IAG465" s="185"/>
      <c r="IAH465" s="185"/>
      <c r="IAI465" s="185"/>
      <c r="IAJ465" s="185"/>
      <c r="IAK465" s="185"/>
      <c r="IAL465" s="185"/>
      <c r="IAM465" s="185"/>
      <c r="IAN465" s="185"/>
      <c r="IAO465" s="185"/>
      <c r="IAP465" s="185"/>
      <c r="IAQ465" s="185"/>
      <c r="IAR465" s="185"/>
      <c r="IAS465" s="185"/>
      <c r="IAT465" s="185"/>
      <c r="IAU465" s="185"/>
      <c r="IAV465" s="185"/>
      <c r="IAW465" s="185"/>
      <c r="IAX465" s="185"/>
      <c r="IAY465" s="185"/>
      <c r="IAZ465" s="185"/>
      <c r="IBA465" s="185"/>
      <c r="IBB465" s="185"/>
      <c r="IBC465" s="185"/>
      <c r="IBD465" s="185"/>
      <c r="IBE465" s="185"/>
      <c r="IBF465" s="185"/>
      <c r="IBG465" s="185"/>
      <c r="IBH465" s="185"/>
      <c r="IBI465" s="185"/>
      <c r="IBJ465" s="185"/>
      <c r="IBK465" s="185"/>
      <c r="IBL465" s="185"/>
      <c r="IBM465" s="185"/>
      <c r="IBN465" s="185"/>
      <c r="IBO465" s="185"/>
      <c r="IBP465" s="185"/>
      <c r="IBQ465" s="185"/>
      <c r="IBR465" s="185"/>
      <c r="IBS465" s="185"/>
      <c r="IBT465" s="185"/>
      <c r="IBU465" s="185"/>
      <c r="IBV465" s="185"/>
      <c r="IBW465" s="185"/>
      <c r="IBX465" s="185"/>
      <c r="IBY465" s="185"/>
      <c r="IBZ465" s="185"/>
      <c r="ICA465" s="185"/>
      <c r="ICB465" s="185"/>
      <c r="ICC465" s="185"/>
      <c r="ICD465" s="185"/>
      <c r="ICE465" s="185"/>
      <c r="ICF465" s="185"/>
      <c r="ICG465" s="185"/>
      <c r="ICH465" s="185"/>
      <c r="ICI465" s="185"/>
      <c r="ICJ465" s="185"/>
      <c r="ICK465" s="185"/>
      <c r="ICL465" s="185"/>
      <c r="ICM465" s="185"/>
      <c r="ICN465" s="185"/>
      <c r="ICO465" s="185"/>
      <c r="ICP465" s="185"/>
      <c r="ICQ465" s="185"/>
      <c r="ICR465" s="185"/>
      <c r="ICS465" s="185"/>
      <c r="ICT465" s="185"/>
      <c r="ICU465" s="185"/>
      <c r="ICV465" s="185"/>
      <c r="ICW465" s="185"/>
      <c r="ICX465" s="185"/>
      <c r="ICY465" s="185"/>
      <c r="ICZ465" s="185"/>
      <c r="IDA465" s="185"/>
      <c r="IDB465" s="185"/>
      <c r="IDC465" s="185"/>
      <c r="IDD465" s="185"/>
      <c r="IDE465" s="185"/>
      <c r="IDF465" s="185"/>
      <c r="IDG465" s="185"/>
      <c r="IDH465" s="185"/>
      <c r="IDI465" s="185"/>
      <c r="IDJ465" s="185"/>
      <c r="IDK465" s="185"/>
      <c r="IDL465" s="185"/>
      <c r="IDM465" s="185"/>
      <c r="IDN465" s="185"/>
      <c r="IDO465" s="185"/>
      <c r="IDP465" s="185"/>
      <c r="IDQ465" s="185"/>
      <c r="IDR465" s="185"/>
      <c r="IDS465" s="185"/>
      <c r="IDT465" s="185"/>
      <c r="IDU465" s="185"/>
      <c r="IDV465" s="185"/>
      <c r="IDW465" s="185"/>
      <c r="IDX465" s="185"/>
      <c r="IDY465" s="185"/>
      <c r="IDZ465" s="185"/>
      <c r="IEA465" s="185"/>
      <c r="IEB465" s="185"/>
      <c r="IEC465" s="185"/>
      <c r="IED465" s="185"/>
      <c r="IEE465" s="185"/>
      <c r="IEF465" s="185"/>
      <c r="IEG465" s="185"/>
      <c r="IEH465" s="185"/>
      <c r="IEI465" s="185"/>
      <c r="IEJ465" s="185"/>
      <c r="IEK465" s="185"/>
      <c r="IEL465" s="185"/>
      <c r="IEM465" s="185"/>
      <c r="IEN465" s="185"/>
      <c r="IEO465" s="185"/>
      <c r="IEP465" s="185"/>
      <c r="IEQ465" s="185"/>
      <c r="IER465" s="185"/>
      <c r="IES465" s="185"/>
      <c r="IET465" s="185"/>
      <c r="IEU465" s="185"/>
      <c r="IEV465" s="185"/>
      <c r="IEW465" s="185"/>
      <c r="IEX465" s="185"/>
      <c r="IEY465" s="185"/>
      <c r="IEZ465" s="185"/>
      <c r="IFA465" s="185"/>
      <c r="IFB465" s="185"/>
      <c r="IFC465" s="185"/>
      <c r="IFD465" s="185"/>
      <c r="IFE465" s="185"/>
      <c r="IFF465" s="185"/>
      <c r="IFG465" s="185"/>
      <c r="IFH465" s="185"/>
      <c r="IFI465" s="185"/>
      <c r="IFJ465" s="185"/>
      <c r="IFK465" s="185"/>
      <c r="IFL465" s="185"/>
      <c r="IFM465" s="185"/>
      <c r="IFN465" s="185"/>
      <c r="IFO465" s="185"/>
      <c r="IFP465" s="185"/>
      <c r="IFQ465" s="185"/>
      <c r="IFR465" s="185"/>
      <c r="IFS465" s="185"/>
      <c r="IFT465" s="185"/>
      <c r="IFU465" s="185"/>
      <c r="IFV465" s="185"/>
      <c r="IFW465" s="185"/>
      <c r="IFX465" s="185"/>
      <c r="IFY465" s="185"/>
      <c r="IFZ465" s="185"/>
      <c r="IGA465" s="185"/>
      <c r="IGB465" s="185"/>
      <c r="IGC465" s="185"/>
      <c r="IGD465" s="185"/>
      <c r="IGE465" s="185"/>
      <c r="IGF465" s="185"/>
      <c r="IGG465" s="185"/>
      <c r="IGH465" s="185"/>
      <c r="IGI465" s="185"/>
      <c r="IGJ465" s="185"/>
      <c r="IGK465" s="185"/>
      <c r="IGL465" s="185"/>
      <c r="IGM465" s="185"/>
      <c r="IGN465" s="185"/>
      <c r="IGO465" s="185"/>
      <c r="IGP465" s="185"/>
      <c r="IGQ465" s="185"/>
      <c r="IGR465" s="185"/>
      <c r="IGS465" s="185"/>
      <c r="IGT465" s="185"/>
      <c r="IGU465" s="185"/>
      <c r="IGV465" s="185"/>
      <c r="IGW465" s="185"/>
      <c r="IGX465" s="185"/>
      <c r="IGY465" s="185"/>
      <c r="IGZ465" s="185"/>
      <c r="IHA465" s="185"/>
      <c r="IHB465" s="185"/>
      <c r="IHC465" s="185"/>
      <c r="IHD465" s="185"/>
      <c r="IHE465" s="185"/>
      <c r="IHF465" s="185"/>
      <c r="IHG465" s="185"/>
      <c r="IHH465" s="185"/>
      <c r="IHI465" s="185"/>
      <c r="IHJ465" s="185"/>
      <c r="IHK465" s="185"/>
      <c r="IHL465" s="185"/>
      <c r="IHM465" s="185"/>
      <c r="IHN465" s="185"/>
      <c r="IHO465" s="185"/>
      <c r="IHP465" s="185"/>
      <c r="IHQ465" s="185"/>
      <c r="IHR465" s="185"/>
      <c r="IHS465" s="185"/>
      <c r="IHT465" s="185"/>
      <c r="IHU465" s="185"/>
      <c r="IHV465" s="185"/>
      <c r="IHW465" s="185"/>
      <c r="IHX465" s="185"/>
      <c r="IHY465" s="185"/>
      <c r="IHZ465" s="185"/>
      <c r="IIA465" s="185"/>
      <c r="IIB465" s="185"/>
      <c r="IIC465" s="185"/>
      <c r="IID465" s="185"/>
      <c r="IIE465" s="185"/>
      <c r="IIF465" s="185"/>
      <c r="IIG465" s="185"/>
      <c r="IIH465" s="185"/>
      <c r="III465" s="185"/>
      <c r="IIJ465" s="185"/>
      <c r="IIK465" s="185"/>
      <c r="IIL465" s="185"/>
      <c r="IIM465" s="185"/>
      <c r="IIN465" s="185"/>
      <c r="IIO465" s="185"/>
      <c r="IIP465" s="185"/>
      <c r="IIQ465" s="185"/>
      <c r="IIR465" s="185"/>
      <c r="IIS465" s="185"/>
      <c r="IIT465" s="185"/>
      <c r="IIU465" s="185"/>
      <c r="IIV465" s="185"/>
      <c r="IIW465" s="185"/>
      <c r="IIX465" s="185"/>
      <c r="IIY465" s="185"/>
      <c r="IIZ465" s="185"/>
      <c r="IJA465" s="185"/>
      <c r="IJB465" s="185"/>
      <c r="IJC465" s="185"/>
      <c r="IJD465" s="185"/>
      <c r="IJE465" s="185"/>
      <c r="IJF465" s="185"/>
      <c r="IJG465" s="185"/>
      <c r="IJH465" s="185"/>
      <c r="IJI465" s="185"/>
      <c r="IJJ465" s="185"/>
      <c r="IJK465" s="185"/>
      <c r="IJL465" s="185"/>
      <c r="IJM465" s="185"/>
      <c r="IJN465" s="185"/>
      <c r="IJO465" s="185"/>
      <c r="IJP465" s="185"/>
      <c r="IJQ465" s="185"/>
      <c r="IJR465" s="185"/>
      <c r="IJS465" s="185"/>
      <c r="IJT465" s="185"/>
      <c r="IJU465" s="185"/>
      <c r="IJV465" s="185"/>
      <c r="IJW465" s="185"/>
      <c r="IJX465" s="185"/>
      <c r="IJY465" s="185"/>
      <c r="IJZ465" s="185"/>
      <c r="IKA465" s="185"/>
      <c r="IKB465" s="185"/>
      <c r="IKC465" s="185"/>
      <c r="IKD465" s="185"/>
      <c r="IKE465" s="185"/>
      <c r="IKF465" s="185"/>
      <c r="IKG465" s="185"/>
      <c r="IKH465" s="185"/>
      <c r="IKI465" s="185"/>
      <c r="IKJ465" s="185"/>
      <c r="IKK465" s="185"/>
      <c r="IKL465" s="185"/>
      <c r="IKM465" s="185"/>
      <c r="IKN465" s="185"/>
      <c r="IKO465" s="185"/>
      <c r="IKP465" s="185"/>
      <c r="IKQ465" s="185"/>
      <c r="IKR465" s="185"/>
      <c r="IKS465" s="185"/>
      <c r="IKT465" s="185"/>
      <c r="IKU465" s="185"/>
      <c r="IKV465" s="185"/>
      <c r="IKW465" s="185"/>
      <c r="IKX465" s="185"/>
      <c r="IKY465" s="185"/>
      <c r="IKZ465" s="185"/>
      <c r="ILA465" s="185"/>
      <c r="ILB465" s="185"/>
      <c r="ILC465" s="185"/>
      <c r="ILD465" s="185"/>
      <c r="ILE465" s="185"/>
      <c r="ILF465" s="185"/>
      <c r="ILG465" s="185"/>
      <c r="ILH465" s="185"/>
      <c r="ILI465" s="185"/>
      <c r="ILJ465" s="185"/>
      <c r="ILK465" s="185"/>
      <c r="ILL465" s="185"/>
      <c r="ILM465" s="185"/>
      <c r="ILN465" s="185"/>
      <c r="ILO465" s="185"/>
      <c r="ILP465" s="185"/>
      <c r="ILQ465" s="185"/>
      <c r="ILR465" s="185"/>
      <c r="ILS465" s="185"/>
      <c r="ILT465" s="185"/>
      <c r="ILU465" s="185"/>
      <c r="ILV465" s="185"/>
      <c r="ILW465" s="185"/>
      <c r="ILX465" s="185"/>
      <c r="ILY465" s="185"/>
      <c r="ILZ465" s="185"/>
      <c r="IMA465" s="185"/>
      <c r="IMB465" s="185"/>
      <c r="IMC465" s="185"/>
      <c r="IMD465" s="185"/>
      <c r="IME465" s="185"/>
      <c r="IMF465" s="185"/>
      <c r="IMG465" s="185"/>
      <c r="IMH465" s="185"/>
      <c r="IMI465" s="185"/>
      <c r="IMJ465" s="185"/>
      <c r="IMK465" s="185"/>
      <c r="IML465" s="185"/>
      <c r="IMM465" s="185"/>
      <c r="IMN465" s="185"/>
      <c r="IMO465" s="185"/>
      <c r="IMP465" s="185"/>
      <c r="IMQ465" s="185"/>
      <c r="IMR465" s="185"/>
      <c r="IMS465" s="185"/>
      <c r="IMT465" s="185"/>
      <c r="IMU465" s="185"/>
      <c r="IMV465" s="185"/>
      <c r="IMW465" s="185"/>
      <c r="IMX465" s="185"/>
      <c r="IMY465" s="185"/>
      <c r="IMZ465" s="185"/>
      <c r="INA465" s="185"/>
      <c r="INB465" s="185"/>
      <c r="INC465" s="185"/>
      <c r="IND465" s="185"/>
      <c r="INE465" s="185"/>
      <c r="INF465" s="185"/>
      <c r="ING465" s="185"/>
      <c r="INH465" s="185"/>
      <c r="INI465" s="185"/>
      <c r="INJ465" s="185"/>
      <c r="INK465" s="185"/>
      <c r="INL465" s="185"/>
      <c r="INM465" s="185"/>
      <c r="INN465" s="185"/>
      <c r="INO465" s="185"/>
      <c r="INP465" s="185"/>
      <c r="INQ465" s="185"/>
      <c r="INR465" s="185"/>
      <c r="INS465" s="185"/>
      <c r="INT465" s="185"/>
      <c r="INU465" s="185"/>
      <c r="INV465" s="185"/>
      <c r="INW465" s="185"/>
      <c r="INX465" s="185"/>
      <c r="INY465" s="185"/>
      <c r="INZ465" s="185"/>
      <c r="IOA465" s="185"/>
      <c r="IOB465" s="185"/>
      <c r="IOC465" s="185"/>
      <c r="IOD465" s="185"/>
      <c r="IOE465" s="185"/>
      <c r="IOF465" s="185"/>
      <c r="IOG465" s="185"/>
      <c r="IOH465" s="185"/>
      <c r="IOI465" s="185"/>
      <c r="IOJ465" s="185"/>
      <c r="IOK465" s="185"/>
      <c r="IOL465" s="185"/>
      <c r="IOM465" s="185"/>
      <c r="ION465" s="185"/>
      <c r="IOO465" s="185"/>
      <c r="IOP465" s="185"/>
      <c r="IOQ465" s="185"/>
      <c r="IOR465" s="185"/>
      <c r="IOS465" s="185"/>
      <c r="IOT465" s="185"/>
      <c r="IOU465" s="185"/>
      <c r="IOV465" s="185"/>
      <c r="IOW465" s="185"/>
      <c r="IOX465" s="185"/>
      <c r="IOY465" s="185"/>
      <c r="IOZ465" s="185"/>
      <c r="IPA465" s="185"/>
      <c r="IPB465" s="185"/>
      <c r="IPC465" s="185"/>
      <c r="IPD465" s="185"/>
      <c r="IPE465" s="185"/>
      <c r="IPF465" s="185"/>
      <c r="IPG465" s="185"/>
      <c r="IPH465" s="185"/>
      <c r="IPI465" s="185"/>
      <c r="IPJ465" s="185"/>
      <c r="IPK465" s="185"/>
      <c r="IPL465" s="185"/>
      <c r="IPM465" s="185"/>
      <c r="IPN465" s="185"/>
      <c r="IPO465" s="185"/>
      <c r="IPP465" s="185"/>
      <c r="IPQ465" s="185"/>
      <c r="IPR465" s="185"/>
      <c r="IPS465" s="185"/>
      <c r="IPT465" s="185"/>
      <c r="IPU465" s="185"/>
      <c r="IPV465" s="185"/>
      <c r="IPW465" s="185"/>
      <c r="IPX465" s="185"/>
      <c r="IPY465" s="185"/>
      <c r="IPZ465" s="185"/>
      <c r="IQA465" s="185"/>
      <c r="IQB465" s="185"/>
      <c r="IQC465" s="185"/>
      <c r="IQD465" s="185"/>
      <c r="IQE465" s="185"/>
      <c r="IQF465" s="185"/>
      <c r="IQG465" s="185"/>
      <c r="IQH465" s="185"/>
      <c r="IQI465" s="185"/>
      <c r="IQJ465" s="185"/>
      <c r="IQK465" s="185"/>
      <c r="IQL465" s="185"/>
      <c r="IQM465" s="185"/>
      <c r="IQN465" s="185"/>
      <c r="IQO465" s="185"/>
      <c r="IQP465" s="185"/>
      <c r="IQQ465" s="185"/>
      <c r="IQR465" s="185"/>
      <c r="IQS465" s="185"/>
      <c r="IQT465" s="185"/>
      <c r="IQU465" s="185"/>
      <c r="IQV465" s="185"/>
      <c r="IQW465" s="185"/>
      <c r="IQX465" s="185"/>
      <c r="IQY465" s="185"/>
      <c r="IQZ465" s="185"/>
      <c r="IRA465" s="185"/>
      <c r="IRB465" s="185"/>
      <c r="IRC465" s="185"/>
      <c r="IRD465" s="185"/>
      <c r="IRE465" s="185"/>
      <c r="IRF465" s="185"/>
      <c r="IRG465" s="185"/>
      <c r="IRH465" s="185"/>
      <c r="IRI465" s="185"/>
      <c r="IRJ465" s="185"/>
      <c r="IRK465" s="185"/>
      <c r="IRL465" s="185"/>
      <c r="IRM465" s="185"/>
      <c r="IRN465" s="185"/>
      <c r="IRO465" s="185"/>
      <c r="IRP465" s="185"/>
      <c r="IRQ465" s="185"/>
      <c r="IRR465" s="185"/>
      <c r="IRS465" s="185"/>
      <c r="IRT465" s="185"/>
      <c r="IRU465" s="185"/>
      <c r="IRV465" s="185"/>
      <c r="IRW465" s="185"/>
      <c r="IRX465" s="185"/>
      <c r="IRY465" s="185"/>
      <c r="IRZ465" s="185"/>
      <c r="ISA465" s="185"/>
      <c r="ISB465" s="185"/>
      <c r="ISC465" s="185"/>
      <c r="ISD465" s="185"/>
      <c r="ISE465" s="185"/>
      <c r="ISF465" s="185"/>
      <c r="ISG465" s="185"/>
      <c r="ISH465" s="185"/>
      <c r="ISI465" s="185"/>
      <c r="ISJ465" s="185"/>
      <c r="ISK465" s="185"/>
      <c r="ISL465" s="185"/>
      <c r="ISM465" s="185"/>
      <c r="ISN465" s="185"/>
      <c r="ISO465" s="185"/>
      <c r="ISP465" s="185"/>
      <c r="ISQ465" s="185"/>
      <c r="ISR465" s="185"/>
      <c r="ISS465" s="185"/>
      <c r="IST465" s="185"/>
      <c r="ISU465" s="185"/>
      <c r="ISV465" s="185"/>
      <c r="ISW465" s="185"/>
      <c r="ISX465" s="185"/>
      <c r="ISY465" s="185"/>
      <c r="ISZ465" s="185"/>
      <c r="ITA465" s="185"/>
      <c r="ITB465" s="185"/>
      <c r="ITC465" s="185"/>
      <c r="ITD465" s="185"/>
      <c r="ITE465" s="185"/>
      <c r="ITF465" s="185"/>
      <c r="ITG465" s="185"/>
      <c r="ITH465" s="185"/>
      <c r="ITI465" s="185"/>
      <c r="ITJ465" s="185"/>
      <c r="ITK465" s="185"/>
      <c r="ITL465" s="185"/>
      <c r="ITM465" s="185"/>
      <c r="ITN465" s="185"/>
      <c r="ITO465" s="185"/>
      <c r="ITP465" s="185"/>
      <c r="ITQ465" s="185"/>
      <c r="ITR465" s="185"/>
      <c r="ITS465" s="185"/>
      <c r="ITT465" s="185"/>
      <c r="ITU465" s="185"/>
      <c r="ITV465" s="185"/>
      <c r="ITW465" s="185"/>
      <c r="ITX465" s="185"/>
      <c r="ITY465" s="185"/>
      <c r="ITZ465" s="185"/>
      <c r="IUA465" s="185"/>
      <c r="IUB465" s="185"/>
      <c r="IUC465" s="185"/>
      <c r="IUD465" s="185"/>
      <c r="IUE465" s="185"/>
      <c r="IUF465" s="185"/>
      <c r="IUG465" s="185"/>
      <c r="IUH465" s="185"/>
      <c r="IUI465" s="185"/>
      <c r="IUJ465" s="185"/>
      <c r="IUK465" s="185"/>
      <c r="IUL465" s="185"/>
      <c r="IUM465" s="185"/>
      <c r="IUN465" s="185"/>
      <c r="IUO465" s="185"/>
      <c r="IUP465" s="185"/>
      <c r="IUQ465" s="185"/>
      <c r="IUR465" s="185"/>
      <c r="IUS465" s="185"/>
      <c r="IUT465" s="185"/>
      <c r="IUU465" s="185"/>
      <c r="IUV465" s="185"/>
      <c r="IUW465" s="185"/>
      <c r="IUX465" s="185"/>
      <c r="IUY465" s="185"/>
      <c r="IUZ465" s="185"/>
      <c r="IVA465" s="185"/>
      <c r="IVB465" s="185"/>
      <c r="IVC465" s="185"/>
      <c r="IVD465" s="185"/>
      <c r="IVE465" s="185"/>
      <c r="IVF465" s="185"/>
      <c r="IVG465" s="185"/>
      <c r="IVH465" s="185"/>
      <c r="IVI465" s="185"/>
      <c r="IVJ465" s="185"/>
      <c r="IVK465" s="185"/>
      <c r="IVL465" s="185"/>
      <c r="IVM465" s="185"/>
      <c r="IVN465" s="185"/>
      <c r="IVO465" s="185"/>
      <c r="IVP465" s="185"/>
      <c r="IVQ465" s="185"/>
      <c r="IVR465" s="185"/>
      <c r="IVS465" s="185"/>
      <c r="IVT465" s="185"/>
      <c r="IVU465" s="185"/>
      <c r="IVV465" s="185"/>
      <c r="IVW465" s="185"/>
      <c r="IVX465" s="185"/>
      <c r="IVY465" s="185"/>
      <c r="IVZ465" s="185"/>
      <c r="IWA465" s="185"/>
      <c r="IWB465" s="185"/>
      <c r="IWC465" s="185"/>
      <c r="IWD465" s="185"/>
      <c r="IWE465" s="185"/>
      <c r="IWF465" s="185"/>
      <c r="IWG465" s="185"/>
      <c r="IWH465" s="185"/>
      <c r="IWI465" s="185"/>
      <c r="IWJ465" s="185"/>
      <c r="IWK465" s="185"/>
      <c r="IWL465" s="185"/>
      <c r="IWM465" s="185"/>
      <c r="IWN465" s="185"/>
      <c r="IWO465" s="185"/>
      <c r="IWP465" s="185"/>
      <c r="IWQ465" s="185"/>
      <c r="IWR465" s="185"/>
      <c r="IWS465" s="185"/>
      <c r="IWT465" s="185"/>
      <c r="IWU465" s="185"/>
      <c r="IWV465" s="185"/>
      <c r="IWW465" s="185"/>
      <c r="IWX465" s="185"/>
      <c r="IWY465" s="185"/>
      <c r="IWZ465" s="185"/>
      <c r="IXA465" s="185"/>
      <c r="IXB465" s="185"/>
      <c r="IXC465" s="185"/>
      <c r="IXD465" s="185"/>
      <c r="IXE465" s="185"/>
      <c r="IXF465" s="185"/>
      <c r="IXG465" s="185"/>
      <c r="IXH465" s="185"/>
      <c r="IXI465" s="185"/>
      <c r="IXJ465" s="185"/>
      <c r="IXK465" s="185"/>
      <c r="IXL465" s="185"/>
      <c r="IXM465" s="185"/>
      <c r="IXN465" s="185"/>
      <c r="IXO465" s="185"/>
      <c r="IXP465" s="185"/>
      <c r="IXQ465" s="185"/>
      <c r="IXR465" s="185"/>
      <c r="IXS465" s="185"/>
      <c r="IXT465" s="185"/>
      <c r="IXU465" s="185"/>
      <c r="IXV465" s="185"/>
      <c r="IXW465" s="185"/>
      <c r="IXX465" s="185"/>
      <c r="IXY465" s="185"/>
      <c r="IXZ465" s="185"/>
      <c r="IYA465" s="185"/>
      <c r="IYB465" s="185"/>
      <c r="IYC465" s="185"/>
      <c r="IYD465" s="185"/>
      <c r="IYE465" s="185"/>
      <c r="IYF465" s="185"/>
      <c r="IYG465" s="185"/>
      <c r="IYH465" s="185"/>
      <c r="IYI465" s="185"/>
      <c r="IYJ465" s="185"/>
      <c r="IYK465" s="185"/>
      <c r="IYL465" s="185"/>
      <c r="IYM465" s="185"/>
      <c r="IYN465" s="185"/>
      <c r="IYO465" s="185"/>
      <c r="IYP465" s="185"/>
      <c r="IYQ465" s="185"/>
      <c r="IYR465" s="185"/>
      <c r="IYS465" s="185"/>
      <c r="IYT465" s="185"/>
      <c r="IYU465" s="185"/>
      <c r="IYV465" s="185"/>
      <c r="IYW465" s="185"/>
      <c r="IYX465" s="185"/>
      <c r="IYY465" s="185"/>
      <c r="IYZ465" s="185"/>
      <c r="IZA465" s="185"/>
      <c r="IZB465" s="185"/>
      <c r="IZC465" s="185"/>
      <c r="IZD465" s="185"/>
      <c r="IZE465" s="185"/>
      <c r="IZF465" s="185"/>
      <c r="IZG465" s="185"/>
      <c r="IZH465" s="185"/>
      <c r="IZI465" s="185"/>
      <c r="IZJ465" s="185"/>
      <c r="IZK465" s="185"/>
      <c r="IZL465" s="185"/>
      <c r="IZM465" s="185"/>
      <c r="IZN465" s="185"/>
      <c r="IZO465" s="185"/>
      <c r="IZP465" s="185"/>
      <c r="IZQ465" s="185"/>
      <c r="IZR465" s="185"/>
      <c r="IZS465" s="185"/>
      <c r="IZT465" s="185"/>
      <c r="IZU465" s="185"/>
      <c r="IZV465" s="185"/>
      <c r="IZW465" s="185"/>
      <c r="IZX465" s="185"/>
      <c r="IZY465" s="185"/>
      <c r="IZZ465" s="185"/>
      <c r="JAA465" s="185"/>
      <c r="JAB465" s="185"/>
      <c r="JAC465" s="185"/>
      <c r="JAD465" s="185"/>
      <c r="JAE465" s="185"/>
      <c r="JAF465" s="185"/>
      <c r="JAG465" s="185"/>
      <c r="JAH465" s="185"/>
      <c r="JAI465" s="185"/>
      <c r="JAJ465" s="185"/>
      <c r="JAK465" s="185"/>
      <c r="JAL465" s="185"/>
      <c r="JAM465" s="185"/>
      <c r="JAN465" s="185"/>
      <c r="JAO465" s="185"/>
      <c r="JAP465" s="185"/>
      <c r="JAQ465" s="185"/>
      <c r="JAR465" s="185"/>
      <c r="JAS465" s="185"/>
      <c r="JAT465" s="185"/>
      <c r="JAU465" s="185"/>
      <c r="JAV465" s="185"/>
      <c r="JAW465" s="185"/>
      <c r="JAX465" s="185"/>
      <c r="JAY465" s="185"/>
      <c r="JAZ465" s="185"/>
      <c r="JBA465" s="185"/>
      <c r="JBB465" s="185"/>
      <c r="JBC465" s="185"/>
      <c r="JBD465" s="185"/>
      <c r="JBE465" s="185"/>
      <c r="JBF465" s="185"/>
      <c r="JBG465" s="185"/>
      <c r="JBH465" s="185"/>
      <c r="JBI465" s="185"/>
      <c r="JBJ465" s="185"/>
      <c r="JBK465" s="185"/>
      <c r="JBL465" s="185"/>
      <c r="JBM465" s="185"/>
      <c r="JBN465" s="185"/>
      <c r="JBO465" s="185"/>
      <c r="JBP465" s="185"/>
      <c r="JBQ465" s="185"/>
      <c r="JBR465" s="185"/>
      <c r="JBS465" s="185"/>
      <c r="JBT465" s="185"/>
      <c r="JBU465" s="185"/>
      <c r="JBV465" s="185"/>
      <c r="JBW465" s="185"/>
      <c r="JBX465" s="185"/>
      <c r="JBY465" s="185"/>
      <c r="JBZ465" s="185"/>
      <c r="JCA465" s="185"/>
      <c r="JCB465" s="185"/>
      <c r="JCC465" s="185"/>
      <c r="JCD465" s="185"/>
      <c r="JCE465" s="185"/>
      <c r="JCF465" s="185"/>
      <c r="JCG465" s="185"/>
      <c r="JCH465" s="185"/>
      <c r="JCI465" s="185"/>
      <c r="JCJ465" s="185"/>
      <c r="JCK465" s="185"/>
      <c r="JCL465" s="185"/>
      <c r="JCM465" s="185"/>
      <c r="JCN465" s="185"/>
      <c r="JCO465" s="185"/>
      <c r="JCP465" s="185"/>
      <c r="JCQ465" s="185"/>
      <c r="JCR465" s="185"/>
      <c r="JCS465" s="185"/>
      <c r="JCT465" s="185"/>
      <c r="JCU465" s="185"/>
      <c r="JCV465" s="185"/>
      <c r="JCW465" s="185"/>
      <c r="JCX465" s="185"/>
      <c r="JCY465" s="185"/>
      <c r="JCZ465" s="185"/>
      <c r="JDA465" s="185"/>
      <c r="JDB465" s="185"/>
      <c r="JDC465" s="185"/>
      <c r="JDD465" s="185"/>
      <c r="JDE465" s="185"/>
      <c r="JDF465" s="185"/>
      <c r="JDG465" s="185"/>
      <c r="JDH465" s="185"/>
      <c r="JDI465" s="185"/>
      <c r="JDJ465" s="185"/>
      <c r="JDK465" s="185"/>
      <c r="JDL465" s="185"/>
      <c r="JDM465" s="185"/>
      <c r="JDN465" s="185"/>
      <c r="JDO465" s="185"/>
      <c r="JDP465" s="185"/>
      <c r="JDQ465" s="185"/>
      <c r="JDR465" s="185"/>
      <c r="JDS465" s="185"/>
      <c r="JDT465" s="185"/>
      <c r="JDU465" s="185"/>
      <c r="JDV465" s="185"/>
      <c r="JDW465" s="185"/>
      <c r="JDX465" s="185"/>
      <c r="JDY465" s="185"/>
      <c r="JDZ465" s="185"/>
      <c r="JEA465" s="185"/>
      <c r="JEB465" s="185"/>
      <c r="JEC465" s="185"/>
      <c r="JED465" s="185"/>
      <c r="JEE465" s="185"/>
      <c r="JEF465" s="185"/>
      <c r="JEG465" s="185"/>
      <c r="JEH465" s="185"/>
      <c r="JEI465" s="185"/>
      <c r="JEJ465" s="185"/>
      <c r="JEK465" s="185"/>
      <c r="JEL465" s="185"/>
      <c r="JEM465" s="185"/>
      <c r="JEN465" s="185"/>
      <c r="JEO465" s="185"/>
      <c r="JEP465" s="185"/>
      <c r="JEQ465" s="185"/>
      <c r="JER465" s="185"/>
      <c r="JES465" s="185"/>
      <c r="JET465" s="185"/>
      <c r="JEU465" s="185"/>
      <c r="JEV465" s="185"/>
      <c r="JEW465" s="185"/>
      <c r="JEX465" s="185"/>
      <c r="JEY465" s="185"/>
      <c r="JEZ465" s="185"/>
      <c r="JFA465" s="185"/>
      <c r="JFB465" s="185"/>
      <c r="JFC465" s="185"/>
      <c r="JFD465" s="185"/>
      <c r="JFE465" s="185"/>
      <c r="JFF465" s="185"/>
      <c r="JFG465" s="185"/>
      <c r="JFH465" s="185"/>
      <c r="JFI465" s="185"/>
      <c r="JFJ465" s="185"/>
      <c r="JFK465" s="185"/>
      <c r="JFL465" s="185"/>
      <c r="JFM465" s="185"/>
      <c r="JFN465" s="185"/>
      <c r="JFO465" s="185"/>
      <c r="JFP465" s="185"/>
      <c r="JFQ465" s="185"/>
      <c r="JFR465" s="185"/>
      <c r="JFS465" s="185"/>
      <c r="JFT465" s="185"/>
      <c r="JFU465" s="185"/>
      <c r="JFV465" s="185"/>
      <c r="JFW465" s="185"/>
      <c r="JFX465" s="185"/>
      <c r="JFY465" s="185"/>
      <c r="JFZ465" s="185"/>
      <c r="JGA465" s="185"/>
      <c r="JGB465" s="185"/>
      <c r="JGC465" s="185"/>
      <c r="JGD465" s="185"/>
      <c r="JGE465" s="185"/>
      <c r="JGF465" s="185"/>
      <c r="JGG465" s="185"/>
      <c r="JGH465" s="185"/>
      <c r="JGI465" s="185"/>
      <c r="JGJ465" s="185"/>
      <c r="JGK465" s="185"/>
      <c r="JGL465" s="185"/>
      <c r="JGM465" s="185"/>
      <c r="JGN465" s="185"/>
      <c r="JGO465" s="185"/>
      <c r="JGP465" s="185"/>
      <c r="JGQ465" s="185"/>
      <c r="JGR465" s="185"/>
      <c r="JGS465" s="185"/>
      <c r="JGT465" s="185"/>
      <c r="JGU465" s="185"/>
      <c r="JGV465" s="185"/>
      <c r="JGW465" s="185"/>
      <c r="JGX465" s="185"/>
      <c r="JGY465" s="185"/>
      <c r="JGZ465" s="185"/>
      <c r="JHA465" s="185"/>
      <c r="JHB465" s="185"/>
      <c r="JHC465" s="185"/>
      <c r="JHD465" s="185"/>
      <c r="JHE465" s="185"/>
      <c r="JHF465" s="185"/>
      <c r="JHG465" s="185"/>
      <c r="JHH465" s="185"/>
      <c r="JHI465" s="185"/>
      <c r="JHJ465" s="185"/>
      <c r="JHK465" s="185"/>
      <c r="JHL465" s="185"/>
      <c r="JHM465" s="185"/>
      <c r="JHN465" s="185"/>
      <c r="JHO465" s="185"/>
      <c r="JHP465" s="185"/>
      <c r="JHQ465" s="185"/>
      <c r="JHR465" s="185"/>
      <c r="JHS465" s="185"/>
      <c r="JHT465" s="185"/>
      <c r="JHU465" s="185"/>
      <c r="JHV465" s="185"/>
      <c r="JHW465" s="185"/>
      <c r="JHX465" s="185"/>
      <c r="JHY465" s="185"/>
      <c r="JHZ465" s="185"/>
      <c r="JIA465" s="185"/>
      <c r="JIB465" s="185"/>
      <c r="JIC465" s="185"/>
      <c r="JID465" s="185"/>
      <c r="JIE465" s="185"/>
      <c r="JIF465" s="185"/>
      <c r="JIG465" s="185"/>
      <c r="JIH465" s="185"/>
      <c r="JII465" s="185"/>
      <c r="JIJ465" s="185"/>
      <c r="JIK465" s="185"/>
      <c r="JIL465" s="185"/>
      <c r="JIM465" s="185"/>
      <c r="JIN465" s="185"/>
      <c r="JIO465" s="185"/>
      <c r="JIP465" s="185"/>
      <c r="JIQ465" s="185"/>
      <c r="JIR465" s="185"/>
      <c r="JIS465" s="185"/>
      <c r="JIT465" s="185"/>
      <c r="JIU465" s="185"/>
      <c r="JIV465" s="185"/>
      <c r="JIW465" s="185"/>
      <c r="JIX465" s="185"/>
      <c r="JIY465" s="185"/>
      <c r="JIZ465" s="185"/>
      <c r="JJA465" s="185"/>
      <c r="JJB465" s="185"/>
      <c r="JJC465" s="185"/>
      <c r="JJD465" s="185"/>
      <c r="JJE465" s="185"/>
      <c r="JJF465" s="185"/>
      <c r="JJG465" s="185"/>
      <c r="JJH465" s="185"/>
      <c r="JJI465" s="185"/>
      <c r="JJJ465" s="185"/>
      <c r="JJK465" s="185"/>
      <c r="JJL465" s="185"/>
      <c r="JJM465" s="185"/>
      <c r="JJN465" s="185"/>
      <c r="JJO465" s="185"/>
      <c r="JJP465" s="185"/>
      <c r="JJQ465" s="185"/>
      <c r="JJR465" s="185"/>
      <c r="JJS465" s="185"/>
      <c r="JJT465" s="185"/>
      <c r="JJU465" s="185"/>
      <c r="JJV465" s="185"/>
      <c r="JJW465" s="185"/>
      <c r="JJX465" s="185"/>
      <c r="JJY465" s="185"/>
      <c r="JJZ465" s="185"/>
      <c r="JKA465" s="185"/>
      <c r="JKB465" s="185"/>
      <c r="JKC465" s="185"/>
      <c r="JKD465" s="185"/>
      <c r="JKE465" s="185"/>
      <c r="JKF465" s="185"/>
      <c r="JKG465" s="185"/>
      <c r="JKH465" s="185"/>
      <c r="JKI465" s="185"/>
      <c r="JKJ465" s="185"/>
      <c r="JKK465" s="185"/>
      <c r="JKL465" s="185"/>
      <c r="JKM465" s="185"/>
      <c r="JKN465" s="185"/>
      <c r="JKO465" s="185"/>
      <c r="JKP465" s="185"/>
      <c r="JKQ465" s="185"/>
      <c r="JKR465" s="185"/>
      <c r="JKS465" s="185"/>
      <c r="JKT465" s="185"/>
      <c r="JKU465" s="185"/>
      <c r="JKV465" s="185"/>
      <c r="JKW465" s="185"/>
      <c r="JKX465" s="185"/>
      <c r="JKY465" s="185"/>
      <c r="JKZ465" s="185"/>
      <c r="JLA465" s="185"/>
      <c r="JLB465" s="185"/>
      <c r="JLC465" s="185"/>
      <c r="JLD465" s="185"/>
      <c r="JLE465" s="185"/>
      <c r="JLF465" s="185"/>
      <c r="JLG465" s="185"/>
      <c r="JLH465" s="185"/>
      <c r="JLI465" s="185"/>
      <c r="JLJ465" s="185"/>
      <c r="JLK465" s="185"/>
      <c r="JLL465" s="185"/>
      <c r="JLM465" s="185"/>
      <c r="JLN465" s="185"/>
      <c r="JLO465" s="185"/>
      <c r="JLP465" s="185"/>
      <c r="JLQ465" s="185"/>
      <c r="JLR465" s="185"/>
      <c r="JLS465" s="185"/>
      <c r="JLT465" s="185"/>
      <c r="JLU465" s="185"/>
      <c r="JLV465" s="185"/>
      <c r="JLW465" s="185"/>
      <c r="JLX465" s="185"/>
      <c r="JLY465" s="185"/>
      <c r="JLZ465" s="185"/>
      <c r="JMA465" s="185"/>
      <c r="JMB465" s="185"/>
      <c r="JMC465" s="185"/>
      <c r="JMD465" s="185"/>
      <c r="JME465" s="185"/>
      <c r="JMF465" s="185"/>
      <c r="JMG465" s="185"/>
      <c r="JMH465" s="185"/>
      <c r="JMI465" s="185"/>
      <c r="JMJ465" s="185"/>
      <c r="JMK465" s="185"/>
      <c r="JML465" s="185"/>
      <c r="JMM465" s="185"/>
      <c r="JMN465" s="185"/>
      <c r="JMO465" s="185"/>
      <c r="JMP465" s="185"/>
      <c r="JMQ465" s="185"/>
      <c r="JMR465" s="185"/>
      <c r="JMS465" s="185"/>
      <c r="JMT465" s="185"/>
      <c r="JMU465" s="185"/>
      <c r="JMV465" s="185"/>
      <c r="JMW465" s="185"/>
      <c r="JMX465" s="185"/>
      <c r="JMY465" s="185"/>
      <c r="JMZ465" s="185"/>
      <c r="JNA465" s="185"/>
      <c r="JNB465" s="185"/>
      <c r="JNC465" s="185"/>
      <c r="JND465" s="185"/>
      <c r="JNE465" s="185"/>
      <c r="JNF465" s="185"/>
      <c r="JNG465" s="185"/>
      <c r="JNH465" s="185"/>
      <c r="JNI465" s="185"/>
      <c r="JNJ465" s="185"/>
      <c r="JNK465" s="185"/>
      <c r="JNL465" s="185"/>
      <c r="JNM465" s="185"/>
      <c r="JNN465" s="185"/>
      <c r="JNO465" s="185"/>
      <c r="JNP465" s="185"/>
      <c r="JNQ465" s="185"/>
      <c r="JNR465" s="185"/>
      <c r="JNS465" s="185"/>
      <c r="JNT465" s="185"/>
      <c r="JNU465" s="185"/>
      <c r="JNV465" s="185"/>
      <c r="JNW465" s="185"/>
      <c r="JNX465" s="185"/>
      <c r="JNY465" s="185"/>
      <c r="JNZ465" s="185"/>
      <c r="JOA465" s="185"/>
      <c r="JOB465" s="185"/>
      <c r="JOC465" s="185"/>
      <c r="JOD465" s="185"/>
      <c r="JOE465" s="185"/>
      <c r="JOF465" s="185"/>
      <c r="JOG465" s="185"/>
      <c r="JOH465" s="185"/>
      <c r="JOI465" s="185"/>
      <c r="JOJ465" s="185"/>
      <c r="JOK465" s="185"/>
      <c r="JOL465" s="185"/>
      <c r="JOM465" s="185"/>
      <c r="JON465" s="185"/>
      <c r="JOO465" s="185"/>
      <c r="JOP465" s="185"/>
      <c r="JOQ465" s="185"/>
      <c r="JOR465" s="185"/>
      <c r="JOS465" s="185"/>
      <c r="JOT465" s="185"/>
      <c r="JOU465" s="185"/>
      <c r="JOV465" s="185"/>
      <c r="JOW465" s="185"/>
      <c r="JOX465" s="185"/>
      <c r="JOY465" s="185"/>
      <c r="JOZ465" s="185"/>
      <c r="JPA465" s="185"/>
      <c r="JPB465" s="185"/>
      <c r="JPC465" s="185"/>
      <c r="JPD465" s="185"/>
      <c r="JPE465" s="185"/>
      <c r="JPF465" s="185"/>
      <c r="JPG465" s="185"/>
      <c r="JPH465" s="185"/>
      <c r="JPI465" s="185"/>
      <c r="JPJ465" s="185"/>
      <c r="JPK465" s="185"/>
      <c r="JPL465" s="185"/>
      <c r="JPM465" s="185"/>
      <c r="JPN465" s="185"/>
      <c r="JPO465" s="185"/>
      <c r="JPP465" s="185"/>
      <c r="JPQ465" s="185"/>
      <c r="JPR465" s="185"/>
      <c r="JPS465" s="185"/>
      <c r="JPT465" s="185"/>
      <c r="JPU465" s="185"/>
      <c r="JPV465" s="185"/>
      <c r="JPW465" s="185"/>
      <c r="JPX465" s="185"/>
      <c r="JPY465" s="185"/>
      <c r="JPZ465" s="185"/>
      <c r="JQA465" s="185"/>
      <c r="JQB465" s="185"/>
      <c r="JQC465" s="185"/>
      <c r="JQD465" s="185"/>
      <c r="JQE465" s="185"/>
      <c r="JQF465" s="185"/>
      <c r="JQG465" s="185"/>
      <c r="JQH465" s="185"/>
      <c r="JQI465" s="185"/>
      <c r="JQJ465" s="185"/>
      <c r="JQK465" s="185"/>
      <c r="JQL465" s="185"/>
      <c r="JQM465" s="185"/>
      <c r="JQN465" s="185"/>
      <c r="JQO465" s="185"/>
      <c r="JQP465" s="185"/>
      <c r="JQQ465" s="185"/>
      <c r="JQR465" s="185"/>
      <c r="JQS465" s="185"/>
      <c r="JQT465" s="185"/>
      <c r="JQU465" s="185"/>
      <c r="JQV465" s="185"/>
      <c r="JQW465" s="185"/>
      <c r="JQX465" s="185"/>
      <c r="JQY465" s="185"/>
      <c r="JQZ465" s="185"/>
      <c r="JRA465" s="185"/>
      <c r="JRB465" s="185"/>
      <c r="JRC465" s="185"/>
      <c r="JRD465" s="185"/>
      <c r="JRE465" s="185"/>
      <c r="JRF465" s="185"/>
      <c r="JRG465" s="185"/>
      <c r="JRH465" s="185"/>
      <c r="JRI465" s="185"/>
      <c r="JRJ465" s="185"/>
      <c r="JRK465" s="185"/>
      <c r="JRL465" s="185"/>
      <c r="JRM465" s="185"/>
      <c r="JRN465" s="185"/>
      <c r="JRO465" s="185"/>
      <c r="JRP465" s="185"/>
      <c r="JRQ465" s="185"/>
      <c r="JRR465" s="185"/>
      <c r="JRS465" s="185"/>
      <c r="JRT465" s="185"/>
      <c r="JRU465" s="185"/>
      <c r="JRV465" s="185"/>
      <c r="JRW465" s="185"/>
      <c r="JRX465" s="185"/>
      <c r="JRY465" s="185"/>
      <c r="JRZ465" s="185"/>
      <c r="JSA465" s="185"/>
      <c r="JSB465" s="185"/>
      <c r="JSC465" s="185"/>
      <c r="JSD465" s="185"/>
      <c r="JSE465" s="185"/>
      <c r="JSF465" s="185"/>
      <c r="JSG465" s="185"/>
      <c r="JSH465" s="185"/>
      <c r="JSI465" s="185"/>
      <c r="JSJ465" s="185"/>
      <c r="JSK465" s="185"/>
      <c r="JSL465" s="185"/>
      <c r="JSM465" s="185"/>
      <c r="JSN465" s="185"/>
      <c r="JSO465" s="185"/>
      <c r="JSP465" s="185"/>
      <c r="JSQ465" s="185"/>
      <c r="JSR465" s="185"/>
      <c r="JSS465" s="185"/>
      <c r="JST465" s="185"/>
      <c r="JSU465" s="185"/>
      <c r="JSV465" s="185"/>
      <c r="JSW465" s="185"/>
      <c r="JSX465" s="185"/>
      <c r="JSY465" s="185"/>
      <c r="JSZ465" s="185"/>
      <c r="JTA465" s="185"/>
      <c r="JTB465" s="185"/>
      <c r="JTC465" s="185"/>
      <c r="JTD465" s="185"/>
      <c r="JTE465" s="185"/>
      <c r="JTF465" s="185"/>
      <c r="JTG465" s="185"/>
      <c r="JTH465" s="185"/>
      <c r="JTI465" s="185"/>
      <c r="JTJ465" s="185"/>
      <c r="JTK465" s="185"/>
      <c r="JTL465" s="185"/>
      <c r="JTM465" s="185"/>
      <c r="JTN465" s="185"/>
      <c r="JTO465" s="185"/>
      <c r="JTP465" s="185"/>
      <c r="JTQ465" s="185"/>
      <c r="JTR465" s="185"/>
      <c r="JTS465" s="185"/>
      <c r="JTT465" s="185"/>
      <c r="JTU465" s="185"/>
      <c r="JTV465" s="185"/>
      <c r="JTW465" s="185"/>
      <c r="JTX465" s="185"/>
      <c r="JTY465" s="185"/>
      <c r="JTZ465" s="185"/>
      <c r="JUA465" s="185"/>
      <c r="JUB465" s="185"/>
      <c r="JUC465" s="185"/>
      <c r="JUD465" s="185"/>
      <c r="JUE465" s="185"/>
      <c r="JUF465" s="185"/>
      <c r="JUG465" s="185"/>
      <c r="JUH465" s="185"/>
      <c r="JUI465" s="185"/>
      <c r="JUJ465" s="185"/>
      <c r="JUK465" s="185"/>
      <c r="JUL465" s="185"/>
      <c r="JUM465" s="185"/>
      <c r="JUN465" s="185"/>
      <c r="JUO465" s="185"/>
      <c r="JUP465" s="185"/>
      <c r="JUQ465" s="185"/>
      <c r="JUR465" s="185"/>
      <c r="JUS465" s="185"/>
      <c r="JUT465" s="185"/>
      <c r="JUU465" s="185"/>
      <c r="JUV465" s="185"/>
      <c r="JUW465" s="185"/>
      <c r="JUX465" s="185"/>
      <c r="JUY465" s="185"/>
      <c r="JUZ465" s="185"/>
      <c r="JVA465" s="185"/>
      <c r="JVB465" s="185"/>
      <c r="JVC465" s="185"/>
      <c r="JVD465" s="185"/>
      <c r="JVE465" s="185"/>
      <c r="JVF465" s="185"/>
      <c r="JVG465" s="185"/>
      <c r="JVH465" s="185"/>
      <c r="JVI465" s="185"/>
      <c r="JVJ465" s="185"/>
      <c r="JVK465" s="185"/>
      <c r="JVL465" s="185"/>
      <c r="JVM465" s="185"/>
      <c r="JVN465" s="185"/>
      <c r="JVO465" s="185"/>
      <c r="JVP465" s="185"/>
      <c r="JVQ465" s="185"/>
      <c r="JVR465" s="185"/>
      <c r="JVS465" s="185"/>
      <c r="JVT465" s="185"/>
      <c r="JVU465" s="185"/>
      <c r="JVV465" s="185"/>
      <c r="JVW465" s="185"/>
      <c r="JVX465" s="185"/>
      <c r="JVY465" s="185"/>
      <c r="JVZ465" s="185"/>
      <c r="JWA465" s="185"/>
      <c r="JWB465" s="185"/>
      <c r="JWC465" s="185"/>
      <c r="JWD465" s="185"/>
      <c r="JWE465" s="185"/>
      <c r="JWF465" s="185"/>
      <c r="JWG465" s="185"/>
      <c r="JWH465" s="185"/>
      <c r="JWI465" s="185"/>
      <c r="JWJ465" s="185"/>
      <c r="JWK465" s="185"/>
      <c r="JWL465" s="185"/>
      <c r="JWM465" s="185"/>
      <c r="JWN465" s="185"/>
      <c r="JWO465" s="185"/>
      <c r="JWP465" s="185"/>
      <c r="JWQ465" s="185"/>
      <c r="JWR465" s="185"/>
      <c r="JWS465" s="185"/>
      <c r="JWT465" s="185"/>
      <c r="JWU465" s="185"/>
      <c r="JWV465" s="185"/>
      <c r="JWW465" s="185"/>
      <c r="JWX465" s="185"/>
      <c r="JWY465" s="185"/>
      <c r="JWZ465" s="185"/>
      <c r="JXA465" s="185"/>
      <c r="JXB465" s="185"/>
      <c r="JXC465" s="185"/>
      <c r="JXD465" s="185"/>
      <c r="JXE465" s="185"/>
      <c r="JXF465" s="185"/>
      <c r="JXG465" s="185"/>
      <c r="JXH465" s="185"/>
      <c r="JXI465" s="185"/>
      <c r="JXJ465" s="185"/>
      <c r="JXK465" s="185"/>
      <c r="JXL465" s="185"/>
      <c r="JXM465" s="185"/>
      <c r="JXN465" s="185"/>
      <c r="JXO465" s="185"/>
      <c r="JXP465" s="185"/>
      <c r="JXQ465" s="185"/>
      <c r="JXR465" s="185"/>
      <c r="JXS465" s="185"/>
      <c r="JXT465" s="185"/>
      <c r="JXU465" s="185"/>
      <c r="JXV465" s="185"/>
      <c r="JXW465" s="185"/>
      <c r="JXX465" s="185"/>
      <c r="JXY465" s="185"/>
      <c r="JXZ465" s="185"/>
      <c r="JYA465" s="185"/>
      <c r="JYB465" s="185"/>
      <c r="JYC465" s="185"/>
      <c r="JYD465" s="185"/>
      <c r="JYE465" s="185"/>
      <c r="JYF465" s="185"/>
      <c r="JYG465" s="185"/>
      <c r="JYH465" s="185"/>
      <c r="JYI465" s="185"/>
      <c r="JYJ465" s="185"/>
      <c r="JYK465" s="185"/>
      <c r="JYL465" s="185"/>
      <c r="JYM465" s="185"/>
      <c r="JYN465" s="185"/>
      <c r="JYO465" s="185"/>
      <c r="JYP465" s="185"/>
      <c r="JYQ465" s="185"/>
      <c r="JYR465" s="185"/>
      <c r="JYS465" s="185"/>
      <c r="JYT465" s="185"/>
      <c r="JYU465" s="185"/>
      <c r="JYV465" s="185"/>
      <c r="JYW465" s="185"/>
      <c r="JYX465" s="185"/>
      <c r="JYY465" s="185"/>
      <c r="JYZ465" s="185"/>
      <c r="JZA465" s="185"/>
      <c r="JZB465" s="185"/>
      <c r="JZC465" s="185"/>
      <c r="JZD465" s="185"/>
      <c r="JZE465" s="185"/>
      <c r="JZF465" s="185"/>
      <c r="JZG465" s="185"/>
      <c r="JZH465" s="185"/>
      <c r="JZI465" s="185"/>
      <c r="JZJ465" s="185"/>
      <c r="JZK465" s="185"/>
      <c r="JZL465" s="185"/>
      <c r="JZM465" s="185"/>
      <c r="JZN465" s="185"/>
      <c r="JZO465" s="185"/>
      <c r="JZP465" s="185"/>
      <c r="JZQ465" s="185"/>
      <c r="JZR465" s="185"/>
      <c r="JZS465" s="185"/>
      <c r="JZT465" s="185"/>
      <c r="JZU465" s="185"/>
      <c r="JZV465" s="185"/>
      <c r="JZW465" s="185"/>
      <c r="JZX465" s="185"/>
      <c r="JZY465" s="185"/>
      <c r="JZZ465" s="185"/>
      <c r="KAA465" s="185"/>
      <c r="KAB465" s="185"/>
      <c r="KAC465" s="185"/>
      <c r="KAD465" s="185"/>
      <c r="KAE465" s="185"/>
      <c r="KAF465" s="185"/>
      <c r="KAG465" s="185"/>
      <c r="KAH465" s="185"/>
      <c r="KAI465" s="185"/>
      <c r="KAJ465" s="185"/>
      <c r="KAK465" s="185"/>
      <c r="KAL465" s="185"/>
      <c r="KAM465" s="185"/>
      <c r="KAN465" s="185"/>
      <c r="KAO465" s="185"/>
      <c r="KAP465" s="185"/>
      <c r="KAQ465" s="185"/>
      <c r="KAR465" s="185"/>
      <c r="KAS465" s="185"/>
      <c r="KAT465" s="185"/>
      <c r="KAU465" s="185"/>
      <c r="KAV465" s="185"/>
      <c r="KAW465" s="185"/>
      <c r="KAX465" s="185"/>
      <c r="KAY465" s="185"/>
      <c r="KAZ465" s="185"/>
      <c r="KBA465" s="185"/>
      <c r="KBB465" s="185"/>
      <c r="KBC465" s="185"/>
      <c r="KBD465" s="185"/>
      <c r="KBE465" s="185"/>
      <c r="KBF465" s="185"/>
      <c r="KBG465" s="185"/>
      <c r="KBH465" s="185"/>
      <c r="KBI465" s="185"/>
      <c r="KBJ465" s="185"/>
      <c r="KBK465" s="185"/>
      <c r="KBL465" s="185"/>
      <c r="KBM465" s="185"/>
      <c r="KBN465" s="185"/>
      <c r="KBO465" s="185"/>
      <c r="KBP465" s="185"/>
      <c r="KBQ465" s="185"/>
      <c r="KBR465" s="185"/>
      <c r="KBS465" s="185"/>
      <c r="KBT465" s="185"/>
      <c r="KBU465" s="185"/>
      <c r="KBV465" s="185"/>
      <c r="KBW465" s="185"/>
      <c r="KBX465" s="185"/>
      <c r="KBY465" s="185"/>
      <c r="KBZ465" s="185"/>
      <c r="KCA465" s="185"/>
      <c r="KCB465" s="185"/>
      <c r="KCC465" s="185"/>
      <c r="KCD465" s="185"/>
      <c r="KCE465" s="185"/>
      <c r="KCF465" s="185"/>
      <c r="KCG465" s="185"/>
      <c r="KCH465" s="185"/>
      <c r="KCI465" s="185"/>
      <c r="KCJ465" s="185"/>
      <c r="KCK465" s="185"/>
      <c r="KCL465" s="185"/>
      <c r="KCM465" s="185"/>
      <c r="KCN465" s="185"/>
      <c r="KCO465" s="185"/>
      <c r="KCP465" s="185"/>
      <c r="KCQ465" s="185"/>
      <c r="KCR465" s="185"/>
      <c r="KCS465" s="185"/>
      <c r="KCT465" s="185"/>
      <c r="KCU465" s="185"/>
      <c r="KCV465" s="185"/>
      <c r="KCW465" s="185"/>
      <c r="KCX465" s="185"/>
      <c r="KCY465" s="185"/>
      <c r="KCZ465" s="185"/>
      <c r="KDA465" s="185"/>
      <c r="KDB465" s="185"/>
      <c r="KDC465" s="185"/>
      <c r="KDD465" s="185"/>
      <c r="KDE465" s="185"/>
      <c r="KDF465" s="185"/>
      <c r="KDG465" s="185"/>
      <c r="KDH465" s="185"/>
      <c r="KDI465" s="185"/>
      <c r="KDJ465" s="185"/>
      <c r="KDK465" s="185"/>
      <c r="KDL465" s="185"/>
      <c r="KDM465" s="185"/>
      <c r="KDN465" s="185"/>
      <c r="KDO465" s="185"/>
      <c r="KDP465" s="185"/>
      <c r="KDQ465" s="185"/>
      <c r="KDR465" s="185"/>
      <c r="KDS465" s="185"/>
      <c r="KDT465" s="185"/>
      <c r="KDU465" s="185"/>
      <c r="KDV465" s="185"/>
      <c r="KDW465" s="185"/>
      <c r="KDX465" s="185"/>
      <c r="KDY465" s="185"/>
      <c r="KDZ465" s="185"/>
      <c r="KEA465" s="185"/>
      <c r="KEB465" s="185"/>
      <c r="KEC465" s="185"/>
      <c r="KED465" s="185"/>
      <c r="KEE465" s="185"/>
      <c r="KEF465" s="185"/>
      <c r="KEG465" s="185"/>
      <c r="KEH465" s="185"/>
      <c r="KEI465" s="185"/>
      <c r="KEJ465" s="185"/>
      <c r="KEK465" s="185"/>
      <c r="KEL465" s="185"/>
      <c r="KEM465" s="185"/>
      <c r="KEN465" s="185"/>
      <c r="KEO465" s="185"/>
      <c r="KEP465" s="185"/>
      <c r="KEQ465" s="185"/>
      <c r="KER465" s="185"/>
      <c r="KES465" s="185"/>
      <c r="KET465" s="185"/>
      <c r="KEU465" s="185"/>
      <c r="KEV465" s="185"/>
      <c r="KEW465" s="185"/>
      <c r="KEX465" s="185"/>
      <c r="KEY465" s="185"/>
      <c r="KEZ465" s="185"/>
      <c r="KFA465" s="185"/>
      <c r="KFB465" s="185"/>
      <c r="KFC465" s="185"/>
      <c r="KFD465" s="185"/>
      <c r="KFE465" s="185"/>
      <c r="KFF465" s="185"/>
      <c r="KFG465" s="185"/>
      <c r="KFH465" s="185"/>
      <c r="KFI465" s="185"/>
      <c r="KFJ465" s="185"/>
      <c r="KFK465" s="185"/>
      <c r="KFL465" s="185"/>
      <c r="KFM465" s="185"/>
      <c r="KFN465" s="185"/>
      <c r="KFO465" s="185"/>
      <c r="KFP465" s="185"/>
      <c r="KFQ465" s="185"/>
      <c r="KFR465" s="185"/>
      <c r="KFS465" s="185"/>
      <c r="KFT465" s="185"/>
      <c r="KFU465" s="185"/>
      <c r="KFV465" s="185"/>
      <c r="KFW465" s="185"/>
      <c r="KFX465" s="185"/>
      <c r="KFY465" s="185"/>
      <c r="KFZ465" s="185"/>
      <c r="KGA465" s="185"/>
      <c r="KGB465" s="185"/>
      <c r="KGC465" s="185"/>
      <c r="KGD465" s="185"/>
      <c r="KGE465" s="185"/>
      <c r="KGF465" s="185"/>
      <c r="KGG465" s="185"/>
      <c r="KGH465" s="185"/>
      <c r="KGI465" s="185"/>
      <c r="KGJ465" s="185"/>
      <c r="KGK465" s="185"/>
      <c r="KGL465" s="185"/>
      <c r="KGM465" s="185"/>
      <c r="KGN465" s="185"/>
      <c r="KGO465" s="185"/>
      <c r="KGP465" s="185"/>
      <c r="KGQ465" s="185"/>
      <c r="KGR465" s="185"/>
      <c r="KGS465" s="185"/>
      <c r="KGT465" s="185"/>
      <c r="KGU465" s="185"/>
      <c r="KGV465" s="185"/>
      <c r="KGW465" s="185"/>
      <c r="KGX465" s="185"/>
      <c r="KGY465" s="185"/>
      <c r="KGZ465" s="185"/>
      <c r="KHA465" s="185"/>
      <c r="KHB465" s="185"/>
      <c r="KHC465" s="185"/>
      <c r="KHD465" s="185"/>
      <c r="KHE465" s="185"/>
      <c r="KHF465" s="185"/>
      <c r="KHG465" s="185"/>
      <c r="KHH465" s="185"/>
      <c r="KHI465" s="185"/>
      <c r="KHJ465" s="185"/>
      <c r="KHK465" s="185"/>
      <c r="KHL465" s="185"/>
      <c r="KHM465" s="185"/>
      <c r="KHN465" s="185"/>
      <c r="KHO465" s="185"/>
      <c r="KHP465" s="185"/>
      <c r="KHQ465" s="185"/>
      <c r="KHR465" s="185"/>
      <c r="KHS465" s="185"/>
      <c r="KHT465" s="185"/>
      <c r="KHU465" s="185"/>
      <c r="KHV465" s="185"/>
      <c r="KHW465" s="185"/>
      <c r="KHX465" s="185"/>
      <c r="KHY465" s="185"/>
      <c r="KHZ465" s="185"/>
      <c r="KIA465" s="185"/>
      <c r="KIB465" s="185"/>
      <c r="KIC465" s="185"/>
      <c r="KID465" s="185"/>
      <c r="KIE465" s="185"/>
      <c r="KIF465" s="185"/>
      <c r="KIG465" s="185"/>
      <c r="KIH465" s="185"/>
      <c r="KII465" s="185"/>
      <c r="KIJ465" s="185"/>
      <c r="KIK465" s="185"/>
      <c r="KIL465" s="185"/>
      <c r="KIM465" s="185"/>
      <c r="KIN465" s="185"/>
      <c r="KIO465" s="185"/>
      <c r="KIP465" s="185"/>
      <c r="KIQ465" s="185"/>
      <c r="KIR465" s="185"/>
      <c r="KIS465" s="185"/>
      <c r="KIT465" s="185"/>
      <c r="KIU465" s="185"/>
      <c r="KIV465" s="185"/>
      <c r="KIW465" s="185"/>
      <c r="KIX465" s="185"/>
      <c r="KIY465" s="185"/>
      <c r="KIZ465" s="185"/>
      <c r="KJA465" s="185"/>
      <c r="KJB465" s="185"/>
      <c r="KJC465" s="185"/>
      <c r="KJD465" s="185"/>
      <c r="KJE465" s="185"/>
      <c r="KJF465" s="185"/>
      <c r="KJG465" s="185"/>
      <c r="KJH465" s="185"/>
      <c r="KJI465" s="185"/>
      <c r="KJJ465" s="185"/>
      <c r="KJK465" s="185"/>
      <c r="KJL465" s="185"/>
      <c r="KJM465" s="185"/>
      <c r="KJN465" s="185"/>
      <c r="KJO465" s="185"/>
      <c r="KJP465" s="185"/>
      <c r="KJQ465" s="185"/>
      <c r="KJR465" s="185"/>
      <c r="KJS465" s="185"/>
      <c r="KJT465" s="185"/>
      <c r="KJU465" s="185"/>
      <c r="KJV465" s="185"/>
      <c r="KJW465" s="185"/>
      <c r="KJX465" s="185"/>
      <c r="KJY465" s="185"/>
      <c r="KJZ465" s="185"/>
      <c r="KKA465" s="185"/>
      <c r="KKB465" s="185"/>
      <c r="KKC465" s="185"/>
      <c r="KKD465" s="185"/>
      <c r="KKE465" s="185"/>
      <c r="KKF465" s="185"/>
      <c r="KKG465" s="185"/>
      <c r="KKH465" s="185"/>
      <c r="KKI465" s="185"/>
      <c r="KKJ465" s="185"/>
      <c r="KKK465" s="185"/>
      <c r="KKL465" s="185"/>
      <c r="KKM465" s="185"/>
      <c r="KKN465" s="185"/>
      <c r="KKO465" s="185"/>
      <c r="KKP465" s="185"/>
      <c r="KKQ465" s="185"/>
      <c r="KKR465" s="185"/>
      <c r="KKS465" s="185"/>
      <c r="KKT465" s="185"/>
      <c r="KKU465" s="185"/>
      <c r="KKV465" s="185"/>
      <c r="KKW465" s="185"/>
      <c r="KKX465" s="185"/>
      <c r="KKY465" s="185"/>
      <c r="KKZ465" s="185"/>
      <c r="KLA465" s="185"/>
      <c r="KLB465" s="185"/>
      <c r="KLC465" s="185"/>
      <c r="KLD465" s="185"/>
      <c r="KLE465" s="185"/>
      <c r="KLF465" s="185"/>
      <c r="KLG465" s="185"/>
      <c r="KLH465" s="185"/>
      <c r="KLI465" s="185"/>
      <c r="KLJ465" s="185"/>
      <c r="KLK465" s="185"/>
      <c r="KLL465" s="185"/>
      <c r="KLM465" s="185"/>
      <c r="KLN465" s="185"/>
      <c r="KLO465" s="185"/>
      <c r="KLP465" s="185"/>
      <c r="KLQ465" s="185"/>
      <c r="KLR465" s="185"/>
      <c r="KLS465" s="185"/>
      <c r="KLT465" s="185"/>
      <c r="KLU465" s="185"/>
      <c r="KLV465" s="185"/>
      <c r="KLW465" s="185"/>
      <c r="KLX465" s="185"/>
      <c r="KLY465" s="185"/>
      <c r="KLZ465" s="185"/>
      <c r="KMA465" s="185"/>
      <c r="KMB465" s="185"/>
      <c r="KMC465" s="185"/>
      <c r="KMD465" s="185"/>
      <c r="KME465" s="185"/>
      <c r="KMF465" s="185"/>
      <c r="KMG465" s="185"/>
      <c r="KMH465" s="185"/>
      <c r="KMI465" s="185"/>
      <c r="KMJ465" s="185"/>
      <c r="KMK465" s="185"/>
      <c r="KML465" s="185"/>
      <c r="KMM465" s="185"/>
      <c r="KMN465" s="185"/>
      <c r="KMO465" s="185"/>
      <c r="KMP465" s="185"/>
      <c r="KMQ465" s="185"/>
      <c r="KMR465" s="185"/>
      <c r="KMS465" s="185"/>
      <c r="KMT465" s="185"/>
      <c r="KMU465" s="185"/>
      <c r="KMV465" s="185"/>
      <c r="KMW465" s="185"/>
      <c r="KMX465" s="185"/>
      <c r="KMY465" s="185"/>
      <c r="KMZ465" s="185"/>
      <c r="KNA465" s="185"/>
      <c r="KNB465" s="185"/>
      <c r="KNC465" s="185"/>
      <c r="KND465" s="185"/>
      <c r="KNE465" s="185"/>
      <c r="KNF465" s="185"/>
      <c r="KNG465" s="185"/>
      <c r="KNH465" s="185"/>
      <c r="KNI465" s="185"/>
      <c r="KNJ465" s="185"/>
      <c r="KNK465" s="185"/>
      <c r="KNL465" s="185"/>
      <c r="KNM465" s="185"/>
      <c r="KNN465" s="185"/>
      <c r="KNO465" s="185"/>
      <c r="KNP465" s="185"/>
      <c r="KNQ465" s="185"/>
      <c r="KNR465" s="185"/>
      <c r="KNS465" s="185"/>
      <c r="KNT465" s="185"/>
      <c r="KNU465" s="185"/>
      <c r="KNV465" s="185"/>
      <c r="KNW465" s="185"/>
      <c r="KNX465" s="185"/>
      <c r="KNY465" s="185"/>
      <c r="KNZ465" s="185"/>
      <c r="KOA465" s="185"/>
      <c r="KOB465" s="185"/>
      <c r="KOC465" s="185"/>
      <c r="KOD465" s="185"/>
      <c r="KOE465" s="185"/>
      <c r="KOF465" s="185"/>
      <c r="KOG465" s="185"/>
      <c r="KOH465" s="185"/>
      <c r="KOI465" s="185"/>
      <c r="KOJ465" s="185"/>
      <c r="KOK465" s="185"/>
      <c r="KOL465" s="185"/>
      <c r="KOM465" s="185"/>
      <c r="KON465" s="185"/>
      <c r="KOO465" s="185"/>
      <c r="KOP465" s="185"/>
      <c r="KOQ465" s="185"/>
      <c r="KOR465" s="185"/>
      <c r="KOS465" s="185"/>
      <c r="KOT465" s="185"/>
      <c r="KOU465" s="185"/>
      <c r="KOV465" s="185"/>
      <c r="KOW465" s="185"/>
      <c r="KOX465" s="185"/>
      <c r="KOY465" s="185"/>
      <c r="KOZ465" s="185"/>
      <c r="KPA465" s="185"/>
      <c r="KPB465" s="185"/>
      <c r="KPC465" s="185"/>
      <c r="KPD465" s="185"/>
      <c r="KPE465" s="185"/>
      <c r="KPF465" s="185"/>
      <c r="KPG465" s="185"/>
      <c r="KPH465" s="185"/>
      <c r="KPI465" s="185"/>
      <c r="KPJ465" s="185"/>
      <c r="KPK465" s="185"/>
      <c r="KPL465" s="185"/>
      <c r="KPM465" s="185"/>
      <c r="KPN465" s="185"/>
      <c r="KPO465" s="185"/>
      <c r="KPP465" s="185"/>
      <c r="KPQ465" s="185"/>
      <c r="KPR465" s="185"/>
      <c r="KPS465" s="185"/>
      <c r="KPT465" s="185"/>
      <c r="KPU465" s="185"/>
      <c r="KPV465" s="185"/>
      <c r="KPW465" s="185"/>
      <c r="KPX465" s="185"/>
      <c r="KPY465" s="185"/>
      <c r="KPZ465" s="185"/>
      <c r="KQA465" s="185"/>
      <c r="KQB465" s="185"/>
      <c r="KQC465" s="185"/>
      <c r="KQD465" s="185"/>
      <c r="KQE465" s="185"/>
      <c r="KQF465" s="185"/>
      <c r="KQG465" s="185"/>
      <c r="KQH465" s="185"/>
      <c r="KQI465" s="185"/>
      <c r="KQJ465" s="185"/>
      <c r="KQK465" s="185"/>
      <c r="KQL465" s="185"/>
      <c r="KQM465" s="185"/>
      <c r="KQN465" s="185"/>
      <c r="KQO465" s="185"/>
      <c r="KQP465" s="185"/>
      <c r="KQQ465" s="185"/>
      <c r="KQR465" s="185"/>
      <c r="KQS465" s="185"/>
      <c r="KQT465" s="185"/>
      <c r="KQU465" s="185"/>
      <c r="KQV465" s="185"/>
      <c r="KQW465" s="185"/>
      <c r="KQX465" s="185"/>
      <c r="KQY465" s="185"/>
      <c r="KQZ465" s="185"/>
      <c r="KRA465" s="185"/>
      <c r="KRB465" s="185"/>
      <c r="KRC465" s="185"/>
      <c r="KRD465" s="185"/>
      <c r="KRE465" s="185"/>
      <c r="KRF465" s="185"/>
      <c r="KRG465" s="185"/>
      <c r="KRH465" s="185"/>
      <c r="KRI465" s="185"/>
      <c r="KRJ465" s="185"/>
      <c r="KRK465" s="185"/>
      <c r="KRL465" s="185"/>
      <c r="KRM465" s="185"/>
      <c r="KRN465" s="185"/>
      <c r="KRO465" s="185"/>
      <c r="KRP465" s="185"/>
      <c r="KRQ465" s="185"/>
      <c r="KRR465" s="185"/>
      <c r="KRS465" s="185"/>
      <c r="KRT465" s="185"/>
      <c r="KRU465" s="185"/>
      <c r="KRV465" s="185"/>
      <c r="KRW465" s="185"/>
      <c r="KRX465" s="185"/>
      <c r="KRY465" s="185"/>
      <c r="KRZ465" s="185"/>
      <c r="KSA465" s="185"/>
      <c r="KSB465" s="185"/>
      <c r="KSC465" s="185"/>
      <c r="KSD465" s="185"/>
      <c r="KSE465" s="185"/>
      <c r="KSF465" s="185"/>
      <c r="KSG465" s="185"/>
      <c r="KSH465" s="185"/>
      <c r="KSI465" s="185"/>
      <c r="KSJ465" s="185"/>
      <c r="KSK465" s="185"/>
      <c r="KSL465" s="185"/>
      <c r="KSM465" s="185"/>
      <c r="KSN465" s="185"/>
      <c r="KSO465" s="185"/>
      <c r="KSP465" s="185"/>
      <c r="KSQ465" s="185"/>
      <c r="KSR465" s="185"/>
      <c r="KSS465" s="185"/>
      <c r="KST465" s="185"/>
      <c r="KSU465" s="185"/>
      <c r="KSV465" s="185"/>
      <c r="KSW465" s="185"/>
      <c r="KSX465" s="185"/>
      <c r="KSY465" s="185"/>
      <c r="KSZ465" s="185"/>
      <c r="KTA465" s="185"/>
      <c r="KTB465" s="185"/>
      <c r="KTC465" s="185"/>
      <c r="KTD465" s="185"/>
      <c r="KTE465" s="185"/>
      <c r="KTF465" s="185"/>
      <c r="KTG465" s="185"/>
      <c r="KTH465" s="185"/>
      <c r="KTI465" s="185"/>
      <c r="KTJ465" s="185"/>
      <c r="KTK465" s="185"/>
      <c r="KTL465" s="185"/>
      <c r="KTM465" s="185"/>
      <c r="KTN465" s="185"/>
      <c r="KTO465" s="185"/>
      <c r="KTP465" s="185"/>
      <c r="KTQ465" s="185"/>
      <c r="KTR465" s="185"/>
      <c r="KTS465" s="185"/>
      <c r="KTT465" s="185"/>
      <c r="KTU465" s="185"/>
      <c r="KTV465" s="185"/>
      <c r="KTW465" s="185"/>
      <c r="KTX465" s="185"/>
      <c r="KTY465" s="185"/>
      <c r="KTZ465" s="185"/>
      <c r="KUA465" s="185"/>
      <c r="KUB465" s="185"/>
      <c r="KUC465" s="185"/>
      <c r="KUD465" s="185"/>
      <c r="KUE465" s="185"/>
      <c r="KUF465" s="185"/>
      <c r="KUG465" s="185"/>
      <c r="KUH465" s="185"/>
      <c r="KUI465" s="185"/>
      <c r="KUJ465" s="185"/>
      <c r="KUK465" s="185"/>
      <c r="KUL465" s="185"/>
      <c r="KUM465" s="185"/>
      <c r="KUN465" s="185"/>
      <c r="KUO465" s="185"/>
      <c r="KUP465" s="185"/>
      <c r="KUQ465" s="185"/>
      <c r="KUR465" s="185"/>
      <c r="KUS465" s="185"/>
      <c r="KUT465" s="185"/>
      <c r="KUU465" s="185"/>
      <c r="KUV465" s="185"/>
      <c r="KUW465" s="185"/>
      <c r="KUX465" s="185"/>
      <c r="KUY465" s="185"/>
      <c r="KUZ465" s="185"/>
      <c r="KVA465" s="185"/>
      <c r="KVB465" s="185"/>
      <c r="KVC465" s="185"/>
      <c r="KVD465" s="185"/>
      <c r="KVE465" s="185"/>
      <c r="KVF465" s="185"/>
      <c r="KVG465" s="185"/>
      <c r="KVH465" s="185"/>
      <c r="KVI465" s="185"/>
      <c r="KVJ465" s="185"/>
      <c r="KVK465" s="185"/>
      <c r="KVL465" s="185"/>
      <c r="KVM465" s="185"/>
      <c r="KVN465" s="185"/>
      <c r="KVO465" s="185"/>
      <c r="KVP465" s="185"/>
      <c r="KVQ465" s="185"/>
      <c r="KVR465" s="185"/>
      <c r="KVS465" s="185"/>
      <c r="KVT465" s="185"/>
      <c r="KVU465" s="185"/>
      <c r="KVV465" s="185"/>
      <c r="KVW465" s="185"/>
      <c r="KVX465" s="185"/>
      <c r="KVY465" s="185"/>
      <c r="KVZ465" s="185"/>
      <c r="KWA465" s="185"/>
      <c r="KWB465" s="185"/>
      <c r="KWC465" s="185"/>
      <c r="KWD465" s="185"/>
      <c r="KWE465" s="185"/>
      <c r="KWF465" s="185"/>
      <c r="KWG465" s="185"/>
      <c r="KWH465" s="185"/>
      <c r="KWI465" s="185"/>
      <c r="KWJ465" s="185"/>
      <c r="KWK465" s="185"/>
      <c r="KWL465" s="185"/>
      <c r="KWM465" s="185"/>
      <c r="KWN465" s="185"/>
      <c r="KWO465" s="185"/>
      <c r="KWP465" s="185"/>
      <c r="KWQ465" s="185"/>
      <c r="KWR465" s="185"/>
      <c r="KWS465" s="185"/>
      <c r="KWT465" s="185"/>
      <c r="KWU465" s="185"/>
      <c r="KWV465" s="185"/>
      <c r="KWW465" s="185"/>
      <c r="KWX465" s="185"/>
      <c r="KWY465" s="185"/>
      <c r="KWZ465" s="185"/>
      <c r="KXA465" s="185"/>
      <c r="KXB465" s="185"/>
      <c r="KXC465" s="185"/>
      <c r="KXD465" s="185"/>
      <c r="KXE465" s="185"/>
      <c r="KXF465" s="185"/>
      <c r="KXG465" s="185"/>
      <c r="KXH465" s="185"/>
      <c r="KXI465" s="185"/>
      <c r="KXJ465" s="185"/>
      <c r="KXK465" s="185"/>
      <c r="KXL465" s="185"/>
      <c r="KXM465" s="185"/>
      <c r="KXN465" s="185"/>
      <c r="KXO465" s="185"/>
      <c r="KXP465" s="185"/>
      <c r="KXQ465" s="185"/>
      <c r="KXR465" s="185"/>
      <c r="KXS465" s="185"/>
      <c r="KXT465" s="185"/>
      <c r="KXU465" s="185"/>
      <c r="KXV465" s="185"/>
      <c r="KXW465" s="185"/>
      <c r="KXX465" s="185"/>
      <c r="KXY465" s="185"/>
      <c r="KXZ465" s="185"/>
      <c r="KYA465" s="185"/>
      <c r="KYB465" s="185"/>
      <c r="KYC465" s="185"/>
      <c r="KYD465" s="185"/>
      <c r="KYE465" s="185"/>
      <c r="KYF465" s="185"/>
      <c r="KYG465" s="185"/>
      <c r="KYH465" s="185"/>
      <c r="KYI465" s="185"/>
      <c r="KYJ465" s="185"/>
      <c r="KYK465" s="185"/>
      <c r="KYL465" s="185"/>
      <c r="KYM465" s="185"/>
      <c r="KYN465" s="185"/>
      <c r="KYO465" s="185"/>
      <c r="KYP465" s="185"/>
      <c r="KYQ465" s="185"/>
      <c r="KYR465" s="185"/>
      <c r="KYS465" s="185"/>
      <c r="KYT465" s="185"/>
      <c r="KYU465" s="185"/>
      <c r="KYV465" s="185"/>
      <c r="KYW465" s="185"/>
      <c r="KYX465" s="185"/>
      <c r="KYY465" s="185"/>
      <c r="KYZ465" s="185"/>
      <c r="KZA465" s="185"/>
      <c r="KZB465" s="185"/>
      <c r="KZC465" s="185"/>
      <c r="KZD465" s="185"/>
      <c r="KZE465" s="185"/>
      <c r="KZF465" s="185"/>
      <c r="KZG465" s="185"/>
      <c r="KZH465" s="185"/>
      <c r="KZI465" s="185"/>
      <c r="KZJ465" s="185"/>
      <c r="KZK465" s="185"/>
      <c r="KZL465" s="185"/>
      <c r="KZM465" s="185"/>
      <c r="KZN465" s="185"/>
      <c r="KZO465" s="185"/>
      <c r="KZP465" s="185"/>
      <c r="KZQ465" s="185"/>
      <c r="KZR465" s="185"/>
      <c r="KZS465" s="185"/>
      <c r="KZT465" s="185"/>
      <c r="KZU465" s="185"/>
      <c r="KZV465" s="185"/>
      <c r="KZW465" s="185"/>
      <c r="KZX465" s="185"/>
      <c r="KZY465" s="185"/>
      <c r="KZZ465" s="185"/>
      <c r="LAA465" s="185"/>
      <c r="LAB465" s="185"/>
      <c r="LAC465" s="185"/>
      <c r="LAD465" s="185"/>
      <c r="LAE465" s="185"/>
      <c r="LAF465" s="185"/>
      <c r="LAG465" s="185"/>
      <c r="LAH465" s="185"/>
      <c r="LAI465" s="185"/>
      <c r="LAJ465" s="185"/>
      <c r="LAK465" s="185"/>
      <c r="LAL465" s="185"/>
      <c r="LAM465" s="185"/>
      <c r="LAN465" s="185"/>
      <c r="LAO465" s="185"/>
      <c r="LAP465" s="185"/>
      <c r="LAQ465" s="185"/>
      <c r="LAR465" s="185"/>
      <c r="LAS465" s="185"/>
      <c r="LAT465" s="185"/>
      <c r="LAU465" s="185"/>
      <c r="LAV465" s="185"/>
      <c r="LAW465" s="185"/>
      <c r="LAX465" s="185"/>
      <c r="LAY465" s="185"/>
      <c r="LAZ465" s="185"/>
      <c r="LBA465" s="185"/>
      <c r="LBB465" s="185"/>
      <c r="LBC465" s="185"/>
      <c r="LBD465" s="185"/>
      <c r="LBE465" s="185"/>
      <c r="LBF465" s="185"/>
      <c r="LBG465" s="185"/>
      <c r="LBH465" s="185"/>
      <c r="LBI465" s="185"/>
      <c r="LBJ465" s="185"/>
      <c r="LBK465" s="185"/>
      <c r="LBL465" s="185"/>
      <c r="LBM465" s="185"/>
      <c r="LBN465" s="185"/>
      <c r="LBO465" s="185"/>
      <c r="LBP465" s="185"/>
      <c r="LBQ465" s="185"/>
      <c r="LBR465" s="185"/>
      <c r="LBS465" s="185"/>
      <c r="LBT465" s="185"/>
      <c r="LBU465" s="185"/>
      <c r="LBV465" s="185"/>
      <c r="LBW465" s="185"/>
      <c r="LBX465" s="185"/>
      <c r="LBY465" s="185"/>
      <c r="LBZ465" s="185"/>
      <c r="LCA465" s="185"/>
      <c r="LCB465" s="185"/>
      <c r="LCC465" s="185"/>
      <c r="LCD465" s="185"/>
      <c r="LCE465" s="185"/>
      <c r="LCF465" s="185"/>
      <c r="LCG465" s="185"/>
      <c r="LCH465" s="185"/>
      <c r="LCI465" s="185"/>
      <c r="LCJ465" s="185"/>
      <c r="LCK465" s="185"/>
      <c r="LCL465" s="185"/>
      <c r="LCM465" s="185"/>
      <c r="LCN465" s="185"/>
      <c r="LCO465" s="185"/>
      <c r="LCP465" s="185"/>
      <c r="LCQ465" s="185"/>
      <c r="LCR465" s="185"/>
      <c r="LCS465" s="185"/>
      <c r="LCT465" s="185"/>
      <c r="LCU465" s="185"/>
      <c r="LCV465" s="185"/>
      <c r="LCW465" s="185"/>
      <c r="LCX465" s="185"/>
      <c r="LCY465" s="185"/>
      <c r="LCZ465" s="185"/>
      <c r="LDA465" s="185"/>
      <c r="LDB465" s="185"/>
      <c r="LDC465" s="185"/>
      <c r="LDD465" s="185"/>
      <c r="LDE465" s="185"/>
      <c r="LDF465" s="185"/>
      <c r="LDG465" s="185"/>
      <c r="LDH465" s="185"/>
      <c r="LDI465" s="185"/>
      <c r="LDJ465" s="185"/>
      <c r="LDK465" s="185"/>
      <c r="LDL465" s="185"/>
      <c r="LDM465" s="185"/>
      <c r="LDN465" s="185"/>
      <c r="LDO465" s="185"/>
      <c r="LDP465" s="185"/>
      <c r="LDQ465" s="185"/>
      <c r="LDR465" s="185"/>
      <c r="LDS465" s="185"/>
      <c r="LDT465" s="185"/>
      <c r="LDU465" s="185"/>
      <c r="LDV465" s="185"/>
      <c r="LDW465" s="185"/>
      <c r="LDX465" s="185"/>
      <c r="LDY465" s="185"/>
      <c r="LDZ465" s="185"/>
      <c r="LEA465" s="185"/>
      <c r="LEB465" s="185"/>
      <c r="LEC465" s="185"/>
      <c r="LED465" s="185"/>
      <c r="LEE465" s="185"/>
      <c r="LEF465" s="185"/>
      <c r="LEG465" s="185"/>
      <c r="LEH465" s="185"/>
      <c r="LEI465" s="185"/>
      <c r="LEJ465" s="185"/>
      <c r="LEK465" s="185"/>
      <c r="LEL465" s="185"/>
      <c r="LEM465" s="185"/>
      <c r="LEN465" s="185"/>
      <c r="LEO465" s="185"/>
      <c r="LEP465" s="185"/>
      <c r="LEQ465" s="185"/>
      <c r="LER465" s="185"/>
      <c r="LES465" s="185"/>
      <c r="LET465" s="185"/>
      <c r="LEU465" s="185"/>
      <c r="LEV465" s="185"/>
      <c r="LEW465" s="185"/>
      <c r="LEX465" s="185"/>
      <c r="LEY465" s="185"/>
      <c r="LEZ465" s="185"/>
      <c r="LFA465" s="185"/>
      <c r="LFB465" s="185"/>
      <c r="LFC465" s="185"/>
      <c r="LFD465" s="185"/>
      <c r="LFE465" s="185"/>
      <c r="LFF465" s="185"/>
      <c r="LFG465" s="185"/>
      <c r="LFH465" s="185"/>
      <c r="LFI465" s="185"/>
      <c r="LFJ465" s="185"/>
      <c r="LFK465" s="185"/>
      <c r="LFL465" s="185"/>
      <c r="LFM465" s="185"/>
      <c r="LFN465" s="185"/>
      <c r="LFO465" s="185"/>
      <c r="LFP465" s="185"/>
      <c r="LFQ465" s="185"/>
      <c r="LFR465" s="185"/>
      <c r="LFS465" s="185"/>
      <c r="LFT465" s="185"/>
      <c r="LFU465" s="185"/>
      <c r="LFV465" s="185"/>
      <c r="LFW465" s="185"/>
      <c r="LFX465" s="185"/>
      <c r="LFY465" s="185"/>
      <c r="LFZ465" s="185"/>
      <c r="LGA465" s="185"/>
      <c r="LGB465" s="185"/>
      <c r="LGC465" s="185"/>
      <c r="LGD465" s="185"/>
      <c r="LGE465" s="185"/>
      <c r="LGF465" s="185"/>
      <c r="LGG465" s="185"/>
      <c r="LGH465" s="185"/>
      <c r="LGI465" s="185"/>
      <c r="LGJ465" s="185"/>
      <c r="LGK465" s="185"/>
      <c r="LGL465" s="185"/>
      <c r="LGM465" s="185"/>
      <c r="LGN465" s="185"/>
      <c r="LGO465" s="185"/>
      <c r="LGP465" s="185"/>
      <c r="LGQ465" s="185"/>
      <c r="LGR465" s="185"/>
      <c r="LGS465" s="185"/>
      <c r="LGT465" s="185"/>
      <c r="LGU465" s="185"/>
      <c r="LGV465" s="185"/>
      <c r="LGW465" s="185"/>
      <c r="LGX465" s="185"/>
      <c r="LGY465" s="185"/>
      <c r="LGZ465" s="185"/>
      <c r="LHA465" s="185"/>
      <c r="LHB465" s="185"/>
      <c r="LHC465" s="185"/>
      <c r="LHD465" s="185"/>
      <c r="LHE465" s="185"/>
      <c r="LHF465" s="185"/>
      <c r="LHG465" s="185"/>
      <c r="LHH465" s="185"/>
      <c r="LHI465" s="185"/>
      <c r="LHJ465" s="185"/>
      <c r="LHK465" s="185"/>
      <c r="LHL465" s="185"/>
      <c r="LHM465" s="185"/>
      <c r="LHN465" s="185"/>
      <c r="LHO465" s="185"/>
      <c r="LHP465" s="185"/>
      <c r="LHQ465" s="185"/>
      <c r="LHR465" s="185"/>
      <c r="LHS465" s="185"/>
      <c r="LHT465" s="185"/>
      <c r="LHU465" s="185"/>
      <c r="LHV465" s="185"/>
      <c r="LHW465" s="185"/>
      <c r="LHX465" s="185"/>
      <c r="LHY465" s="185"/>
      <c r="LHZ465" s="185"/>
      <c r="LIA465" s="185"/>
      <c r="LIB465" s="185"/>
      <c r="LIC465" s="185"/>
      <c r="LID465" s="185"/>
      <c r="LIE465" s="185"/>
      <c r="LIF465" s="185"/>
      <c r="LIG465" s="185"/>
      <c r="LIH465" s="185"/>
      <c r="LII465" s="185"/>
      <c r="LIJ465" s="185"/>
      <c r="LIK465" s="185"/>
      <c r="LIL465" s="185"/>
      <c r="LIM465" s="185"/>
      <c r="LIN465" s="185"/>
      <c r="LIO465" s="185"/>
      <c r="LIP465" s="185"/>
      <c r="LIQ465" s="185"/>
      <c r="LIR465" s="185"/>
      <c r="LIS465" s="185"/>
      <c r="LIT465" s="185"/>
      <c r="LIU465" s="185"/>
      <c r="LIV465" s="185"/>
      <c r="LIW465" s="185"/>
      <c r="LIX465" s="185"/>
      <c r="LIY465" s="185"/>
      <c r="LIZ465" s="185"/>
      <c r="LJA465" s="185"/>
      <c r="LJB465" s="185"/>
      <c r="LJC465" s="185"/>
      <c r="LJD465" s="185"/>
      <c r="LJE465" s="185"/>
      <c r="LJF465" s="185"/>
      <c r="LJG465" s="185"/>
      <c r="LJH465" s="185"/>
      <c r="LJI465" s="185"/>
      <c r="LJJ465" s="185"/>
      <c r="LJK465" s="185"/>
      <c r="LJL465" s="185"/>
      <c r="LJM465" s="185"/>
      <c r="LJN465" s="185"/>
      <c r="LJO465" s="185"/>
      <c r="LJP465" s="185"/>
      <c r="LJQ465" s="185"/>
      <c r="LJR465" s="185"/>
      <c r="LJS465" s="185"/>
      <c r="LJT465" s="185"/>
      <c r="LJU465" s="185"/>
      <c r="LJV465" s="185"/>
      <c r="LJW465" s="185"/>
      <c r="LJX465" s="185"/>
      <c r="LJY465" s="185"/>
      <c r="LJZ465" s="185"/>
      <c r="LKA465" s="185"/>
      <c r="LKB465" s="185"/>
      <c r="LKC465" s="185"/>
      <c r="LKD465" s="185"/>
      <c r="LKE465" s="185"/>
      <c r="LKF465" s="185"/>
      <c r="LKG465" s="185"/>
      <c r="LKH465" s="185"/>
      <c r="LKI465" s="185"/>
      <c r="LKJ465" s="185"/>
      <c r="LKK465" s="185"/>
      <c r="LKL465" s="185"/>
      <c r="LKM465" s="185"/>
      <c r="LKN465" s="185"/>
      <c r="LKO465" s="185"/>
      <c r="LKP465" s="185"/>
      <c r="LKQ465" s="185"/>
      <c r="LKR465" s="185"/>
      <c r="LKS465" s="185"/>
      <c r="LKT465" s="185"/>
      <c r="LKU465" s="185"/>
      <c r="LKV465" s="185"/>
      <c r="LKW465" s="185"/>
      <c r="LKX465" s="185"/>
      <c r="LKY465" s="185"/>
      <c r="LKZ465" s="185"/>
      <c r="LLA465" s="185"/>
      <c r="LLB465" s="185"/>
      <c r="LLC465" s="185"/>
      <c r="LLD465" s="185"/>
      <c r="LLE465" s="185"/>
      <c r="LLF465" s="185"/>
      <c r="LLG465" s="185"/>
      <c r="LLH465" s="185"/>
      <c r="LLI465" s="185"/>
      <c r="LLJ465" s="185"/>
      <c r="LLK465" s="185"/>
      <c r="LLL465" s="185"/>
      <c r="LLM465" s="185"/>
      <c r="LLN465" s="185"/>
      <c r="LLO465" s="185"/>
      <c r="LLP465" s="185"/>
      <c r="LLQ465" s="185"/>
      <c r="LLR465" s="185"/>
      <c r="LLS465" s="185"/>
      <c r="LLT465" s="185"/>
      <c r="LLU465" s="185"/>
      <c r="LLV465" s="185"/>
      <c r="LLW465" s="185"/>
      <c r="LLX465" s="185"/>
      <c r="LLY465" s="185"/>
      <c r="LLZ465" s="185"/>
      <c r="LMA465" s="185"/>
      <c r="LMB465" s="185"/>
      <c r="LMC465" s="185"/>
      <c r="LMD465" s="185"/>
      <c r="LME465" s="185"/>
      <c r="LMF465" s="185"/>
      <c r="LMG465" s="185"/>
      <c r="LMH465" s="185"/>
      <c r="LMI465" s="185"/>
      <c r="LMJ465" s="185"/>
      <c r="LMK465" s="185"/>
      <c r="LML465" s="185"/>
      <c r="LMM465" s="185"/>
      <c r="LMN465" s="185"/>
      <c r="LMO465" s="185"/>
      <c r="LMP465" s="185"/>
      <c r="LMQ465" s="185"/>
      <c r="LMR465" s="185"/>
      <c r="LMS465" s="185"/>
      <c r="LMT465" s="185"/>
      <c r="LMU465" s="185"/>
      <c r="LMV465" s="185"/>
      <c r="LMW465" s="185"/>
      <c r="LMX465" s="185"/>
      <c r="LMY465" s="185"/>
      <c r="LMZ465" s="185"/>
      <c r="LNA465" s="185"/>
      <c r="LNB465" s="185"/>
      <c r="LNC465" s="185"/>
      <c r="LND465" s="185"/>
      <c r="LNE465" s="185"/>
      <c r="LNF465" s="185"/>
      <c r="LNG465" s="185"/>
      <c r="LNH465" s="185"/>
      <c r="LNI465" s="185"/>
      <c r="LNJ465" s="185"/>
      <c r="LNK465" s="185"/>
      <c r="LNL465" s="185"/>
      <c r="LNM465" s="185"/>
      <c r="LNN465" s="185"/>
      <c r="LNO465" s="185"/>
      <c r="LNP465" s="185"/>
      <c r="LNQ465" s="185"/>
      <c r="LNR465" s="185"/>
      <c r="LNS465" s="185"/>
      <c r="LNT465" s="185"/>
      <c r="LNU465" s="185"/>
      <c r="LNV465" s="185"/>
      <c r="LNW465" s="185"/>
      <c r="LNX465" s="185"/>
      <c r="LNY465" s="185"/>
      <c r="LNZ465" s="185"/>
      <c r="LOA465" s="185"/>
      <c r="LOB465" s="185"/>
      <c r="LOC465" s="185"/>
      <c r="LOD465" s="185"/>
      <c r="LOE465" s="185"/>
      <c r="LOF465" s="185"/>
      <c r="LOG465" s="185"/>
      <c r="LOH465" s="185"/>
      <c r="LOI465" s="185"/>
      <c r="LOJ465" s="185"/>
      <c r="LOK465" s="185"/>
      <c r="LOL465" s="185"/>
      <c r="LOM465" s="185"/>
      <c r="LON465" s="185"/>
      <c r="LOO465" s="185"/>
      <c r="LOP465" s="185"/>
      <c r="LOQ465" s="185"/>
      <c r="LOR465" s="185"/>
      <c r="LOS465" s="185"/>
      <c r="LOT465" s="185"/>
      <c r="LOU465" s="185"/>
      <c r="LOV465" s="185"/>
      <c r="LOW465" s="185"/>
      <c r="LOX465" s="185"/>
      <c r="LOY465" s="185"/>
      <c r="LOZ465" s="185"/>
      <c r="LPA465" s="185"/>
      <c r="LPB465" s="185"/>
      <c r="LPC465" s="185"/>
      <c r="LPD465" s="185"/>
      <c r="LPE465" s="185"/>
      <c r="LPF465" s="185"/>
      <c r="LPG465" s="185"/>
      <c r="LPH465" s="185"/>
      <c r="LPI465" s="185"/>
      <c r="LPJ465" s="185"/>
      <c r="LPK465" s="185"/>
      <c r="LPL465" s="185"/>
      <c r="LPM465" s="185"/>
      <c r="LPN465" s="185"/>
      <c r="LPO465" s="185"/>
      <c r="LPP465" s="185"/>
      <c r="LPQ465" s="185"/>
      <c r="LPR465" s="185"/>
      <c r="LPS465" s="185"/>
      <c r="LPT465" s="185"/>
      <c r="LPU465" s="185"/>
      <c r="LPV465" s="185"/>
      <c r="LPW465" s="185"/>
      <c r="LPX465" s="185"/>
      <c r="LPY465" s="185"/>
      <c r="LPZ465" s="185"/>
      <c r="LQA465" s="185"/>
      <c r="LQB465" s="185"/>
      <c r="LQC465" s="185"/>
      <c r="LQD465" s="185"/>
      <c r="LQE465" s="185"/>
      <c r="LQF465" s="185"/>
      <c r="LQG465" s="185"/>
      <c r="LQH465" s="185"/>
      <c r="LQI465" s="185"/>
      <c r="LQJ465" s="185"/>
      <c r="LQK465" s="185"/>
      <c r="LQL465" s="185"/>
      <c r="LQM465" s="185"/>
      <c r="LQN465" s="185"/>
      <c r="LQO465" s="185"/>
      <c r="LQP465" s="185"/>
      <c r="LQQ465" s="185"/>
      <c r="LQR465" s="185"/>
      <c r="LQS465" s="185"/>
      <c r="LQT465" s="185"/>
      <c r="LQU465" s="185"/>
      <c r="LQV465" s="185"/>
      <c r="LQW465" s="185"/>
      <c r="LQX465" s="185"/>
      <c r="LQY465" s="185"/>
      <c r="LQZ465" s="185"/>
      <c r="LRA465" s="185"/>
      <c r="LRB465" s="185"/>
      <c r="LRC465" s="185"/>
      <c r="LRD465" s="185"/>
      <c r="LRE465" s="185"/>
      <c r="LRF465" s="185"/>
      <c r="LRG465" s="185"/>
      <c r="LRH465" s="185"/>
      <c r="LRI465" s="185"/>
      <c r="LRJ465" s="185"/>
      <c r="LRK465" s="185"/>
      <c r="LRL465" s="185"/>
      <c r="LRM465" s="185"/>
      <c r="LRN465" s="185"/>
      <c r="LRO465" s="185"/>
      <c r="LRP465" s="185"/>
      <c r="LRQ465" s="185"/>
      <c r="LRR465" s="185"/>
      <c r="LRS465" s="185"/>
      <c r="LRT465" s="185"/>
      <c r="LRU465" s="185"/>
      <c r="LRV465" s="185"/>
      <c r="LRW465" s="185"/>
      <c r="LRX465" s="185"/>
      <c r="LRY465" s="185"/>
      <c r="LRZ465" s="185"/>
      <c r="LSA465" s="185"/>
      <c r="LSB465" s="185"/>
      <c r="LSC465" s="185"/>
      <c r="LSD465" s="185"/>
      <c r="LSE465" s="185"/>
      <c r="LSF465" s="185"/>
      <c r="LSG465" s="185"/>
      <c r="LSH465" s="185"/>
      <c r="LSI465" s="185"/>
      <c r="LSJ465" s="185"/>
      <c r="LSK465" s="185"/>
      <c r="LSL465" s="185"/>
      <c r="LSM465" s="185"/>
      <c r="LSN465" s="185"/>
      <c r="LSO465" s="185"/>
      <c r="LSP465" s="185"/>
      <c r="LSQ465" s="185"/>
      <c r="LSR465" s="185"/>
      <c r="LSS465" s="185"/>
      <c r="LST465" s="185"/>
      <c r="LSU465" s="185"/>
      <c r="LSV465" s="185"/>
      <c r="LSW465" s="185"/>
      <c r="LSX465" s="185"/>
      <c r="LSY465" s="185"/>
      <c r="LSZ465" s="185"/>
      <c r="LTA465" s="185"/>
      <c r="LTB465" s="185"/>
      <c r="LTC465" s="185"/>
      <c r="LTD465" s="185"/>
      <c r="LTE465" s="185"/>
      <c r="LTF465" s="185"/>
      <c r="LTG465" s="185"/>
      <c r="LTH465" s="185"/>
      <c r="LTI465" s="185"/>
      <c r="LTJ465" s="185"/>
      <c r="LTK465" s="185"/>
      <c r="LTL465" s="185"/>
      <c r="LTM465" s="185"/>
      <c r="LTN465" s="185"/>
      <c r="LTO465" s="185"/>
      <c r="LTP465" s="185"/>
      <c r="LTQ465" s="185"/>
      <c r="LTR465" s="185"/>
      <c r="LTS465" s="185"/>
      <c r="LTT465" s="185"/>
      <c r="LTU465" s="185"/>
      <c r="LTV465" s="185"/>
      <c r="LTW465" s="185"/>
      <c r="LTX465" s="185"/>
      <c r="LTY465" s="185"/>
      <c r="LTZ465" s="185"/>
      <c r="LUA465" s="185"/>
      <c r="LUB465" s="185"/>
      <c r="LUC465" s="185"/>
      <c r="LUD465" s="185"/>
      <c r="LUE465" s="185"/>
      <c r="LUF465" s="185"/>
      <c r="LUG465" s="185"/>
      <c r="LUH465" s="185"/>
      <c r="LUI465" s="185"/>
      <c r="LUJ465" s="185"/>
      <c r="LUK465" s="185"/>
      <c r="LUL465" s="185"/>
      <c r="LUM465" s="185"/>
      <c r="LUN465" s="185"/>
      <c r="LUO465" s="185"/>
      <c r="LUP465" s="185"/>
      <c r="LUQ465" s="185"/>
      <c r="LUR465" s="185"/>
      <c r="LUS465" s="185"/>
      <c r="LUT465" s="185"/>
      <c r="LUU465" s="185"/>
      <c r="LUV465" s="185"/>
      <c r="LUW465" s="185"/>
      <c r="LUX465" s="185"/>
      <c r="LUY465" s="185"/>
      <c r="LUZ465" s="185"/>
      <c r="LVA465" s="185"/>
      <c r="LVB465" s="185"/>
      <c r="LVC465" s="185"/>
      <c r="LVD465" s="185"/>
      <c r="LVE465" s="185"/>
      <c r="LVF465" s="185"/>
      <c r="LVG465" s="185"/>
      <c r="LVH465" s="185"/>
      <c r="LVI465" s="185"/>
      <c r="LVJ465" s="185"/>
      <c r="LVK465" s="185"/>
      <c r="LVL465" s="185"/>
      <c r="LVM465" s="185"/>
      <c r="LVN465" s="185"/>
      <c r="LVO465" s="185"/>
      <c r="LVP465" s="185"/>
      <c r="LVQ465" s="185"/>
      <c r="LVR465" s="185"/>
      <c r="LVS465" s="185"/>
      <c r="LVT465" s="185"/>
      <c r="LVU465" s="185"/>
      <c r="LVV465" s="185"/>
      <c r="LVW465" s="185"/>
      <c r="LVX465" s="185"/>
      <c r="LVY465" s="185"/>
      <c r="LVZ465" s="185"/>
      <c r="LWA465" s="185"/>
      <c r="LWB465" s="185"/>
      <c r="LWC465" s="185"/>
      <c r="LWD465" s="185"/>
      <c r="LWE465" s="185"/>
      <c r="LWF465" s="185"/>
      <c r="LWG465" s="185"/>
      <c r="LWH465" s="185"/>
      <c r="LWI465" s="185"/>
      <c r="LWJ465" s="185"/>
      <c r="LWK465" s="185"/>
      <c r="LWL465" s="185"/>
      <c r="LWM465" s="185"/>
      <c r="LWN465" s="185"/>
      <c r="LWO465" s="185"/>
      <c r="LWP465" s="185"/>
      <c r="LWQ465" s="185"/>
      <c r="LWR465" s="185"/>
      <c r="LWS465" s="185"/>
      <c r="LWT465" s="185"/>
      <c r="LWU465" s="185"/>
      <c r="LWV465" s="185"/>
      <c r="LWW465" s="185"/>
      <c r="LWX465" s="185"/>
      <c r="LWY465" s="185"/>
      <c r="LWZ465" s="185"/>
      <c r="LXA465" s="185"/>
      <c r="LXB465" s="185"/>
      <c r="LXC465" s="185"/>
      <c r="LXD465" s="185"/>
      <c r="LXE465" s="185"/>
      <c r="LXF465" s="185"/>
      <c r="LXG465" s="185"/>
      <c r="LXH465" s="185"/>
      <c r="LXI465" s="185"/>
      <c r="LXJ465" s="185"/>
      <c r="LXK465" s="185"/>
      <c r="LXL465" s="185"/>
      <c r="LXM465" s="185"/>
      <c r="LXN465" s="185"/>
      <c r="LXO465" s="185"/>
      <c r="LXP465" s="185"/>
      <c r="LXQ465" s="185"/>
      <c r="LXR465" s="185"/>
      <c r="LXS465" s="185"/>
      <c r="LXT465" s="185"/>
      <c r="LXU465" s="185"/>
      <c r="LXV465" s="185"/>
      <c r="LXW465" s="185"/>
      <c r="LXX465" s="185"/>
      <c r="LXY465" s="185"/>
      <c r="LXZ465" s="185"/>
      <c r="LYA465" s="185"/>
      <c r="LYB465" s="185"/>
      <c r="LYC465" s="185"/>
      <c r="LYD465" s="185"/>
      <c r="LYE465" s="185"/>
      <c r="LYF465" s="185"/>
      <c r="LYG465" s="185"/>
      <c r="LYH465" s="185"/>
      <c r="LYI465" s="185"/>
      <c r="LYJ465" s="185"/>
      <c r="LYK465" s="185"/>
      <c r="LYL465" s="185"/>
      <c r="LYM465" s="185"/>
      <c r="LYN465" s="185"/>
      <c r="LYO465" s="185"/>
      <c r="LYP465" s="185"/>
      <c r="LYQ465" s="185"/>
      <c r="LYR465" s="185"/>
      <c r="LYS465" s="185"/>
      <c r="LYT465" s="185"/>
      <c r="LYU465" s="185"/>
      <c r="LYV465" s="185"/>
      <c r="LYW465" s="185"/>
      <c r="LYX465" s="185"/>
      <c r="LYY465" s="185"/>
      <c r="LYZ465" s="185"/>
      <c r="LZA465" s="185"/>
      <c r="LZB465" s="185"/>
      <c r="LZC465" s="185"/>
      <c r="LZD465" s="185"/>
      <c r="LZE465" s="185"/>
      <c r="LZF465" s="185"/>
      <c r="LZG465" s="185"/>
      <c r="LZH465" s="185"/>
      <c r="LZI465" s="185"/>
      <c r="LZJ465" s="185"/>
      <c r="LZK465" s="185"/>
      <c r="LZL465" s="185"/>
      <c r="LZM465" s="185"/>
      <c r="LZN465" s="185"/>
      <c r="LZO465" s="185"/>
      <c r="LZP465" s="185"/>
      <c r="LZQ465" s="185"/>
      <c r="LZR465" s="185"/>
      <c r="LZS465" s="185"/>
      <c r="LZT465" s="185"/>
      <c r="LZU465" s="185"/>
      <c r="LZV465" s="185"/>
      <c r="LZW465" s="185"/>
      <c r="LZX465" s="185"/>
      <c r="LZY465" s="185"/>
      <c r="LZZ465" s="185"/>
      <c r="MAA465" s="185"/>
      <c r="MAB465" s="185"/>
      <c r="MAC465" s="185"/>
      <c r="MAD465" s="185"/>
      <c r="MAE465" s="185"/>
      <c r="MAF465" s="185"/>
      <c r="MAG465" s="185"/>
      <c r="MAH465" s="185"/>
      <c r="MAI465" s="185"/>
      <c r="MAJ465" s="185"/>
      <c r="MAK465" s="185"/>
      <c r="MAL465" s="185"/>
      <c r="MAM465" s="185"/>
      <c r="MAN465" s="185"/>
      <c r="MAO465" s="185"/>
      <c r="MAP465" s="185"/>
      <c r="MAQ465" s="185"/>
      <c r="MAR465" s="185"/>
      <c r="MAS465" s="185"/>
      <c r="MAT465" s="185"/>
      <c r="MAU465" s="185"/>
      <c r="MAV465" s="185"/>
      <c r="MAW465" s="185"/>
      <c r="MAX465" s="185"/>
      <c r="MAY465" s="185"/>
      <c r="MAZ465" s="185"/>
      <c r="MBA465" s="185"/>
      <c r="MBB465" s="185"/>
      <c r="MBC465" s="185"/>
      <c r="MBD465" s="185"/>
      <c r="MBE465" s="185"/>
      <c r="MBF465" s="185"/>
      <c r="MBG465" s="185"/>
      <c r="MBH465" s="185"/>
      <c r="MBI465" s="185"/>
      <c r="MBJ465" s="185"/>
      <c r="MBK465" s="185"/>
      <c r="MBL465" s="185"/>
      <c r="MBM465" s="185"/>
      <c r="MBN465" s="185"/>
      <c r="MBO465" s="185"/>
      <c r="MBP465" s="185"/>
      <c r="MBQ465" s="185"/>
      <c r="MBR465" s="185"/>
      <c r="MBS465" s="185"/>
      <c r="MBT465" s="185"/>
      <c r="MBU465" s="185"/>
      <c r="MBV465" s="185"/>
      <c r="MBW465" s="185"/>
      <c r="MBX465" s="185"/>
      <c r="MBY465" s="185"/>
      <c r="MBZ465" s="185"/>
      <c r="MCA465" s="185"/>
      <c r="MCB465" s="185"/>
      <c r="MCC465" s="185"/>
      <c r="MCD465" s="185"/>
      <c r="MCE465" s="185"/>
      <c r="MCF465" s="185"/>
      <c r="MCG465" s="185"/>
      <c r="MCH465" s="185"/>
      <c r="MCI465" s="185"/>
      <c r="MCJ465" s="185"/>
      <c r="MCK465" s="185"/>
      <c r="MCL465" s="185"/>
      <c r="MCM465" s="185"/>
      <c r="MCN465" s="185"/>
      <c r="MCO465" s="185"/>
      <c r="MCP465" s="185"/>
      <c r="MCQ465" s="185"/>
      <c r="MCR465" s="185"/>
      <c r="MCS465" s="185"/>
      <c r="MCT465" s="185"/>
      <c r="MCU465" s="185"/>
      <c r="MCV465" s="185"/>
      <c r="MCW465" s="185"/>
      <c r="MCX465" s="185"/>
      <c r="MCY465" s="185"/>
      <c r="MCZ465" s="185"/>
      <c r="MDA465" s="185"/>
      <c r="MDB465" s="185"/>
      <c r="MDC465" s="185"/>
      <c r="MDD465" s="185"/>
      <c r="MDE465" s="185"/>
      <c r="MDF465" s="185"/>
      <c r="MDG465" s="185"/>
      <c r="MDH465" s="185"/>
      <c r="MDI465" s="185"/>
      <c r="MDJ465" s="185"/>
      <c r="MDK465" s="185"/>
      <c r="MDL465" s="185"/>
      <c r="MDM465" s="185"/>
      <c r="MDN465" s="185"/>
      <c r="MDO465" s="185"/>
      <c r="MDP465" s="185"/>
      <c r="MDQ465" s="185"/>
      <c r="MDR465" s="185"/>
      <c r="MDS465" s="185"/>
      <c r="MDT465" s="185"/>
      <c r="MDU465" s="185"/>
      <c r="MDV465" s="185"/>
      <c r="MDW465" s="185"/>
      <c r="MDX465" s="185"/>
      <c r="MDY465" s="185"/>
      <c r="MDZ465" s="185"/>
      <c r="MEA465" s="185"/>
      <c r="MEB465" s="185"/>
      <c r="MEC465" s="185"/>
      <c r="MED465" s="185"/>
      <c r="MEE465" s="185"/>
      <c r="MEF465" s="185"/>
      <c r="MEG465" s="185"/>
      <c r="MEH465" s="185"/>
      <c r="MEI465" s="185"/>
      <c r="MEJ465" s="185"/>
      <c r="MEK465" s="185"/>
      <c r="MEL465" s="185"/>
      <c r="MEM465" s="185"/>
      <c r="MEN465" s="185"/>
      <c r="MEO465" s="185"/>
      <c r="MEP465" s="185"/>
      <c r="MEQ465" s="185"/>
      <c r="MER465" s="185"/>
      <c r="MES465" s="185"/>
      <c r="MET465" s="185"/>
      <c r="MEU465" s="185"/>
      <c r="MEV465" s="185"/>
      <c r="MEW465" s="185"/>
      <c r="MEX465" s="185"/>
      <c r="MEY465" s="185"/>
      <c r="MEZ465" s="185"/>
      <c r="MFA465" s="185"/>
      <c r="MFB465" s="185"/>
      <c r="MFC465" s="185"/>
      <c r="MFD465" s="185"/>
      <c r="MFE465" s="185"/>
      <c r="MFF465" s="185"/>
      <c r="MFG465" s="185"/>
      <c r="MFH465" s="185"/>
      <c r="MFI465" s="185"/>
      <c r="MFJ465" s="185"/>
      <c r="MFK465" s="185"/>
      <c r="MFL465" s="185"/>
      <c r="MFM465" s="185"/>
      <c r="MFN465" s="185"/>
      <c r="MFO465" s="185"/>
      <c r="MFP465" s="185"/>
      <c r="MFQ465" s="185"/>
      <c r="MFR465" s="185"/>
      <c r="MFS465" s="185"/>
      <c r="MFT465" s="185"/>
      <c r="MFU465" s="185"/>
      <c r="MFV465" s="185"/>
      <c r="MFW465" s="185"/>
      <c r="MFX465" s="185"/>
      <c r="MFY465" s="185"/>
      <c r="MFZ465" s="185"/>
      <c r="MGA465" s="185"/>
      <c r="MGB465" s="185"/>
      <c r="MGC465" s="185"/>
      <c r="MGD465" s="185"/>
      <c r="MGE465" s="185"/>
      <c r="MGF465" s="185"/>
      <c r="MGG465" s="185"/>
      <c r="MGH465" s="185"/>
      <c r="MGI465" s="185"/>
      <c r="MGJ465" s="185"/>
      <c r="MGK465" s="185"/>
      <c r="MGL465" s="185"/>
      <c r="MGM465" s="185"/>
      <c r="MGN465" s="185"/>
      <c r="MGO465" s="185"/>
      <c r="MGP465" s="185"/>
      <c r="MGQ465" s="185"/>
      <c r="MGR465" s="185"/>
      <c r="MGS465" s="185"/>
      <c r="MGT465" s="185"/>
      <c r="MGU465" s="185"/>
      <c r="MGV465" s="185"/>
      <c r="MGW465" s="185"/>
      <c r="MGX465" s="185"/>
      <c r="MGY465" s="185"/>
      <c r="MGZ465" s="185"/>
      <c r="MHA465" s="185"/>
      <c r="MHB465" s="185"/>
      <c r="MHC465" s="185"/>
      <c r="MHD465" s="185"/>
      <c r="MHE465" s="185"/>
      <c r="MHF465" s="185"/>
      <c r="MHG465" s="185"/>
      <c r="MHH465" s="185"/>
      <c r="MHI465" s="185"/>
      <c r="MHJ465" s="185"/>
      <c r="MHK465" s="185"/>
      <c r="MHL465" s="185"/>
      <c r="MHM465" s="185"/>
      <c r="MHN465" s="185"/>
      <c r="MHO465" s="185"/>
      <c r="MHP465" s="185"/>
      <c r="MHQ465" s="185"/>
      <c r="MHR465" s="185"/>
      <c r="MHS465" s="185"/>
      <c r="MHT465" s="185"/>
      <c r="MHU465" s="185"/>
      <c r="MHV465" s="185"/>
      <c r="MHW465" s="185"/>
      <c r="MHX465" s="185"/>
      <c r="MHY465" s="185"/>
      <c r="MHZ465" s="185"/>
      <c r="MIA465" s="185"/>
      <c r="MIB465" s="185"/>
      <c r="MIC465" s="185"/>
      <c r="MID465" s="185"/>
      <c r="MIE465" s="185"/>
      <c r="MIF465" s="185"/>
      <c r="MIG465" s="185"/>
      <c r="MIH465" s="185"/>
      <c r="MII465" s="185"/>
      <c r="MIJ465" s="185"/>
      <c r="MIK465" s="185"/>
      <c r="MIL465" s="185"/>
      <c r="MIM465" s="185"/>
      <c r="MIN465" s="185"/>
      <c r="MIO465" s="185"/>
      <c r="MIP465" s="185"/>
      <c r="MIQ465" s="185"/>
      <c r="MIR465" s="185"/>
      <c r="MIS465" s="185"/>
      <c r="MIT465" s="185"/>
      <c r="MIU465" s="185"/>
      <c r="MIV465" s="185"/>
      <c r="MIW465" s="185"/>
      <c r="MIX465" s="185"/>
      <c r="MIY465" s="185"/>
      <c r="MIZ465" s="185"/>
      <c r="MJA465" s="185"/>
      <c r="MJB465" s="185"/>
      <c r="MJC465" s="185"/>
      <c r="MJD465" s="185"/>
      <c r="MJE465" s="185"/>
      <c r="MJF465" s="185"/>
      <c r="MJG465" s="185"/>
      <c r="MJH465" s="185"/>
      <c r="MJI465" s="185"/>
      <c r="MJJ465" s="185"/>
      <c r="MJK465" s="185"/>
      <c r="MJL465" s="185"/>
      <c r="MJM465" s="185"/>
      <c r="MJN465" s="185"/>
      <c r="MJO465" s="185"/>
      <c r="MJP465" s="185"/>
      <c r="MJQ465" s="185"/>
      <c r="MJR465" s="185"/>
      <c r="MJS465" s="185"/>
      <c r="MJT465" s="185"/>
      <c r="MJU465" s="185"/>
      <c r="MJV465" s="185"/>
      <c r="MJW465" s="185"/>
      <c r="MJX465" s="185"/>
      <c r="MJY465" s="185"/>
      <c r="MJZ465" s="185"/>
      <c r="MKA465" s="185"/>
      <c r="MKB465" s="185"/>
      <c r="MKC465" s="185"/>
      <c r="MKD465" s="185"/>
      <c r="MKE465" s="185"/>
      <c r="MKF465" s="185"/>
      <c r="MKG465" s="185"/>
      <c r="MKH465" s="185"/>
      <c r="MKI465" s="185"/>
      <c r="MKJ465" s="185"/>
      <c r="MKK465" s="185"/>
      <c r="MKL465" s="185"/>
      <c r="MKM465" s="185"/>
      <c r="MKN465" s="185"/>
      <c r="MKO465" s="185"/>
      <c r="MKP465" s="185"/>
      <c r="MKQ465" s="185"/>
      <c r="MKR465" s="185"/>
      <c r="MKS465" s="185"/>
      <c r="MKT465" s="185"/>
      <c r="MKU465" s="185"/>
      <c r="MKV465" s="185"/>
      <c r="MKW465" s="185"/>
      <c r="MKX465" s="185"/>
      <c r="MKY465" s="185"/>
      <c r="MKZ465" s="185"/>
      <c r="MLA465" s="185"/>
      <c r="MLB465" s="185"/>
      <c r="MLC465" s="185"/>
      <c r="MLD465" s="185"/>
      <c r="MLE465" s="185"/>
      <c r="MLF465" s="185"/>
      <c r="MLG465" s="185"/>
      <c r="MLH465" s="185"/>
      <c r="MLI465" s="185"/>
      <c r="MLJ465" s="185"/>
      <c r="MLK465" s="185"/>
      <c r="MLL465" s="185"/>
      <c r="MLM465" s="185"/>
      <c r="MLN465" s="185"/>
      <c r="MLO465" s="185"/>
      <c r="MLP465" s="185"/>
      <c r="MLQ465" s="185"/>
      <c r="MLR465" s="185"/>
      <c r="MLS465" s="185"/>
      <c r="MLT465" s="185"/>
      <c r="MLU465" s="185"/>
      <c r="MLV465" s="185"/>
      <c r="MLW465" s="185"/>
      <c r="MLX465" s="185"/>
      <c r="MLY465" s="185"/>
      <c r="MLZ465" s="185"/>
      <c r="MMA465" s="185"/>
      <c r="MMB465" s="185"/>
      <c r="MMC465" s="185"/>
      <c r="MMD465" s="185"/>
      <c r="MME465" s="185"/>
      <c r="MMF465" s="185"/>
      <c r="MMG465" s="185"/>
      <c r="MMH465" s="185"/>
      <c r="MMI465" s="185"/>
      <c r="MMJ465" s="185"/>
      <c r="MMK465" s="185"/>
      <c r="MML465" s="185"/>
      <c r="MMM465" s="185"/>
      <c r="MMN465" s="185"/>
      <c r="MMO465" s="185"/>
      <c r="MMP465" s="185"/>
      <c r="MMQ465" s="185"/>
      <c r="MMR465" s="185"/>
      <c r="MMS465" s="185"/>
      <c r="MMT465" s="185"/>
      <c r="MMU465" s="185"/>
      <c r="MMV465" s="185"/>
      <c r="MMW465" s="185"/>
      <c r="MMX465" s="185"/>
      <c r="MMY465" s="185"/>
      <c r="MMZ465" s="185"/>
      <c r="MNA465" s="185"/>
      <c r="MNB465" s="185"/>
      <c r="MNC465" s="185"/>
      <c r="MND465" s="185"/>
      <c r="MNE465" s="185"/>
      <c r="MNF465" s="185"/>
      <c r="MNG465" s="185"/>
      <c r="MNH465" s="185"/>
      <c r="MNI465" s="185"/>
      <c r="MNJ465" s="185"/>
      <c r="MNK465" s="185"/>
      <c r="MNL465" s="185"/>
      <c r="MNM465" s="185"/>
      <c r="MNN465" s="185"/>
      <c r="MNO465" s="185"/>
      <c r="MNP465" s="185"/>
      <c r="MNQ465" s="185"/>
      <c r="MNR465" s="185"/>
      <c r="MNS465" s="185"/>
      <c r="MNT465" s="185"/>
      <c r="MNU465" s="185"/>
      <c r="MNV465" s="185"/>
      <c r="MNW465" s="185"/>
      <c r="MNX465" s="185"/>
      <c r="MNY465" s="185"/>
      <c r="MNZ465" s="185"/>
      <c r="MOA465" s="185"/>
      <c r="MOB465" s="185"/>
      <c r="MOC465" s="185"/>
      <c r="MOD465" s="185"/>
      <c r="MOE465" s="185"/>
      <c r="MOF465" s="185"/>
      <c r="MOG465" s="185"/>
      <c r="MOH465" s="185"/>
      <c r="MOI465" s="185"/>
      <c r="MOJ465" s="185"/>
      <c r="MOK465" s="185"/>
      <c r="MOL465" s="185"/>
      <c r="MOM465" s="185"/>
      <c r="MON465" s="185"/>
      <c r="MOO465" s="185"/>
      <c r="MOP465" s="185"/>
      <c r="MOQ465" s="185"/>
      <c r="MOR465" s="185"/>
      <c r="MOS465" s="185"/>
      <c r="MOT465" s="185"/>
      <c r="MOU465" s="185"/>
      <c r="MOV465" s="185"/>
      <c r="MOW465" s="185"/>
      <c r="MOX465" s="185"/>
      <c r="MOY465" s="185"/>
      <c r="MOZ465" s="185"/>
      <c r="MPA465" s="185"/>
      <c r="MPB465" s="185"/>
      <c r="MPC465" s="185"/>
      <c r="MPD465" s="185"/>
      <c r="MPE465" s="185"/>
      <c r="MPF465" s="185"/>
      <c r="MPG465" s="185"/>
      <c r="MPH465" s="185"/>
      <c r="MPI465" s="185"/>
      <c r="MPJ465" s="185"/>
      <c r="MPK465" s="185"/>
      <c r="MPL465" s="185"/>
      <c r="MPM465" s="185"/>
      <c r="MPN465" s="185"/>
      <c r="MPO465" s="185"/>
      <c r="MPP465" s="185"/>
      <c r="MPQ465" s="185"/>
      <c r="MPR465" s="185"/>
      <c r="MPS465" s="185"/>
      <c r="MPT465" s="185"/>
      <c r="MPU465" s="185"/>
      <c r="MPV465" s="185"/>
      <c r="MPW465" s="185"/>
      <c r="MPX465" s="185"/>
      <c r="MPY465" s="185"/>
      <c r="MPZ465" s="185"/>
      <c r="MQA465" s="185"/>
      <c r="MQB465" s="185"/>
      <c r="MQC465" s="185"/>
      <c r="MQD465" s="185"/>
      <c r="MQE465" s="185"/>
      <c r="MQF465" s="185"/>
      <c r="MQG465" s="185"/>
      <c r="MQH465" s="185"/>
      <c r="MQI465" s="185"/>
      <c r="MQJ465" s="185"/>
      <c r="MQK465" s="185"/>
      <c r="MQL465" s="185"/>
      <c r="MQM465" s="185"/>
      <c r="MQN465" s="185"/>
      <c r="MQO465" s="185"/>
      <c r="MQP465" s="185"/>
      <c r="MQQ465" s="185"/>
      <c r="MQR465" s="185"/>
      <c r="MQS465" s="185"/>
      <c r="MQT465" s="185"/>
      <c r="MQU465" s="185"/>
      <c r="MQV465" s="185"/>
      <c r="MQW465" s="185"/>
      <c r="MQX465" s="185"/>
      <c r="MQY465" s="185"/>
      <c r="MQZ465" s="185"/>
      <c r="MRA465" s="185"/>
      <c r="MRB465" s="185"/>
      <c r="MRC465" s="185"/>
      <c r="MRD465" s="185"/>
      <c r="MRE465" s="185"/>
      <c r="MRF465" s="185"/>
      <c r="MRG465" s="185"/>
      <c r="MRH465" s="185"/>
      <c r="MRI465" s="185"/>
      <c r="MRJ465" s="185"/>
      <c r="MRK465" s="185"/>
      <c r="MRL465" s="185"/>
      <c r="MRM465" s="185"/>
      <c r="MRN465" s="185"/>
      <c r="MRO465" s="185"/>
      <c r="MRP465" s="185"/>
      <c r="MRQ465" s="185"/>
      <c r="MRR465" s="185"/>
      <c r="MRS465" s="185"/>
      <c r="MRT465" s="185"/>
      <c r="MRU465" s="185"/>
      <c r="MRV465" s="185"/>
      <c r="MRW465" s="185"/>
      <c r="MRX465" s="185"/>
      <c r="MRY465" s="185"/>
      <c r="MRZ465" s="185"/>
      <c r="MSA465" s="185"/>
      <c r="MSB465" s="185"/>
      <c r="MSC465" s="185"/>
      <c r="MSD465" s="185"/>
      <c r="MSE465" s="185"/>
      <c r="MSF465" s="185"/>
      <c r="MSG465" s="185"/>
      <c r="MSH465" s="185"/>
      <c r="MSI465" s="185"/>
      <c r="MSJ465" s="185"/>
      <c r="MSK465" s="185"/>
      <c r="MSL465" s="185"/>
      <c r="MSM465" s="185"/>
      <c r="MSN465" s="185"/>
      <c r="MSO465" s="185"/>
      <c r="MSP465" s="185"/>
      <c r="MSQ465" s="185"/>
      <c r="MSR465" s="185"/>
      <c r="MSS465" s="185"/>
      <c r="MST465" s="185"/>
      <c r="MSU465" s="185"/>
      <c r="MSV465" s="185"/>
      <c r="MSW465" s="185"/>
      <c r="MSX465" s="185"/>
      <c r="MSY465" s="185"/>
      <c r="MSZ465" s="185"/>
      <c r="MTA465" s="185"/>
      <c r="MTB465" s="185"/>
      <c r="MTC465" s="185"/>
      <c r="MTD465" s="185"/>
      <c r="MTE465" s="185"/>
      <c r="MTF465" s="185"/>
      <c r="MTG465" s="185"/>
      <c r="MTH465" s="185"/>
      <c r="MTI465" s="185"/>
      <c r="MTJ465" s="185"/>
      <c r="MTK465" s="185"/>
      <c r="MTL465" s="185"/>
      <c r="MTM465" s="185"/>
      <c r="MTN465" s="185"/>
      <c r="MTO465" s="185"/>
      <c r="MTP465" s="185"/>
      <c r="MTQ465" s="185"/>
      <c r="MTR465" s="185"/>
      <c r="MTS465" s="185"/>
      <c r="MTT465" s="185"/>
      <c r="MTU465" s="185"/>
      <c r="MTV465" s="185"/>
      <c r="MTW465" s="185"/>
      <c r="MTX465" s="185"/>
      <c r="MTY465" s="185"/>
      <c r="MTZ465" s="185"/>
      <c r="MUA465" s="185"/>
      <c r="MUB465" s="185"/>
      <c r="MUC465" s="185"/>
      <c r="MUD465" s="185"/>
      <c r="MUE465" s="185"/>
      <c r="MUF465" s="185"/>
      <c r="MUG465" s="185"/>
      <c r="MUH465" s="185"/>
      <c r="MUI465" s="185"/>
      <c r="MUJ465" s="185"/>
      <c r="MUK465" s="185"/>
      <c r="MUL465" s="185"/>
      <c r="MUM465" s="185"/>
      <c r="MUN465" s="185"/>
      <c r="MUO465" s="185"/>
      <c r="MUP465" s="185"/>
      <c r="MUQ465" s="185"/>
      <c r="MUR465" s="185"/>
      <c r="MUS465" s="185"/>
      <c r="MUT465" s="185"/>
      <c r="MUU465" s="185"/>
      <c r="MUV465" s="185"/>
      <c r="MUW465" s="185"/>
      <c r="MUX465" s="185"/>
      <c r="MUY465" s="185"/>
      <c r="MUZ465" s="185"/>
      <c r="MVA465" s="185"/>
      <c r="MVB465" s="185"/>
      <c r="MVC465" s="185"/>
      <c r="MVD465" s="185"/>
      <c r="MVE465" s="185"/>
      <c r="MVF465" s="185"/>
      <c r="MVG465" s="185"/>
      <c r="MVH465" s="185"/>
      <c r="MVI465" s="185"/>
      <c r="MVJ465" s="185"/>
      <c r="MVK465" s="185"/>
      <c r="MVL465" s="185"/>
      <c r="MVM465" s="185"/>
      <c r="MVN465" s="185"/>
      <c r="MVO465" s="185"/>
      <c r="MVP465" s="185"/>
      <c r="MVQ465" s="185"/>
      <c r="MVR465" s="185"/>
      <c r="MVS465" s="185"/>
      <c r="MVT465" s="185"/>
      <c r="MVU465" s="185"/>
      <c r="MVV465" s="185"/>
      <c r="MVW465" s="185"/>
      <c r="MVX465" s="185"/>
      <c r="MVY465" s="185"/>
      <c r="MVZ465" s="185"/>
      <c r="MWA465" s="185"/>
      <c r="MWB465" s="185"/>
      <c r="MWC465" s="185"/>
      <c r="MWD465" s="185"/>
      <c r="MWE465" s="185"/>
      <c r="MWF465" s="185"/>
      <c r="MWG465" s="185"/>
      <c r="MWH465" s="185"/>
      <c r="MWI465" s="185"/>
      <c r="MWJ465" s="185"/>
      <c r="MWK465" s="185"/>
      <c r="MWL465" s="185"/>
      <c r="MWM465" s="185"/>
      <c r="MWN465" s="185"/>
      <c r="MWO465" s="185"/>
      <c r="MWP465" s="185"/>
      <c r="MWQ465" s="185"/>
      <c r="MWR465" s="185"/>
      <c r="MWS465" s="185"/>
      <c r="MWT465" s="185"/>
      <c r="MWU465" s="185"/>
      <c r="MWV465" s="185"/>
      <c r="MWW465" s="185"/>
      <c r="MWX465" s="185"/>
      <c r="MWY465" s="185"/>
      <c r="MWZ465" s="185"/>
      <c r="MXA465" s="185"/>
      <c r="MXB465" s="185"/>
      <c r="MXC465" s="185"/>
      <c r="MXD465" s="185"/>
      <c r="MXE465" s="185"/>
      <c r="MXF465" s="185"/>
      <c r="MXG465" s="185"/>
      <c r="MXH465" s="185"/>
      <c r="MXI465" s="185"/>
      <c r="MXJ465" s="185"/>
      <c r="MXK465" s="185"/>
      <c r="MXL465" s="185"/>
      <c r="MXM465" s="185"/>
      <c r="MXN465" s="185"/>
      <c r="MXO465" s="185"/>
      <c r="MXP465" s="185"/>
      <c r="MXQ465" s="185"/>
      <c r="MXR465" s="185"/>
      <c r="MXS465" s="185"/>
      <c r="MXT465" s="185"/>
      <c r="MXU465" s="185"/>
      <c r="MXV465" s="185"/>
      <c r="MXW465" s="185"/>
      <c r="MXX465" s="185"/>
      <c r="MXY465" s="185"/>
      <c r="MXZ465" s="185"/>
      <c r="MYA465" s="185"/>
      <c r="MYB465" s="185"/>
      <c r="MYC465" s="185"/>
      <c r="MYD465" s="185"/>
      <c r="MYE465" s="185"/>
      <c r="MYF465" s="185"/>
      <c r="MYG465" s="185"/>
      <c r="MYH465" s="185"/>
      <c r="MYI465" s="185"/>
      <c r="MYJ465" s="185"/>
      <c r="MYK465" s="185"/>
      <c r="MYL465" s="185"/>
      <c r="MYM465" s="185"/>
      <c r="MYN465" s="185"/>
      <c r="MYO465" s="185"/>
      <c r="MYP465" s="185"/>
      <c r="MYQ465" s="185"/>
      <c r="MYR465" s="185"/>
      <c r="MYS465" s="185"/>
      <c r="MYT465" s="185"/>
      <c r="MYU465" s="185"/>
      <c r="MYV465" s="185"/>
      <c r="MYW465" s="185"/>
      <c r="MYX465" s="185"/>
      <c r="MYY465" s="185"/>
      <c r="MYZ465" s="185"/>
      <c r="MZA465" s="185"/>
      <c r="MZB465" s="185"/>
      <c r="MZC465" s="185"/>
      <c r="MZD465" s="185"/>
      <c r="MZE465" s="185"/>
      <c r="MZF465" s="185"/>
      <c r="MZG465" s="185"/>
      <c r="MZH465" s="185"/>
      <c r="MZI465" s="185"/>
      <c r="MZJ465" s="185"/>
      <c r="MZK465" s="185"/>
      <c r="MZL465" s="185"/>
      <c r="MZM465" s="185"/>
      <c r="MZN465" s="185"/>
      <c r="MZO465" s="185"/>
      <c r="MZP465" s="185"/>
      <c r="MZQ465" s="185"/>
      <c r="MZR465" s="185"/>
      <c r="MZS465" s="185"/>
      <c r="MZT465" s="185"/>
      <c r="MZU465" s="185"/>
      <c r="MZV465" s="185"/>
      <c r="MZW465" s="185"/>
      <c r="MZX465" s="185"/>
      <c r="MZY465" s="185"/>
      <c r="MZZ465" s="185"/>
      <c r="NAA465" s="185"/>
      <c r="NAB465" s="185"/>
      <c r="NAC465" s="185"/>
      <c r="NAD465" s="185"/>
      <c r="NAE465" s="185"/>
      <c r="NAF465" s="185"/>
      <c r="NAG465" s="185"/>
      <c r="NAH465" s="185"/>
      <c r="NAI465" s="185"/>
      <c r="NAJ465" s="185"/>
      <c r="NAK465" s="185"/>
      <c r="NAL465" s="185"/>
      <c r="NAM465" s="185"/>
      <c r="NAN465" s="185"/>
      <c r="NAO465" s="185"/>
      <c r="NAP465" s="185"/>
      <c r="NAQ465" s="185"/>
      <c r="NAR465" s="185"/>
      <c r="NAS465" s="185"/>
      <c r="NAT465" s="185"/>
      <c r="NAU465" s="185"/>
      <c r="NAV465" s="185"/>
      <c r="NAW465" s="185"/>
      <c r="NAX465" s="185"/>
      <c r="NAY465" s="185"/>
      <c r="NAZ465" s="185"/>
      <c r="NBA465" s="185"/>
      <c r="NBB465" s="185"/>
      <c r="NBC465" s="185"/>
      <c r="NBD465" s="185"/>
      <c r="NBE465" s="185"/>
      <c r="NBF465" s="185"/>
      <c r="NBG465" s="185"/>
      <c r="NBH465" s="185"/>
      <c r="NBI465" s="185"/>
      <c r="NBJ465" s="185"/>
      <c r="NBK465" s="185"/>
      <c r="NBL465" s="185"/>
      <c r="NBM465" s="185"/>
      <c r="NBN465" s="185"/>
      <c r="NBO465" s="185"/>
      <c r="NBP465" s="185"/>
      <c r="NBQ465" s="185"/>
      <c r="NBR465" s="185"/>
      <c r="NBS465" s="185"/>
      <c r="NBT465" s="185"/>
      <c r="NBU465" s="185"/>
      <c r="NBV465" s="185"/>
      <c r="NBW465" s="185"/>
      <c r="NBX465" s="185"/>
      <c r="NBY465" s="185"/>
      <c r="NBZ465" s="185"/>
      <c r="NCA465" s="185"/>
      <c r="NCB465" s="185"/>
      <c r="NCC465" s="185"/>
      <c r="NCD465" s="185"/>
      <c r="NCE465" s="185"/>
      <c r="NCF465" s="185"/>
      <c r="NCG465" s="185"/>
      <c r="NCH465" s="185"/>
      <c r="NCI465" s="185"/>
      <c r="NCJ465" s="185"/>
      <c r="NCK465" s="185"/>
      <c r="NCL465" s="185"/>
      <c r="NCM465" s="185"/>
      <c r="NCN465" s="185"/>
      <c r="NCO465" s="185"/>
      <c r="NCP465" s="185"/>
      <c r="NCQ465" s="185"/>
      <c r="NCR465" s="185"/>
      <c r="NCS465" s="185"/>
      <c r="NCT465" s="185"/>
      <c r="NCU465" s="185"/>
      <c r="NCV465" s="185"/>
      <c r="NCW465" s="185"/>
      <c r="NCX465" s="185"/>
      <c r="NCY465" s="185"/>
      <c r="NCZ465" s="185"/>
      <c r="NDA465" s="185"/>
      <c r="NDB465" s="185"/>
      <c r="NDC465" s="185"/>
      <c r="NDD465" s="185"/>
      <c r="NDE465" s="185"/>
      <c r="NDF465" s="185"/>
      <c r="NDG465" s="185"/>
      <c r="NDH465" s="185"/>
      <c r="NDI465" s="185"/>
      <c r="NDJ465" s="185"/>
      <c r="NDK465" s="185"/>
      <c r="NDL465" s="185"/>
      <c r="NDM465" s="185"/>
      <c r="NDN465" s="185"/>
      <c r="NDO465" s="185"/>
      <c r="NDP465" s="185"/>
      <c r="NDQ465" s="185"/>
      <c r="NDR465" s="185"/>
      <c r="NDS465" s="185"/>
      <c r="NDT465" s="185"/>
      <c r="NDU465" s="185"/>
      <c r="NDV465" s="185"/>
      <c r="NDW465" s="185"/>
      <c r="NDX465" s="185"/>
      <c r="NDY465" s="185"/>
      <c r="NDZ465" s="185"/>
      <c r="NEA465" s="185"/>
      <c r="NEB465" s="185"/>
      <c r="NEC465" s="185"/>
      <c r="NED465" s="185"/>
      <c r="NEE465" s="185"/>
      <c r="NEF465" s="185"/>
      <c r="NEG465" s="185"/>
      <c r="NEH465" s="185"/>
      <c r="NEI465" s="185"/>
      <c r="NEJ465" s="185"/>
      <c r="NEK465" s="185"/>
      <c r="NEL465" s="185"/>
      <c r="NEM465" s="185"/>
      <c r="NEN465" s="185"/>
      <c r="NEO465" s="185"/>
      <c r="NEP465" s="185"/>
      <c r="NEQ465" s="185"/>
      <c r="NER465" s="185"/>
      <c r="NES465" s="185"/>
      <c r="NET465" s="185"/>
      <c r="NEU465" s="185"/>
      <c r="NEV465" s="185"/>
      <c r="NEW465" s="185"/>
      <c r="NEX465" s="185"/>
      <c r="NEY465" s="185"/>
      <c r="NEZ465" s="185"/>
      <c r="NFA465" s="185"/>
      <c r="NFB465" s="185"/>
      <c r="NFC465" s="185"/>
      <c r="NFD465" s="185"/>
      <c r="NFE465" s="185"/>
      <c r="NFF465" s="185"/>
      <c r="NFG465" s="185"/>
      <c r="NFH465" s="185"/>
      <c r="NFI465" s="185"/>
      <c r="NFJ465" s="185"/>
      <c r="NFK465" s="185"/>
      <c r="NFL465" s="185"/>
      <c r="NFM465" s="185"/>
      <c r="NFN465" s="185"/>
      <c r="NFO465" s="185"/>
      <c r="NFP465" s="185"/>
      <c r="NFQ465" s="185"/>
      <c r="NFR465" s="185"/>
      <c r="NFS465" s="185"/>
      <c r="NFT465" s="185"/>
      <c r="NFU465" s="185"/>
      <c r="NFV465" s="185"/>
      <c r="NFW465" s="185"/>
      <c r="NFX465" s="185"/>
      <c r="NFY465" s="185"/>
      <c r="NFZ465" s="185"/>
      <c r="NGA465" s="185"/>
      <c r="NGB465" s="185"/>
      <c r="NGC465" s="185"/>
      <c r="NGD465" s="185"/>
      <c r="NGE465" s="185"/>
      <c r="NGF465" s="185"/>
      <c r="NGG465" s="185"/>
      <c r="NGH465" s="185"/>
      <c r="NGI465" s="185"/>
      <c r="NGJ465" s="185"/>
      <c r="NGK465" s="185"/>
      <c r="NGL465" s="185"/>
      <c r="NGM465" s="185"/>
      <c r="NGN465" s="185"/>
      <c r="NGO465" s="185"/>
      <c r="NGP465" s="185"/>
      <c r="NGQ465" s="185"/>
      <c r="NGR465" s="185"/>
      <c r="NGS465" s="185"/>
      <c r="NGT465" s="185"/>
      <c r="NGU465" s="185"/>
      <c r="NGV465" s="185"/>
      <c r="NGW465" s="185"/>
      <c r="NGX465" s="185"/>
      <c r="NGY465" s="185"/>
      <c r="NGZ465" s="185"/>
      <c r="NHA465" s="185"/>
      <c r="NHB465" s="185"/>
      <c r="NHC465" s="185"/>
      <c r="NHD465" s="185"/>
      <c r="NHE465" s="185"/>
      <c r="NHF465" s="185"/>
      <c r="NHG465" s="185"/>
      <c r="NHH465" s="185"/>
      <c r="NHI465" s="185"/>
      <c r="NHJ465" s="185"/>
      <c r="NHK465" s="185"/>
      <c r="NHL465" s="185"/>
      <c r="NHM465" s="185"/>
      <c r="NHN465" s="185"/>
      <c r="NHO465" s="185"/>
      <c r="NHP465" s="185"/>
      <c r="NHQ465" s="185"/>
      <c r="NHR465" s="185"/>
      <c r="NHS465" s="185"/>
      <c r="NHT465" s="185"/>
      <c r="NHU465" s="185"/>
      <c r="NHV465" s="185"/>
      <c r="NHW465" s="185"/>
      <c r="NHX465" s="185"/>
      <c r="NHY465" s="185"/>
      <c r="NHZ465" s="185"/>
      <c r="NIA465" s="185"/>
      <c r="NIB465" s="185"/>
      <c r="NIC465" s="185"/>
      <c r="NID465" s="185"/>
      <c r="NIE465" s="185"/>
      <c r="NIF465" s="185"/>
      <c r="NIG465" s="185"/>
      <c r="NIH465" s="185"/>
      <c r="NII465" s="185"/>
      <c r="NIJ465" s="185"/>
      <c r="NIK465" s="185"/>
      <c r="NIL465" s="185"/>
      <c r="NIM465" s="185"/>
      <c r="NIN465" s="185"/>
      <c r="NIO465" s="185"/>
      <c r="NIP465" s="185"/>
      <c r="NIQ465" s="185"/>
      <c r="NIR465" s="185"/>
      <c r="NIS465" s="185"/>
      <c r="NIT465" s="185"/>
      <c r="NIU465" s="185"/>
      <c r="NIV465" s="185"/>
      <c r="NIW465" s="185"/>
      <c r="NIX465" s="185"/>
      <c r="NIY465" s="185"/>
      <c r="NIZ465" s="185"/>
      <c r="NJA465" s="185"/>
      <c r="NJB465" s="185"/>
      <c r="NJC465" s="185"/>
      <c r="NJD465" s="185"/>
      <c r="NJE465" s="185"/>
      <c r="NJF465" s="185"/>
      <c r="NJG465" s="185"/>
      <c r="NJH465" s="185"/>
      <c r="NJI465" s="185"/>
      <c r="NJJ465" s="185"/>
      <c r="NJK465" s="185"/>
      <c r="NJL465" s="185"/>
      <c r="NJM465" s="185"/>
      <c r="NJN465" s="185"/>
      <c r="NJO465" s="185"/>
      <c r="NJP465" s="185"/>
      <c r="NJQ465" s="185"/>
      <c r="NJR465" s="185"/>
      <c r="NJS465" s="185"/>
      <c r="NJT465" s="185"/>
      <c r="NJU465" s="185"/>
      <c r="NJV465" s="185"/>
      <c r="NJW465" s="185"/>
      <c r="NJX465" s="185"/>
      <c r="NJY465" s="185"/>
      <c r="NJZ465" s="185"/>
      <c r="NKA465" s="185"/>
      <c r="NKB465" s="185"/>
      <c r="NKC465" s="185"/>
      <c r="NKD465" s="185"/>
      <c r="NKE465" s="185"/>
      <c r="NKF465" s="185"/>
      <c r="NKG465" s="185"/>
      <c r="NKH465" s="185"/>
      <c r="NKI465" s="185"/>
      <c r="NKJ465" s="185"/>
      <c r="NKK465" s="185"/>
      <c r="NKL465" s="185"/>
      <c r="NKM465" s="185"/>
      <c r="NKN465" s="185"/>
      <c r="NKO465" s="185"/>
      <c r="NKP465" s="185"/>
      <c r="NKQ465" s="185"/>
      <c r="NKR465" s="185"/>
      <c r="NKS465" s="185"/>
      <c r="NKT465" s="185"/>
      <c r="NKU465" s="185"/>
      <c r="NKV465" s="185"/>
      <c r="NKW465" s="185"/>
      <c r="NKX465" s="185"/>
      <c r="NKY465" s="185"/>
      <c r="NKZ465" s="185"/>
      <c r="NLA465" s="185"/>
      <c r="NLB465" s="185"/>
      <c r="NLC465" s="185"/>
      <c r="NLD465" s="185"/>
      <c r="NLE465" s="185"/>
      <c r="NLF465" s="185"/>
      <c r="NLG465" s="185"/>
      <c r="NLH465" s="185"/>
      <c r="NLI465" s="185"/>
      <c r="NLJ465" s="185"/>
      <c r="NLK465" s="185"/>
      <c r="NLL465" s="185"/>
      <c r="NLM465" s="185"/>
      <c r="NLN465" s="185"/>
      <c r="NLO465" s="185"/>
      <c r="NLP465" s="185"/>
      <c r="NLQ465" s="185"/>
      <c r="NLR465" s="185"/>
      <c r="NLS465" s="185"/>
      <c r="NLT465" s="185"/>
      <c r="NLU465" s="185"/>
      <c r="NLV465" s="185"/>
      <c r="NLW465" s="185"/>
      <c r="NLX465" s="185"/>
      <c r="NLY465" s="185"/>
      <c r="NLZ465" s="185"/>
      <c r="NMA465" s="185"/>
      <c r="NMB465" s="185"/>
      <c r="NMC465" s="185"/>
      <c r="NMD465" s="185"/>
      <c r="NME465" s="185"/>
      <c r="NMF465" s="185"/>
      <c r="NMG465" s="185"/>
      <c r="NMH465" s="185"/>
      <c r="NMI465" s="185"/>
      <c r="NMJ465" s="185"/>
      <c r="NMK465" s="185"/>
      <c r="NML465" s="185"/>
      <c r="NMM465" s="185"/>
      <c r="NMN465" s="185"/>
      <c r="NMO465" s="185"/>
      <c r="NMP465" s="185"/>
      <c r="NMQ465" s="185"/>
      <c r="NMR465" s="185"/>
      <c r="NMS465" s="185"/>
      <c r="NMT465" s="185"/>
      <c r="NMU465" s="185"/>
      <c r="NMV465" s="185"/>
      <c r="NMW465" s="185"/>
      <c r="NMX465" s="185"/>
      <c r="NMY465" s="185"/>
      <c r="NMZ465" s="185"/>
      <c r="NNA465" s="185"/>
      <c r="NNB465" s="185"/>
      <c r="NNC465" s="185"/>
      <c r="NND465" s="185"/>
      <c r="NNE465" s="185"/>
      <c r="NNF465" s="185"/>
      <c r="NNG465" s="185"/>
      <c r="NNH465" s="185"/>
      <c r="NNI465" s="185"/>
      <c r="NNJ465" s="185"/>
      <c r="NNK465" s="185"/>
      <c r="NNL465" s="185"/>
      <c r="NNM465" s="185"/>
      <c r="NNN465" s="185"/>
      <c r="NNO465" s="185"/>
      <c r="NNP465" s="185"/>
      <c r="NNQ465" s="185"/>
      <c r="NNR465" s="185"/>
      <c r="NNS465" s="185"/>
      <c r="NNT465" s="185"/>
      <c r="NNU465" s="185"/>
      <c r="NNV465" s="185"/>
      <c r="NNW465" s="185"/>
      <c r="NNX465" s="185"/>
      <c r="NNY465" s="185"/>
      <c r="NNZ465" s="185"/>
      <c r="NOA465" s="185"/>
      <c r="NOB465" s="185"/>
      <c r="NOC465" s="185"/>
      <c r="NOD465" s="185"/>
      <c r="NOE465" s="185"/>
      <c r="NOF465" s="185"/>
      <c r="NOG465" s="185"/>
      <c r="NOH465" s="185"/>
      <c r="NOI465" s="185"/>
      <c r="NOJ465" s="185"/>
      <c r="NOK465" s="185"/>
      <c r="NOL465" s="185"/>
      <c r="NOM465" s="185"/>
      <c r="NON465" s="185"/>
      <c r="NOO465" s="185"/>
      <c r="NOP465" s="185"/>
      <c r="NOQ465" s="185"/>
      <c r="NOR465" s="185"/>
      <c r="NOS465" s="185"/>
      <c r="NOT465" s="185"/>
      <c r="NOU465" s="185"/>
      <c r="NOV465" s="185"/>
      <c r="NOW465" s="185"/>
      <c r="NOX465" s="185"/>
      <c r="NOY465" s="185"/>
      <c r="NOZ465" s="185"/>
      <c r="NPA465" s="185"/>
      <c r="NPB465" s="185"/>
      <c r="NPC465" s="185"/>
      <c r="NPD465" s="185"/>
      <c r="NPE465" s="185"/>
      <c r="NPF465" s="185"/>
      <c r="NPG465" s="185"/>
      <c r="NPH465" s="185"/>
      <c r="NPI465" s="185"/>
      <c r="NPJ465" s="185"/>
      <c r="NPK465" s="185"/>
      <c r="NPL465" s="185"/>
      <c r="NPM465" s="185"/>
      <c r="NPN465" s="185"/>
      <c r="NPO465" s="185"/>
      <c r="NPP465" s="185"/>
      <c r="NPQ465" s="185"/>
      <c r="NPR465" s="185"/>
      <c r="NPS465" s="185"/>
      <c r="NPT465" s="185"/>
      <c r="NPU465" s="185"/>
      <c r="NPV465" s="185"/>
      <c r="NPW465" s="185"/>
      <c r="NPX465" s="185"/>
      <c r="NPY465" s="185"/>
      <c r="NPZ465" s="185"/>
      <c r="NQA465" s="185"/>
      <c r="NQB465" s="185"/>
      <c r="NQC465" s="185"/>
      <c r="NQD465" s="185"/>
      <c r="NQE465" s="185"/>
      <c r="NQF465" s="185"/>
      <c r="NQG465" s="185"/>
      <c r="NQH465" s="185"/>
      <c r="NQI465" s="185"/>
      <c r="NQJ465" s="185"/>
      <c r="NQK465" s="185"/>
      <c r="NQL465" s="185"/>
      <c r="NQM465" s="185"/>
      <c r="NQN465" s="185"/>
      <c r="NQO465" s="185"/>
      <c r="NQP465" s="185"/>
      <c r="NQQ465" s="185"/>
      <c r="NQR465" s="185"/>
      <c r="NQS465" s="185"/>
      <c r="NQT465" s="185"/>
      <c r="NQU465" s="185"/>
      <c r="NQV465" s="185"/>
      <c r="NQW465" s="185"/>
      <c r="NQX465" s="185"/>
      <c r="NQY465" s="185"/>
      <c r="NQZ465" s="185"/>
      <c r="NRA465" s="185"/>
      <c r="NRB465" s="185"/>
      <c r="NRC465" s="185"/>
      <c r="NRD465" s="185"/>
      <c r="NRE465" s="185"/>
      <c r="NRF465" s="185"/>
      <c r="NRG465" s="185"/>
      <c r="NRH465" s="185"/>
      <c r="NRI465" s="185"/>
      <c r="NRJ465" s="185"/>
      <c r="NRK465" s="185"/>
      <c r="NRL465" s="185"/>
      <c r="NRM465" s="185"/>
      <c r="NRN465" s="185"/>
      <c r="NRO465" s="185"/>
      <c r="NRP465" s="185"/>
      <c r="NRQ465" s="185"/>
      <c r="NRR465" s="185"/>
      <c r="NRS465" s="185"/>
      <c r="NRT465" s="185"/>
      <c r="NRU465" s="185"/>
      <c r="NRV465" s="185"/>
      <c r="NRW465" s="185"/>
      <c r="NRX465" s="185"/>
      <c r="NRY465" s="185"/>
      <c r="NRZ465" s="185"/>
      <c r="NSA465" s="185"/>
      <c r="NSB465" s="185"/>
      <c r="NSC465" s="185"/>
      <c r="NSD465" s="185"/>
      <c r="NSE465" s="185"/>
      <c r="NSF465" s="185"/>
      <c r="NSG465" s="185"/>
      <c r="NSH465" s="185"/>
      <c r="NSI465" s="185"/>
      <c r="NSJ465" s="185"/>
      <c r="NSK465" s="185"/>
      <c r="NSL465" s="185"/>
      <c r="NSM465" s="185"/>
      <c r="NSN465" s="185"/>
      <c r="NSO465" s="185"/>
      <c r="NSP465" s="185"/>
      <c r="NSQ465" s="185"/>
      <c r="NSR465" s="185"/>
      <c r="NSS465" s="185"/>
      <c r="NST465" s="185"/>
      <c r="NSU465" s="185"/>
      <c r="NSV465" s="185"/>
      <c r="NSW465" s="185"/>
      <c r="NSX465" s="185"/>
      <c r="NSY465" s="185"/>
      <c r="NSZ465" s="185"/>
      <c r="NTA465" s="185"/>
      <c r="NTB465" s="185"/>
      <c r="NTC465" s="185"/>
      <c r="NTD465" s="185"/>
      <c r="NTE465" s="185"/>
      <c r="NTF465" s="185"/>
      <c r="NTG465" s="185"/>
      <c r="NTH465" s="185"/>
      <c r="NTI465" s="185"/>
      <c r="NTJ465" s="185"/>
      <c r="NTK465" s="185"/>
      <c r="NTL465" s="185"/>
      <c r="NTM465" s="185"/>
      <c r="NTN465" s="185"/>
      <c r="NTO465" s="185"/>
      <c r="NTP465" s="185"/>
      <c r="NTQ465" s="185"/>
      <c r="NTR465" s="185"/>
      <c r="NTS465" s="185"/>
      <c r="NTT465" s="185"/>
      <c r="NTU465" s="185"/>
      <c r="NTV465" s="185"/>
      <c r="NTW465" s="185"/>
      <c r="NTX465" s="185"/>
      <c r="NTY465" s="185"/>
      <c r="NTZ465" s="185"/>
      <c r="NUA465" s="185"/>
      <c r="NUB465" s="185"/>
      <c r="NUC465" s="185"/>
      <c r="NUD465" s="185"/>
      <c r="NUE465" s="185"/>
      <c r="NUF465" s="185"/>
      <c r="NUG465" s="185"/>
      <c r="NUH465" s="185"/>
      <c r="NUI465" s="185"/>
      <c r="NUJ465" s="185"/>
      <c r="NUK465" s="185"/>
      <c r="NUL465" s="185"/>
      <c r="NUM465" s="185"/>
      <c r="NUN465" s="185"/>
      <c r="NUO465" s="185"/>
      <c r="NUP465" s="185"/>
      <c r="NUQ465" s="185"/>
      <c r="NUR465" s="185"/>
      <c r="NUS465" s="185"/>
      <c r="NUT465" s="185"/>
      <c r="NUU465" s="185"/>
      <c r="NUV465" s="185"/>
      <c r="NUW465" s="185"/>
      <c r="NUX465" s="185"/>
      <c r="NUY465" s="185"/>
      <c r="NUZ465" s="185"/>
      <c r="NVA465" s="185"/>
      <c r="NVB465" s="185"/>
      <c r="NVC465" s="185"/>
      <c r="NVD465" s="185"/>
      <c r="NVE465" s="185"/>
      <c r="NVF465" s="185"/>
      <c r="NVG465" s="185"/>
      <c r="NVH465" s="185"/>
      <c r="NVI465" s="185"/>
      <c r="NVJ465" s="185"/>
      <c r="NVK465" s="185"/>
      <c r="NVL465" s="185"/>
      <c r="NVM465" s="185"/>
      <c r="NVN465" s="185"/>
      <c r="NVO465" s="185"/>
      <c r="NVP465" s="185"/>
      <c r="NVQ465" s="185"/>
      <c r="NVR465" s="185"/>
      <c r="NVS465" s="185"/>
      <c r="NVT465" s="185"/>
      <c r="NVU465" s="185"/>
      <c r="NVV465" s="185"/>
      <c r="NVW465" s="185"/>
      <c r="NVX465" s="185"/>
      <c r="NVY465" s="185"/>
      <c r="NVZ465" s="185"/>
      <c r="NWA465" s="185"/>
      <c r="NWB465" s="185"/>
      <c r="NWC465" s="185"/>
      <c r="NWD465" s="185"/>
      <c r="NWE465" s="185"/>
      <c r="NWF465" s="185"/>
      <c r="NWG465" s="185"/>
      <c r="NWH465" s="185"/>
      <c r="NWI465" s="185"/>
      <c r="NWJ465" s="185"/>
      <c r="NWK465" s="185"/>
      <c r="NWL465" s="185"/>
      <c r="NWM465" s="185"/>
      <c r="NWN465" s="185"/>
      <c r="NWO465" s="185"/>
      <c r="NWP465" s="185"/>
      <c r="NWQ465" s="185"/>
      <c r="NWR465" s="185"/>
      <c r="NWS465" s="185"/>
      <c r="NWT465" s="185"/>
      <c r="NWU465" s="185"/>
      <c r="NWV465" s="185"/>
      <c r="NWW465" s="185"/>
      <c r="NWX465" s="185"/>
      <c r="NWY465" s="185"/>
      <c r="NWZ465" s="185"/>
      <c r="NXA465" s="185"/>
      <c r="NXB465" s="185"/>
      <c r="NXC465" s="185"/>
      <c r="NXD465" s="185"/>
      <c r="NXE465" s="185"/>
      <c r="NXF465" s="185"/>
      <c r="NXG465" s="185"/>
      <c r="NXH465" s="185"/>
      <c r="NXI465" s="185"/>
      <c r="NXJ465" s="185"/>
      <c r="NXK465" s="185"/>
      <c r="NXL465" s="185"/>
      <c r="NXM465" s="185"/>
      <c r="NXN465" s="185"/>
      <c r="NXO465" s="185"/>
      <c r="NXP465" s="185"/>
      <c r="NXQ465" s="185"/>
      <c r="NXR465" s="185"/>
      <c r="NXS465" s="185"/>
      <c r="NXT465" s="185"/>
      <c r="NXU465" s="185"/>
      <c r="NXV465" s="185"/>
      <c r="NXW465" s="185"/>
      <c r="NXX465" s="185"/>
      <c r="NXY465" s="185"/>
      <c r="NXZ465" s="185"/>
      <c r="NYA465" s="185"/>
      <c r="NYB465" s="185"/>
      <c r="NYC465" s="185"/>
      <c r="NYD465" s="185"/>
      <c r="NYE465" s="185"/>
      <c r="NYF465" s="185"/>
      <c r="NYG465" s="185"/>
      <c r="NYH465" s="185"/>
      <c r="NYI465" s="185"/>
      <c r="NYJ465" s="185"/>
      <c r="NYK465" s="185"/>
      <c r="NYL465" s="185"/>
      <c r="NYM465" s="185"/>
      <c r="NYN465" s="185"/>
      <c r="NYO465" s="185"/>
      <c r="NYP465" s="185"/>
      <c r="NYQ465" s="185"/>
      <c r="NYR465" s="185"/>
      <c r="NYS465" s="185"/>
      <c r="NYT465" s="185"/>
      <c r="NYU465" s="185"/>
      <c r="NYV465" s="185"/>
      <c r="NYW465" s="185"/>
      <c r="NYX465" s="185"/>
      <c r="NYY465" s="185"/>
      <c r="NYZ465" s="185"/>
      <c r="NZA465" s="185"/>
      <c r="NZB465" s="185"/>
      <c r="NZC465" s="185"/>
      <c r="NZD465" s="185"/>
      <c r="NZE465" s="185"/>
      <c r="NZF465" s="185"/>
      <c r="NZG465" s="185"/>
      <c r="NZH465" s="185"/>
      <c r="NZI465" s="185"/>
      <c r="NZJ465" s="185"/>
      <c r="NZK465" s="185"/>
      <c r="NZL465" s="185"/>
      <c r="NZM465" s="185"/>
      <c r="NZN465" s="185"/>
      <c r="NZO465" s="185"/>
      <c r="NZP465" s="185"/>
      <c r="NZQ465" s="185"/>
      <c r="NZR465" s="185"/>
      <c r="NZS465" s="185"/>
      <c r="NZT465" s="185"/>
      <c r="NZU465" s="185"/>
      <c r="NZV465" s="185"/>
      <c r="NZW465" s="185"/>
      <c r="NZX465" s="185"/>
      <c r="NZY465" s="185"/>
      <c r="NZZ465" s="185"/>
      <c r="OAA465" s="185"/>
      <c r="OAB465" s="185"/>
      <c r="OAC465" s="185"/>
      <c r="OAD465" s="185"/>
      <c r="OAE465" s="185"/>
      <c r="OAF465" s="185"/>
      <c r="OAG465" s="185"/>
      <c r="OAH465" s="185"/>
      <c r="OAI465" s="185"/>
      <c r="OAJ465" s="185"/>
      <c r="OAK465" s="185"/>
      <c r="OAL465" s="185"/>
      <c r="OAM465" s="185"/>
      <c r="OAN465" s="185"/>
      <c r="OAO465" s="185"/>
      <c r="OAP465" s="185"/>
      <c r="OAQ465" s="185"/>
      <c r="OAR465" s="185"/>
      <c r="OAS465" s="185"/>
      <c r="OAT465" s="185"/>
      <c r="OAU465" s="185"/>
      <c r="OAV465" s="185"/>
      <c r="OAW465" s="185"/>
      <c r="OAX465" s="185"/>
      <c r="OAY465" s="185"/>
      <c r="OAZ465" s="185"/>
      <c r="OBA465" s="185"/>
      <c r="OBB465" s="185"/>
      <c r="OBC465" s="185"/>
      <c r="OBD465" s="185"/>
      <c r="OBE465" s="185"/>
      <c r="OBF465" s="185"/>
      <c r="OBG465" s="185"/>
      <c r="OBH465" s="185"/>
      <c r="OBI465" s="185"/>
      <c r="OBJ465" s="185"/>
      <c r="OBK465" s="185"/>
      <c r="OBL465" s="185"/>
      <c r="OBM465" s="185"/>
      <c r="OBN465" s="185"/>
      <c r="OBO465" s="185"/>
      <c r="OBP465" s="185"/>
      <c r="OBQ465" s="185"/>
      <c r="OBR465" s="185"/>
      <c r="OBS465" s="185"/>
      <c r="OBT465" s="185"/>
      <c r="OBU465" s="185"/>
      <c r="OBV465" s="185"/>
      <c r="OBW465" s="185"/>
      <c r="OBX465" s="185"/>
      <c r="OBY465" s="185"/>
      <c r="OBZ465" s="185"/>
      <c r="OCA465" s="185"/>
      <c r="OCB465" s="185"/>
      <c r="OCC465" s="185"/>
      <c r="OCD465" s="185"/>
      <c r="OCE465" s="185"/>
      <c r="OCF465" s="185"/>
      <c r="OCG465" s="185"/>
      <c r="OCH465" s="185"/>
      <c r="OCI465" s="185"/>
      <c r="OCJ465" s="185"/>
      <c r="OCK465" s="185"/>
      <c r="OCL465" s="185"/>
      <c r="OCM465" s="185"/>
      <c r="OCN465" s="185"/>
      <c r="OCO465" s="185"/>
      <c r="OCP465" s="185"/>
      <c r="OCQ465" s="185"/>
      <c r="OCR465" s="185"/>
      <c r="OCS465" s="185"/>
      <c r="OCT465" s="185"/>
      <c r="OCU465" s="185"/>
      <c r="OCV465" s="185"/>
      <c r="OCW465" s="185"/>
      <c r="OCX465" s="185"/>
      <c r="OCY465" s="185"/>
      <c r="OCZ465" s="185"/>
      <c r="ODA465" s="185"/>
      <c r="ODB465" s="185"/>
      <c r="ODC465" s="185"/>
      <c r="ODD465" s="185"/>
      <c r="ODE465" s="185"/>
      <c r="ODF465" s="185"/>
      <c r="ODG465" s="185"/>
      <c r="ODH465" s="185"/>
      <c r="ODI465" s="185"/>
      <c r="ODJ465" s="185"/>
      <c r="ODK465" s="185"/>
      <c r="ODL465" s="185"/>
      <c r="ODM465" s="185"/>
      <c r="ODN465" s="185"/>
      <c r="ODO465" s="185"/>
      <c r="ODP465" s="185"/>
      <c r="ODQ465" s="185"/>
      <c r="ODR465" s="185"/>
      <c r="ODS465" s="185"/>
      <c r="ODT465" s="185"/>
      <c r="ODU465" s="185"/>
      <c r="ODV465" s="185"/>
      <c r="ODW465" s="185"/>
      <c r="ODX465" s="185"/>
      <c r="ODY465" s="185"/>
      <c r="ODZ465" s="185"/>
      <c r="OEA465" s="185"/>
      <c r="OEB465" s="185"/>
      <c r="OEC465" s="185"/>
      <c r="OED465" s="185"/>
      <c r="OEE465" s="185"/>
      <c r="OEF465" s="185"/>
      <c r="OEG465" s="185"/>
      <c r="OEH465" s="185"/>
      <c r="OEI465" s="185"/>
      <c r="OEJ465" s="185"/>
      <c r="OEK465" s="185"/>
      <c r="OEL465" s="185"/>
      <c r="OEM465" s="185"/>
      <c r="OEN465" s="185"/>
      <c r="OEO465" s="185"/>
      <c r="OEP465" s="185"/>
      <c r="OEQ465" s="185"/>
      <c r="OER465" s="185"/>
      <c r="OES465" s="185"/>
      <c r="OET465" s="185"/>
      <c r="OEU465" s="185"/>
      <c r="OEV465" s="185"/>
      <c r="OEW465" s="185"/>
      <c r="OEX465" s="185"/>
      <c r="OEY465" s="185"/>
      <c r="OEZ465" s="185"/>
      <c r="OFA465" s="185"/>
      <c r="OFB465" s="185"/>
      <c r="OFC465" s="185"/>
      <c r="OFD465" s="185"/>
      <c r="OFE465" s="185"/>
      <c r="OFF465" s="185"/>
      <c r="OFG465" s="185"/>
      <c r="OFH465" s="185"/>
      <c r="OFI465" s="185"/>
      <c r="OFJ465" s="185"/>
      <c r="OFK465" s="185"/>
      <c r="OFL465" s="185"/>
      <c r="OFM465" s="185"/>
      <c r="OFN465" s="185"/>
      <c r="OFO465" s="185"/>
      <c r="OFP465" s="185"/>
      <c r="OFQ465" s="185"/>
      <c r="OFR465" s="185"/>
      <c r="OFS465" s="185"/>
      <c r="OFT465" s="185"/>
      <c r="OFU465" s="185"/>
      <c r="OFV465" s="185"/>
      <c r="OFW465" s="185"/>
      <c r="OFX465" s="185"/>
      <c r="OFY465" s="185"/>
      <c r="OFZ465" s="185"/>
      <c r="OGA465" s="185"/>
      <c r="OGB465" s="185"/>
      <c r="OGC465" s="185"/>
      <c r="OGD465" s="185"/>
      <c r="OGE465" s="185"/>
      <c r="OGF465" s="185"/>
      <c r="OGG465" s="185"/>
      <c r="OGH465" s="185"/>
      <c r="OGI465" s="185"/>
      <c r="OGJ465" s="185"/>
      <c r="OGK465" s="185"/>
      <c r="OGL465" s="185"/>
      <c r="OGM465" s="185"/>
      <c r="OGN465" s="185"/>
      <c r="OGO465" s="185"/>
      <c r="OGP465" s="185"/>
      <c r="OGQ465" s="185"/>
      <c r="OGR465" s="185"/>
      <c r="OGS465" s="185"/>
      <c r="OGT465" s="185"/>
      <c r="OGU465" s="185"/>
      <c r="OGV465" s="185"/>
      <c r="OGW465" s="185"/>
      <c r="OGX465" s="185"/>
      <c r="OGY465" s="185"/>
      <c r="OGZ465" s="185"/>
      <c r="OHA465" s="185"/>
      <c r="OHB465" s="185"/>
      <c r="OHC465" s="185"/>
      <c r="OHD465" s="185"/>
      <c r="OHE465" s="185"/>
      <c r="OHF465" s="185"/>
      <c r="OHG465" s="185"/>
      <c r="OHH465" s="185"/>
      <c r="OHI465" s="185"/>
      <c r="OHJ465" s="185"/>
      <c r="OHK465" s="185"/>
      <c r="OHL465" s="185"/>
      <c r="OHM465" s="185"/>
      <c r="OHN465" s="185"/>
      <c r="OHO465" s="185"/>
      <c r="OHP465" s="185"/>
      <c r="OHQ465" s="185"/>
      <c r="OHR465" s="185"/>
      <c r="OHS465" s="185"/>
      <c r="OHT465" s="185"/>
      <c r="OHU465" s="185"/>
      <c r="OHV465" s="185"/>
      <c r="OHW465" s="185"/>
      <c r="OHX465" s="185"/>
      <c r="OHY465" s="185"/>
      <c r="OHZ465" s="185"/>
      <c r="OIA465" s="185"/>
      <c r="OIB465" s="185"/>
      <c r="OIC465" s="185"/>
      <c r="OID465" s="185"/>
      <c r="OIE465" s="185"/>
      <c r="OIF465" s="185"/>
      <c r="OIG465" s="185"/>
      <c r="OIH465" s="185"/>
      <c r="OII465" s="185"/>
      <c r="OIJ465" s="185"/>
      <c r="OIK465" s="185"/>
      <c r="OIL465" s="185"/>
      <c r="OIM465" s="185"/>
      <c r="OIN465" s="185"/>
      <c r="OIO465" s="185"/>
      <c r="OIP465" s="185"/>
      <c r="OIQ465" s="185"/>
      <c r="OIR465" s="185"/>
      <c r="OIS465" s="185"/>
      <c r="OIT465" s="185"/>
      <c r="OIU465" s="185"/>
      <c r="OIV465" s="185"/>
      <c r="OIW465" s="185"/>
      <c r="OIX465" s="185"/>
      <c r="OIY465" s="185"/>
      <c r="OIZ465" s="185"/>
      <c r="OJA465" s="185"/>
      <c r="OJB465" s="185"/>
      <c r="OJC465" s="185"/>
      <c r="OJD465" s="185"/>
      <c r="OJE465" s="185"/>
      <c r="OJF465" s="185"/>
      <c r="OJG465" s="185"/>
      <c r="OJH465" s="185"/>
      <c r="OJI465" s="185"/>
      <c r="OJJ465" s="185"/>
      <c r="OJK465" s="185"/>
      <c r="OJL465" s="185"/>
      <c r="OJM465" s="185"/>
      <c r="OJN465" s="185"/>
      <c r="OJO465" s="185"/>
      <c r="OJP465" s="185"/>
      <c r="OJQ465" s="185"/>
      <c r="OJR465" s="185"/>
      <c r="OJS465" s="185"/>
      <c r="OJT465" s="185"/>
      <c r="OJU465" s="185"/>
      <c r="OJV465" s="185"/>
      <c r="OJW465" s="185"/>
      <c r="OJX465" s="185"/>
      <c r="OJY465" s="185"/>
      <c r="OJZ465" s="185"/>
      <c r="OKA465" s="185"/>
      <c r="OKB465" s="185"/>
      <c r="OKC465" s="185"/>
      <c r="OKD465" s="185"/>
      <c r="OKE465" s="185"/>
      <c r="OKF465" s="185"/>
      <c r="OKG465" s="185"/>
      <c r="OKH465" s="185"/>
      <c r="OKI465" s="185"/>
      <c r="OKJ465" s="185"/>
      <c r="OKK465" s="185"/>
      <c r="OKL465" s="185"/>
      <c r="OKM465" s="185"/>
      <c r="OKN465" s="185"/>
      <c r="OKO465" s="185"/>
      <c r="OKP465" s="185"/>
      <c r="OKQ465" s="185"/>
      <c r="OKR465" s="185"/>
      <c r="OKS465" s="185"/>
      <c r="OKT465" s="185"/>
      <c r="OKU465" s="185"/>
      <c r="OKV465" s="185"/>
      <c r="OKW465" s="185"/>
      <c r="OKX465" s="185"/>
      <c r="OKY465" s="185"/>
      <c r="OKZ465" s="185"/>
      <c r="OLA465" s="185"/>
      <c r="OLB465" s="185"/>
      <c r="OLC465" s="185"/>
      <c r="OLD465" s="185"/>
      <c r="OLE465" s="185"/>
      <c r="OLF465" s="185"/>
      <c r="OLG465" s="185"/>
      <c r="OLH465" s="185"/>
      <c r="OLI465" s="185"/>
      <c r="OLJ465" s="185"/>
      <c r="OLK465" s="185"/>
      <c r="OLL465" s="185"/>
      <c r="OLM465" s="185"/>
      <c r="OLN465" s="185"/>
      <c r="OLO465" s="185"/>
      <c r="OLP465" s="185"/>
      <c r="OLQ465" s="185"/>
      <c r="OLR465" s="185"/>
      <c r="OLS465" s="185"/>
      <c r="OLT465" s="185"/>
      <c r="OLU465" s="185"/>
      <c r="OLV465" s="185"/>
      <c r="OLW465" s="185"/>
      <c r="OLX465" s="185"/>
      <c r="OLY465" s="185"/>
      <c r="OLZ465" s="185"/>
      <c r="OMA465" s="185"/>
      <c r="OMB465" s="185"/>
      <c r="OMC465" s="185"/>
      <c r="OMD465" s="185"/>
      <c r="OME465" s="185"/>
      <c r="OMF465" s="185"/>
      <c r="OMG465" s="185"/>
      <c r="OMH465" s="185"/>
      <c r="OMI465" s="185"/>
      <c r="OMJ465" s="185"/>
      <c r="OMK465" s="185"/>
      <c r="OML465" s="185"/>
      <c r="OMM465" s="185"/>
      <c r="OMN465" s="185"/>
      <c r="OMO465" s="185"/>
      <c r="OMP465" s="185"/>
      <c r="OMQ465" s="185"/>
      <c r="OMR465" s="185"/>
      <c r="OMS465" s="185"/>
      <c r="OMT465" s="185"/>
      <c r="OMU465" s="185"/>
      <c r="OMV465" s="185"/>
      <c r="OMW465" s="185"/>
      <c r="OMX465" s="185"/>
      <c r="OMY465" s="185"/>
      <c r="OMZ465" s="185"/>
      <c r="ONA465" s="185"/>
      <c r="ONB465" s="185"/>
      <c r="ONC465" s="185"/>
      <c r="OND465" s="185"/>
      <c r="ONE465" s="185"/>
      <c r="ONF465" s="185"/>
      <c r="ONG465" s="185"/>
      <c r="ONH465" s="185"/>
      <c r="ONI465" s="185"/>
      <c r="ONJ465" s="185"/>
      <c r="ONK465" s="185"/>
      <c r="ONL465" s="185"/>
      <c r="ONM465" s="185"/>
      <c r="ONN465" s="185"/>
      <c r="ONO465" s="185"/>
      <c r="ONP465" s="185"/>
      <c r="ONQ465" s="185"/>
      <c r="ONR465" s="185"/>
      <c r="ONS465" s="185"/>
      <c r="ONT465" s="185"/>
      <c r="ONU465" s="185"/>
      <c r="ONV465" s="185"/>
      <c r="ONW465" s="185"/>
      <c r="ONX465" s="185"/>
      <c r="ONY465" s="185"/>
      <c r="ONZ465" s="185"/>
      <c r="OOA465" s="185"/>
      <c r="OOB465" s="185"/>
      <c r="OOC465" s="185"/>
      <c r="OOD465" s="185"/>
      <c r="OOE465" s="185"/>
      <c r="OOF465" s="185"/>
      <c r="OOG465" s="185"/>
      <c r="OOH465" s="185"/>
      <c r="OOI465" s="185"/>
      <c r="OOJ465" s="185"/>
      <c r="OOK465" s="185"/>
      <c r="OOL465" s="185"/>
      <c r="OOM465" s="185"/>
      <c r="OON465" s="185"/>
      <c r="OOO465" s="185"/>
      <c r="OOP465" s="185"/>
      <c r="OOQ465" s="185"/>
      <c r="OOR465" s="185"/>
      <c r="OOS465" s="185"/>
      <c r="OOT465" s="185"/>
      <c r="OOU465" s="185"/>
      <c r="OOV465" s="185"/>
      <c r="OOW465" s="185"/>
      <c r="OOX465" s="185"/>
      <c r="OOY465" s="185"/>
      <c r="OOZ465" s="185"/>
      <c r="OPA465" s="185"/>
      <c r="OPB465" s="185"/>
      <c r="OPC465" s="185"/>
      <c r="OPD465" s="185"/>
      <c r="OPE465" s="185"/>
      <c r="OPF465" s="185"/>
      <c r="OPG465" s="185"/>
      <c r="OPH465" s="185"/>
      <c r="OPI465" s="185"/>
      <c r="OPJ465" s="185"/>
      <c r="OPK465" s="185"/>
      <c r="OPL465" s="185"/>
      <c r="OPM465" s="185"/>
      <c r="OPN465" s="185"/>
      <c r="OPO465" s="185"/>
      <c r="OPP465" s="185"/>
      <c r="OPQ465" s="185"/>
      <c r="OPR465" s="185"/>
      <c r="OPS465" s="185"/>
      <c r="OPT465" s="185"/>
      <c r="OPU465" s="185"/>
      <c r="OPV465" s="185"/>
      <c r="OPW465" s="185"/>
      <c r="OPX465" s="185"/>
      <c r="OPY465" s="185"/>
      <c r="OPZ465" s="185"/>
      <c r="OQA465" s="185"/>
      <c r="OQB465" s="185"/>
      <c r="OQC465" s="185"/>
      <c r="OQD465" s="185"/>
      <c r="OQE465" s="185"/>
      <c r="OQF465" s="185"/>
      <c r="OQG465" s="185"/>
      <c r="OQH465" s="185"/>
      <c r="OQI465" s="185"/>
      <c r="OQJ465" s="185"/>
      <c r="OQK465" s="185"/>
      <c r="OQL465" s="185"/>
      <c r="OQM465" s="185"/>
      <c r="OQN465" s="185"/>
      <c r="OQO465" s="185"/>
      <c r="OQP465" s="185"/>
      <c r="OQQ465" s="185"/>
      <c r="OQR465" s="185"/>
      <c r="OQS465" s="185"/>
      <c r="OQT465" s="185"/>
      <c r="OQU465" s="185"/>
      <c r="OQV465" s="185"/>
      <c r="OQW465" s="185"/>
      <c r="OQX465" s="185"/>
      <c r="OQY465" s="185"/>
      <c r="OQZ465" s="185"/>
      <c r="ORA465" s="185"/>
      <c r="ORB465" s="185"/>
      <c r="ORC465" s="185"/>
      <c r="ORD465" s="185"/>
      <c r="ORE465" s="185"/>
      <c r="ORF465" s="185"/>
      <c r="ORG465" s="185"/>
      <c r="ORH465" s="185"/>
      <c r="ORI465" s="185"/>
      <c r="ORJ465" s="185"/>
      <c r="ORK465" s="185"/>
      <c r="ORL465" s="185"/>
      <c r="ORM465" s="185"/>
      <c r="ORN465" s="185"/>
      <c r="ORO465" s="185"/>
      <c r="ORP465" s="185"/>
      <c r="ORQ465" s="185"/>
      <c r="ORR465" s="185"/>
      <c r="ORS465" s="185"/>
      <c r="ORT465" s="185"/>
      <c r="ORU465" s="185"/>
      <c r="ORV465" s="185"/>
      <c r="ORW465" s="185"/>
      <c r="ORX465" s="185"/>
      <c r="ORY465" s="185"/>
      <c r="ORZ465" s="185"/>
      <c r="OSA465" s="185"/>
      <c r="OSB465" s="185"/>
      <c r="OSC465" s="185"/>
      <c r="OSD465" s="185"/>
      <c r="OSE465" s="185"/>
      <c r="OSF465" s="185"/>
      <c r="OSG465" s="185"/>
      <c r="OSH465" s="185"/>
      <c r="OSI465" s="185"/>
      <c r="OSJ465" s="185"/>
      <c r="OSK465" s="185"/>
      <c r="OSL465" s="185"/>
      <c r="OSM465" s="185"/>
      <c r="OSN465" s="185"/>
      <c r="OSO465" s="185"/>
      <c r="OSP465" s="185"/>
      <c r="OSQ465" s="185"/>
      <c r="OSR465" s="185"/>
      <c r="OSS465" s="185"/>
      <c r="OST465" s="185"/>
      <c r="OSU465" s="185"/>
      <c r="OSV465" s="185"/>
      <c r="OSW465" s="185"/>
      <c r="OSX465" s="185"/>
      <c r="OSY465" s="185"/>
      <c r="OSZ465" s="185"/>
      <c r="OTA465" s="185"/>
      <c r="OTB465" s="185"/>
      <c r="OTC465" s="185"/>
      <c r="OTD465" s="185"/>
      <c r="OTE465" s="185"/>
      <c r="OTF465" s="185"/>
      <c r="OTG465" s="185"/>
      <c r="OTH465" s="185"/>
      <c r="OTI465" s="185"/>
      <c r="OTJ465" s="185"/>
      <c r="OTK465" s="185"/>
      <c r="OTL465" s="185"/>
      <c r="OTM465" s="185"/>
      <c r="OTN465" s="185"/>
      <c r="OTO465" s="185"/>
      <c r="OTP465" s="185"/>
      <c r="OTQ465" s="185"/>
      <c r="OTR465" s="185"/>
      <c r="OTS465" s="185"/>
      <c r="OTT465" s="185"/>
      <c r="OTU465" s="185"/>
      <c r="OTV465" s="185"/>
      <c r="OTW465" s="185"/>
      <c r="OTX465" s="185"/>
      <c r="OTY465" s="185"/>
      <c r="OTZ465" s="185"/>
      <c r="OUA465" s="185"/>
      <c r="OUB465" s="185"/>
      <c r="OUC465" s="185"/>
      <c r="OUD465" s="185"/>
      <c r="OUE465" s="185"/>
      <c r="OUF465" s="185"/>
      <c r="OUG465" s="185"/>
      <c r="OUH465" s="185"/>
      <c r="OUI465" s="185"/>
      <c r="OUJ465" s="185"/>
      <c r="OUK465" s="185"/>
      <c r="OUL465" s="185"/>
      <c r="OUM465" s="185"/>
      <c r="OUN465" s="185"/>
      <c r="OUO465" s="185"/>
      <c r="OUP465" s="185"/>
      <c r="OUQ465" s="185"/>
      <c r="OUR465" s="185"/>
      <c r="OUS465" s="185"/>
      <c r="OUT465" s="185"/>
      <c r="OUU465" s="185"/>
      <c r="OUV465" s="185"/>
      <c r="OUW465" s="185"/>
      <c r="OUX465" s="185"/>
      <c r="OUY465" s="185"/>
      <c r="OUZ465" s="185"/>
      <c r="OVA465" s="185"/>
      <c r="OVB465" s="185"/>
      <c r="OVC465" s="185"/>
      <c r="OVD465" s="185"/>
      <c r="OVE465" s="185"/>
      <c r="OVF465" s="185"/>
      <c r="OVG465" s="185"/>
      <c r="OVH465" s="185"/>
      <c r="OVI465" s="185"/>
      <c r="OVJ465" s="185"/>
      <c r="OVK465" s="185"/>
      <c r="OVL465" s="185"/>
      <c r="OVM465" s="185"/>
      <c r="OVN465" s="185"/>
      <c r="OVO465" s="185"/>
      <c r="OVP465" s="185"/>
      <c r="OVQ465" s="185"/>
      <c r="OVR465" s="185"/>
      <c r="OVS465" s="185"/>
      <c r="OVT465" s="185"/>
      <c r="OVU465" s="185"/>
      <c r="OVV465" s="185"/>
      <c r="OVW465" s="185"/>
      <c r="OVX465" s="185"/>
      <c r="OVY465" s="185"/>
      <c r="OVZ465" s="185"/>
      <c r="OWA465" s="185"/>
      <c r="OWB465" s="185"/>
      <c r="OWC465" s="185"/>
      <c r="OWD465" s="185"/>
      <c r="OWE465" s="185"/>
      <c r="OWF465" s="185"/>
      <c r="OWG465" s="185"/>
      <c r="OWH465" s="185"/>
      <c r="OWI465" s="185"/>
      <c r="OWJ465" s="185"/>
      <c r="OWK465" s="185"/>
      <c r="OWL465" s="185"/>
      <c r="OWM465" s="185"/>
      <c r="OWN465" s="185"/>
      <c r="OWO465" s="185"/>
      <c r="OWP465" s="185"/>
      <c r="OWQ465" s="185"/>
      <c r="OWR465" s="185"/>
      <c r="OWS465" s="185"/>
      <c r="OWT465" s="185"/>
      <c r="OWU465" s="185"/>
      <c r="OWV465" s="185"/>
      <c r="OWW465" s="185"/>
      <c r="OWX465" s="185"/>
      <c r="OWY465" s="185"/>
      <c r="OWZ465" s="185"/>
      <c r="OXA465" s="185"/>
      <c r="OXB465" s="185"/>
      <c r="OXC465" s="185"/>
      <c r="OXD465" s="185"/>
      <c r="OXE465" s="185"/>
      <c r="OXF465" s="185"/>
      <c r="OXG465" s="185"/>
      <c r="OXH465" s="185"/>
      <c r="OXI465" s="185"/>
      <c r="OXJ465" s="185"/>
      <c r="OXK465" s="185"/>
      <c r="OXL465" s="185"/>
      <c r="OXM465" s="185"/>
      <c r="OXN465" s="185"/>
      <c r="OXO465" s="185"/>
      <c r="OXP465" s="185"/>
      <c r="OXQ465" s="185"/>
      <c r="OXR465" s="185"/>
      <c r="OXS465" s="185"/>
      <c r="OXT465" s="185"/>
      <c r="OXU465" s="185"/>
      <c r="OXV465" s="185"/>
      <c r="OXW465" s="185"/>
      <c r="OXX465" s="185"/>
      <c r="OXY465" s="185"/>
      <c r="OXZ465" s="185"/>
      <c r="OYA465" s="185"/>
      <c r="OYB465" s="185"/>
      <c r="OYC465" s="185"/>
      <c r="OYD465" s="185"/>
      <c r="OYE465" s="185"/>
      <c r="OYF465" s="185"/>
      <c r="OYG465" s="185"/>
      <c r="OYH465" s="185"/>
      <c r="OYI465" s="185"/>
      <c r="OYJ465" s="185"/>
      <c r="OYK465" s="185"/>
      <c r="OYL465" s="185"/>
      <c r="OYM465" s="185"/>
      <c r="OYN465" s="185"/>
      <c r="OYO465" s="185"/>
      <c r="OYP465" s="185"/>
      <c r="OYQ465" s="185"/>
      <c r="OYR465" s="185"/>
      <c r="OYS465" s="185"/>
      <c r="OYT465" s="185"/>
      <c r="OYU465" s="185"/>
      <c r="OYV465" s="185"/>
      <c r="OYW465" s="185"/>
      <c r="OYX465" s="185"/>
      <c r="OYY465" s="185"/>
      <c r="OYZ465" s="185"/>
      <c r="OZA465" s="185"/>
      <c r="OZB465" s="185"/>
      <c r="OZC465" s="185"/>
      <c r="OZD465" s="185"/>
      <c r="OZE465" s="185"/>
      <c r="OZF465" s="185"/>
      <c r="OZG465" s="185"/>
      <c r="OZH465" s="185"/>
      <c r="OZI465" s="185"/>
      <c r="OZJ465" s="185"/>
      <c r="OZK465" s="185"/>
      <c r="OZL465" s="185"/>
      <c r="OZM465" s="185"/>
      <c r="OZN465" s="185"/>
      <c r="OZO465" s="185"/>
      <c r="OZP465" s="185"/>
      <c r="OZQ465" s="185"/>
      <c r="OZR465" s="185"/>
      <c r="OZS465" s="185"/>
      <c r="OZT465" s="185"/>
      <c r="OZU465" s="185"/>
      <c r="OZV465" s="185"/>
      <c r="OZW465" s="185"/>
      <c r="OZX465" s="185"/>
      <c r="OZY465" s="185"/>
      <c r="OZZ465" s="185"/>
      <c r="PAA465" s="185"/>
      <c r="PAB465" s="185"/>
      <c r="PAC465" s="185"/>
      <c r="PAD465" s="185"/>
      <c r="PAE465" s="185"/>
      <c r="PAF465" s="185"/>
      <c r="PAG465" s="185"/>
      <c r="PAH465" s="185"/>
      <c r="PAI465" s="185"/>
      <c r="PAJ465" s="185"/>
      <c r="PAK465" s="185"/>
      <c r="PAL465" s="185"/>
      <c r="PAM465" s="185"/>
      <c r="PAN465" s="185"/>
      <c r="PAO465" s="185"/>
      <c r="PAP465" s="185"/>
      <c r="PAQ465" s="185"/>
      <c r="PAR465" s="185"/>
      <c r="PAS465" s="185"/>
      <c r="PAT465" s="185"/>
      <c r="PAU465" s="185"/>
      <c r="PAV465" s="185"/>
      <c r="PAW465" s="185"/>
      <c r="PAX465" s="185"/>
      <c r="PAY465" s="185"/>
      <c r="PAZ465" s="185"/>
      <c r="PBA465" s="185"/>
      <c r="PBB465" s="185"/>
      <c r="PBC465" s="185"/>
      <c r="PBD465" s="185"/>
      <c r="PBE465" s="185"/>
      <c r="PBF465" s="185"/>
      <c r="PBG465" s="185"/>
      <c r="PBH465" s="185"/>
      <c r="PBI465" s="185"/>
      <c r="PBJ465" s="185"/>
      <c r="PBK465" s="185"/>
      <c r="PBL465" s="185"/>
      <c r="PBM465" s="185"/>
      <c r="PBN465" s="185"/>
      <c r="PBO465" s="185"/>
      <c r="PBP465" s="185"/>
      <c r="PBQ465" s="185"/>
      <c r="PBR465" s="185"/>
      <c r="PBS465" s="185"/>
      <c r="PBT465" s="185"/>
      <c r="PBU465" s="185"/>
      <c r="PBV465" s="185"/>
      <c r="PBW465" s="185"/>
      <c r="PBX465" s="185"/>
      <c r="PBY465" s="185"/>
      <c r="PBZ465" s="185"/>
      <c r="PCA465" s="185"/>
      <c r="PCB465" s="185"/>
      <c r="PCC465" s="185"/>
      <c r="PCD465" s="185"/>
      <c r="PCE465" s="185"/>
      <c r="PCF465" s="185"/>
      <c r="PCG465" s="185"/>
      <c r="PCH465" s="185"/>
      <c r="PCI465" s="185"/>
      <c r="PCJ465" s="185"/>
      <c r="PCK465" s="185"/>
      <c r="PCL465" s="185"/>
      <c r="PCM465" s="185"/>
      <c r="PCN465" s="185"/>
      <c r="PCO465" s="185"/>
      <c r="PCP465" s="185"/>
      <c r="PCQ465" s="185"/>
      <c r="PCR465" s="185"/>
      <c r="PCS465" s="185"/>
      <c r="PCT465" s="185"/>
      <c r="PCU465" s="185"/>
      <c r="PCV465" s="185"/>
      <c r="PCW465" s="185"/>
      <c r="PCX465" s="185"/>
      <c r="PCY465" s="185"/>
      <c r="PCZ465" s="185"/>
      <c r="PDA465" s="185"/>
      <c r="PDB465" s="185"/>
      <c r="PDC465" s="185"/>
      <c r="PDD465" s="185"/>
      <c r="PDE465" s="185"/>
      <c r="PDF465" s="185"/>
      <c r="PDG465" s="185"/>
      <c r="PDH465" s="185"/>
      <c r="PDI465" s="185"/>
      <c r="PDJ465" s="185"/>
      <c r="PDK465" s="185"/>
      <c r="PDL465" s="185"/>
      <c r="PDM465" s="185"/>
      <c r="PDN465" s="185"/>
      <c r="PDO465" s="185"/>
      <c r="PDP465" s="185"/>
      <c r="PDQ465" s="185"/>
      <c r="PDR465" s="185"/>
      <c r="PDS465" s="185"/>
      <c r="PDT465" s="185"/>
      <c r="PDU465" s="185"/>
      <c r="PDV465" s="185"/>
      <c r="PDW465" s="185"/>
      <c r="PDX465" s="185"/>
      <c r="PDY465" s="185"/>
      <c r="PDZ465" s="185"/>
      <c r="PEA465" s="185"/>
      <c r="PEB465" s="185"/>
      <c r="PEC465" s="185"/>
      <c r="PED465" s="185"/>
      <c r="PEE465" s="185"/>
      <c r="PEF465" s="185"/>
      <c r="PEG465" s="185"/>
      <c r="PEH465" s="185"/>
      <c r="PEI465" s="185"/>
      <c r="PEJ465" s="185"/>
      <c r="PEK465" s="185"/>
      <c r="PEL465" s="185"/>
      <c r="PEM465" s="185"/>
      <c r="PEN465" s="185"/>
      <c r="PEO465" s="185"/>
      <c r="PEP465" s="185"/>
      <c r="PEQ465" s="185"/>
      <c r="PER465" s="185"/>
      <c r="PES465" s="185"/>
      <c r="PET465" s="185"/>
      <c r="PEU465" s="185"/>
      <c r="PEV465" s="185"/>
      <c r="PEW465" s="185"/>
      <c r="PEX465" s="185"/>
      <c r="PEY465" s="185"/>
      <c r="PEZ465" s="185"/>
      <c r="PFA465" s="185"/>
      <c r="PFB465" s="185"/>
      <c r="PFC465" s="185"/>
      <c r="PFD465" s="185"/>
      <c r="PFE465" s="185"/>
      <c r="PFF465" s="185"/>
      <c r="PFG465" s="185"/>
      <c r="PFH465" s="185"/>
      <c r="PFI465" s="185"/>
      <c r="PFJ465" s="185"/>
      <c r="PFK465" s="185"/>
      <c r="PFL465" s="185"/>
      <c r="PFM465" s="185"/>
      <c r="PFN465" s="185"/>
      <c r="PFO465" s="185"/>
      <c r="PFP465" s="185"/>
      <c r="PFQ465" s="185"/>
      <c r="PFR465" s="185"/>
      <c r="PFS465" s="185"/>
      <c r="PFT465" s="185"/>
      <c r="PFU465" s="185"/>
      <c r="PFV465" s="185"/>
      <c r="PFW465" s="185"/>
      <c r="PFX465" s="185"/>
      <c r="PFY465" s="185"/>
      <c r="PFZ465" s="185"/>
      <c r="PGA465" s="185"/>
      <c r="PGB465" s="185"/>
      <c r="PGC465" s="185"/>
      <c r="PGD465" s="185"/>
      <c r="PGE465" s="185"/>
      <c r="PGF465" s="185"/>
      <c r="PGG465" s="185"/>
      <c r="PGH465" s="185"/>
      <c r="PGI465" s="185"/>
      <c r="PGJ465" s="185"/>
      <c r="PGK465" s="185"/>
      <c r="PGL465" s="185"/>
      <c r="PGM465" s="185"/>
      <c r="PGN465" s="185"/>
      <c r="PGO465" s="185"/>
      <c r="PGP465" s="185"/>
      <c r="PGQ465" s="185"/>
      <c r="PGR465" s="185"/>
      <c r="PGS465" s="185"/>
      <c r="PGT465" s="185"/>
      <c r="PGU465" s="185"/>
      <c r="PGV465" s="185"/>
      <c r="PGW465" s="185"/>
      <c r="PGX465" s="185"/>
      <c r="PGY465" s="185"/>
      <c r="PGZ465" s="185"/>
      <c r="PHA465" s="185"/>
      <c r="PHB465" s="185"/>
      <c r="PHC465" s="185"/>
      <c r="PHD465" s="185"/>
      <c r="PHE465" s="185"/>
      <c r="PHF465" s="185"/>
      <c r="PHG465" s="185"/>
      <c r="PHH465" s="185"/>
      <c r="PHI465" s="185"/>
      <c r="PHJ465" s="185"/>
      <c r="PHK465" s="185"/>
      <c r="PHL465" s="185"/>
      <c r="PHM465" s="185"/>
      <c r="PHN465" s="185"/>
      <c r="PHO465" s="185"/>
      <c r="PHP465" s="185"/>
      <c r="PHQ465" s="185"/>
      <c r="PHR465" s="185"/>
      <c r="PHS465" s="185"/>
      <c r="PHT465" s="185"/>
      <c r="PHU465" s="185"/>
      <c r="PHV465" s="185"/>
      <c r="PHW465" s="185"/>
      <c r="PHX465" s="185"/>
      <c r="PHY465" s="185"/>
      <c r="PHZ465" s="185"/>
      <c r="PIA465" s="185"/>
      <c r="PIB465" s="185"/>
      <c r="PIC465" s="185"/>
      <c r="PID465" s="185"/>
      <c r="PIE465" s="185"/>
      <c r="PIF465" s="185"/>
      <c r="PIG465" s="185"/>
      <c r="PIH465" s="185"/>
      <c r="PII465" s="185"/>
      <c r="PIJ465" s="185"/>
      <c r="PIK465" s="185"/>
      <c r="PIL465" s="185"/>
      <c r="PIM465" s="185"/>
      <c r="PIN465" s="185"/>
      <c r="PIO465" s="185"/>
      <c r="PIP465" s="185"/>
      <c r="PIQ465" s="185"/>
      <c r="PIR465" s="185"/>
      <c r="PIS465" s="185"/>
      <c r="PIT465" s="185"/>
      <c r="PIU465" s="185"/>
      <c r="PIV465" s="185"/>
      <c r="PIW465" s="185"/>
      <c r="PIX465" s="185"/>
      <c r="PIY465" s="185"/>
      <c r="PIZ465" s="185"/>
      <c r="PJA465" s="185"/>
      <c r="PJB465" s="185"/>
      <c r="PJC465" s="185"/>
      <c r="PJD465" s="185"/>
      <c r="PJE465" s="185"/>
      <c r="PJF465" s="185"/>
      <c r="PJG465" s="185"/>
      <c r="PJH465" s="185"/>
      <c r="PJI465" s="185"/>
      <c r="PJJ465" s="185"/>
      <c r="PJK465" s="185"/>
      <c r="PJL465" s="185"/>
      <c r="PJM465" s="185"/>
      <c r="PJN465" s="185"/>
      <c r="PJO465" s="185"/>
      <c r="PJP465" s="185"/>
      <c r="PJQ465" s="185"/>
      <c r="PJR465" s="185"/>
      <c r="PJS465" s="185"/>
      <c r="PJT465" s="185"/>
      <c r="PJU465" s="185"/>
      <c r="PJV465" s="185"/>
      <c r="PJW465" s="185"/>
      <c r="PJX465" s="185"/>
      <c r="PJY465" s="185"/>
      <c r="PJZ465" s="185"/>
      <c r="PKA465" s="185"/>
      <c r="PKB465" s="185"/>
      <c r="PKC465" s="185"/>
      <c r="PKD465" s="185"/>
      <c r="PKE465" s="185"/>
      <c r="PKF465" s="185"/>
      <c r="PKG465" s="185"/>
      <c r="PKH465" s="185"/>
      <c r="PKI465" s="185"/>
      <c r="PKJ465" s="185"/>
      <c r="PKK465" s="185"/>
      <c r="PKL465" s="185"/>
      <c r="PKM465" s="185"/>
      <c r="PKN465" s="185"/>
      <c r="PKO465" s="185"/>
      <c r="PKP465" s="185"/>
      <c r="PKQ465" s="185"/>
      <c r="PKR465" s="185"/>
      <c r="PKS465" s="185"/>
      <c r="PKT465" s="185"/>
      <c r="PKU465" s="185"/>
      <c r="PKV465" s="185"/>
      <c r="PKW465" s="185"/>
      <c r="PKX465" s="185"/>
      <c r="PKY465" s="185"/>
      <c r="PKZ465" s="185"/>
      <c r="PLA465" s="185"/>
      <c r="PLB465" s="185"/>
      <c r="PLC465" s="185"/>
      <c r="PLD465" s="185"/>
      <c r="PLE465" s="185"/>
      <c r="PLF465" s="185"/>
      <c r="PLG465" s="185"/>
      <c r="PLH465" s="185"/>
      <c r="PLI465" s="185"/>
      <c r="PLJ465" s="185"/>
      <c r="PLK465" s="185"/>
      <c r="PLL465" s="185"/>
      <c r="PLM465" s="185"/>
      <c r="PLN465" s="185"/>
      <c r="PLO465" s="185"/>
      <c r="PLP465" s="185"/>
      <c r="PLQ465" s="185"/>
      <c r="PLR465" s="185"/>
      <c r="PLS465" s="185"/>
      <c r="PLT465" s="185"/>
      <c r="PLU465" s="185"/>
      <c r="PLV465" s="185"/>
      <c r="PLW465" s="185"/>
      <c r="PLX465" s="185"/>
      <c r="PLY465" s="185"/>
      <c r="PLZ465" s="185"/>
      <c r="PMA465" s="185"/>
      <c r="PMB465" s="185"/>
      <c r="PMC465" s="185"/>
      <c r="PMD465" s="185"/>
      <c r="PME465" s="185"/>
      <c r="PMF465" s="185"/>
      <c r="PMG465" s="185"/>
      <c r="PMH465" s="185"/>
      <c r="PMI465" s="185"/>
      <c r="PMJ465" s="185"/>
      <c r="PMK465" s="185"/>
      <c r="PML465" s="185"/>
      <c r="PMM465" s="185"/>
      <c r="PMN465" s="185"/>
      <c r="PMO465" s="185"/>
      <c r="PMP465" s="185"/>
      <c r="PMQ465" s="185"/>
      <c r="PMR465" s="185"/>
      <c r="PMS465" s="185"/>
      <c r="PMT465" s="185"/>
      <c r="PMU465" s="185"/>
      <c r="PMV465" s="185"/>
      <c r="PMW465" s="185"/>
      <c r="PMX465" s="185"/>
      <c r="PMY465" s="185"/>
      <c r="PMZ465" s="185"/>
      <c r="PNA465" s="185"/>
      <c r="PNB465" s="185"/>
      <c r="PNC465" s="185"/>
      <c r="PND465" s="185"/>
      <c r="PNE465" s="185"/>
      <c r="PNF465" s="185"/>
      <c r="PNG465" s="185"/>
      <c r="PNH465" s="185"/>
      <c r="PNI465" s="185"/>
      <c r="PNJ465" s="185"/>
      <c r="PNK465" s="185"/>
      <c r="PNL465" s="185"/>
      <c r="PNM465" s="185"/>
      <c r="PNN465" s="185"/>
      <c r="PNO465" s="185"/>
      <c r="PNP465" s="185"/>
      <c r="PNQ465" s="185"/>
      <c r="PNR465" s="185"/>
      <c r="PNS465" s="185"/>
      <c r="PNT465" s="185"/>
      <c r="PNU465" s="185"/>
      <c r="PNV465" s="185"/>
      <c r="PNW465" s="185"/>
      <c r="PNX465" s="185"/>
      <c r="PNY465" s="185"/>
      <c r="PNZ465" s="185"/>
      <c r="POA465" s="185"/>
      <c r="POB465" s="185"/>
      <c r="POC465" s="185"/>
      <c r="POD465" s="185"/>
      <c r="POE465" s="185"/>
      <c r="POF465" s="185"/>
      <c r="POG465" s="185"/>
      <c r="POH465" s="185"/>
      <c r="POI465" s="185"/>
      <c r="POJ465" s="185"/>
      <c r="POK465" s="185"/>
      <c r="POL465" s="185"/>
      <c r="POM465" s="185"/>
      <c r="PON465" s="185"/>
      <c r="POO465" s="185"/>
      <c r="POP465" s="185"/>
      <c r="POQ465" s="185"/>
      <c r="POR465" s="185"/>
      <c r="POS465" s="185"/>
      <c r="POT465" s="185"/>
      <c r="POU465" s="185"/>
      <c r="POV465" s="185"/>
      <c r="POW465" s="185"/>
      <c r="POX465" s="185"/>
      <c r="POY465" s="185"/>
      <c r="POZ465" s="185"/>
      <c r="PPA465" s="185"/>
      <c r="PPB465" s="185"/>
      <c r="PPC465" s="185"/>
      <c r="PPD465" s="185"/>
      <c r="PPE465" s="185"/>
      <c r="PPF465" s="185"/>
      <c r="PPG465" s="185"/>
      <c r="PPH465" s="185"/>
      <c r="PPI465" s="185"/>
      <c r="PPJ465" s="185"/>
      <c r="PPK465" s="185"/>
      <c r="PPL465" s="185"/>
      <c r="PPM465" s="185"/>
      <c r="PPN465" s="185"/>
      <c r="PPO465" s="185"/>
      <c r="PPP465" s="185"/>
      <c r="PPQ465" s="185"/>
      <c r="PPR465" s="185"/>
      <c r="PPS465" s="185"/>
      <c r="PPT465" s="185"/>
      <c r="PPU465" s="185"/>
      <c r="PPV465" s="185"/>
      <c r="PPW465" s="185"/>
      <c r="PPX465" s="185"/>
      <c r="PPY465" s="185"/>
      <c r="PPZ465" s="185"/>
      <c r="PQA465" s="185"/>
      <c r="PQB465" s="185"/>
      <c r="PQC465" s="185"/>
      <c r="PQD465" s="185"/>
      <c r="PQE465" s="185"/>
      <c r="PQF465" s="185"/>
      <c r="PQG465" s="185"/>
      <c r="PQH465" s="185"/>
      <c r="PQI465" s="185"/>
      <c r="PQJ465" s="185"/>
      <c r="PQK465" s="185"/>
      <c r="PQL465" s="185"/>
      <c r="PQM465" s="185"/>
      <c r="PQN465" s="185"/>
      <c r="PQO465" s="185"/>
      <c r="PQP465" s="185"/>
      <c r="PQQ465" s="185"/>
      <c r="PQR465" s="185"/>
      <c r="PQS465" s="185"/>
      <c r="PQT465" s="185"/>
      <c r="PQU465" s="185"/>
      <c r="PQV465" s="185"/>
      <c r="PQW465" s="185"/>
      <c r="PQX465" s="185"/>
      <c r="PQY465" s="185"/>
      <c r="PQZ465" s="185"/>
      <c r="PRA465" s="185"/>
      <c r="PRB465" s="185"/>
      <c r="PRC465" s="185"/>
      <c r="PRD465" s="185"/>
      <c r="PRE465" s="185"/>
      <c r="PRF465" s="185"/>
      <c r="PRG465" s="185"/>
      <c r="PRH465" s="185"/>
      <c r="PRI465" s="185"/>
      <c r="PRJ465" s="185"/>
      <c r="PRK465" s="185"/>
      <c r="PRL465" s="185"/>
      <c r="PRM465" s="185"/>
      <c r="PRN465" s="185"/>
      <c r="PRO465" s="185"/>
      <c r="PRP465" s="185"/>
      <c r="PRQ465" s="185"/>
      <c r="PRR465" s="185"/>
      <c r="PRS465" s="185"/>
      <c r="PRT465" s="185"/>
      <c r="PRU465" s="185"/>
      <c r="PRV465" s="185"/>
      <c r="PRW465" s="185"/>
      <c r="PRX465" s="185"/>
      <c r="PRY465" s="185"/>
      <c r="PRZ465" s="185"/>
      <c r="PSA465" s="185"/>
      <c r="PSB465" s="185"/>
      <c r="PSC465" s="185"/>
      <c r="PSD465" s="185"/>
      <c r="PSE465" s="185"/>
      <c r="PSF465" s="185"/>
      <c r="PSG465" s="185"/>
      <c r="PSH465" s="185"/>
      <c r="PSI465" s="185"/>
      <c r="PSJ465" s="185"/>
      <c r="PSK465" s="185"/>
      <c r="PSL465" s="185"/>
      <c r="PSM465" s="185"/>
      <c r="PSN465" s="185"/>
      <c r="PSO465" s="185"/>
      <c r="PSP465" s="185"/>
      <c r="PSQ465" s="185"/>
      <c r="PSR465" s="185"/>
      <c r="PSS465" s="185"/>
      <c r="PST465" s="185"/>
      <c r="PSU465" s="185"/>
      <c r="PSV465" s="185"/>
      <c r="PSW465" s="185"/>
      <c r="PSX465" s="185"/>
      <c r="PSY465" s="185"/>
      <c r="PSZ465" s="185"/>
      <c r="PTA465" s="185"/>
      <c r="PTB465" s="185"/>
      <c r="PTC465" s="185"/>
      <c r="PTD465" s="185"/>
      <c r="PTE465" s="185"/>
      <c r="PTF465" s="185"/>
      <c r="PTG465" s="185"/>
      <c r="PTH465" s="185"/>
      <c r="PTI465" s="185"/>
      <c r="PTJ465" s="185"/>
      <c r="PTK465" s="185"/>
      <c r="PTL465" s="185"/>
      <c r="PTM465" s="185"/>
      <c r="PTN465" s="185"/>
      <c r="PTO465" s="185"/>
      <c r="PTP465" s="185"/>
      <c r="PTQ465" s="185"/>
      <c r="PTR465" s="185"/>
      <c r="PTS465" s="185"/>
      <c r="PTT465" s="185"/>
      <c r="PTU465" s="185"/>
      <c r="PTV465" s="185"/>
      <c r="PTW465" s="185"/>
      <c r="PTX465" s="185"/>
      <c r="PTY465" s="185"/>
      <c r="PTZ465" s="185"/>
      <c r="PUA465" s="185"/>
      <c r="PUB465" s="185"/>
      <c r="PUC465" s="185"/>
      <c r="PUD465" s="185"/>
      <c r="PUE465" s="185"/>
      <c r="PUF465" s="185"/>
      <c r="PUG465" s="185"/>
      <c r="PUH465" s="185"/>
      <c r="PUI465" s="185"/>
      <c r="PUJ465" s="185"/>
      <c r="PUK465" s="185"/>
      <c r="PUL465" s="185"/>
      <c r="PUM465" s="185"/>
      <c r="PUN465" s="185"/>
      <c r="PUO465" s="185"/>
      <c r="PUP465" s="185"/>
      <c r="PUQ465" s="185"/>
      <c r="PUR465" s="185"/>
      <c r="PUS465" s="185"/>
      <c r="PUT465" s="185"/>
      <c r="PUU465" s="185"/>
      <c r="PUV465" s="185"/>
      <c r="PUW465" s="185"/>
      <c r="PUX465" s="185"/>
      <c r="PUY465" s="185"/>
      <c r="PUZ465" s="185"/>
      <c r="PVA465" s="185"/>
      <c r="PVB465" s="185"/>
      <c r="PVC465" s="185"/>
      <c r="PVD465" s="185"/>
      <c r="PVE465" s="185"/>
      <c r="PVF465" s="185"/>
      <c r="PVG465" s="185"/>
      <c r="PVH465" s="185"/>
      <c r="PVI465" s="185"/>
      <c r="PVJ465" s="185"/>
      <c r="PVK465" s="185"/>
      <c r="PVL465" s="185"/>
      <c r="PVM465" s="185"/>
      <c r="PVN465" s="185"/>
      <c r="PVO465" s="185"/>
      <c r="PVP465" s="185"/>
      <c r="PVQ465" s="185"/>
      <c r="PVR465" s="185"/>
      <c r="PVS465" s="185"/>
      <c r="PVT465" s="185"/>
      <c r="PVU465" s="185"/>
      <c r="PVV465" s="185"/>
      <c r="PVW465" s="185"/>
      <c r="PVX465" s="185"/>
      <c r="PVY465" s="185"/>
      <c r="PVZ465" s="185"/>
      <c r="PWA465" s="185"/>
      <c r="PWB465" s="185"/>
      <c r="PWC465" s="185"/>
      <c r="PWD465" s="185"/>
      <c r="PWE465" s="185"/>
      <c r="PWF465" s="185"/>
      <c r="PWG465" s="185"/>
      <c r="PWH465" s="185"/>
      <c r="PWI465" s="185"/>
      <c r="PWJ465" s="185"/>
      <c r="PWK465" s="185"/>
      <c r="PWL465" s="185"/>
      <c r="PWM465" s="185"/>
      <c r="PWN465" s="185"/>
      <c r="PWO465" s="185"/>
      <c r="PWP465" s="185"/>
      <c r="PWQ465" s="185"/>
      <c r="PWR465" s="185"/>
      <c r="PWS465" s="185"/>
      <c r="PWT465" s="185"/>
      <c r="PWU465" s="185"/>
      <c r="PWV465" s="185"/>
      <c r="PWW465" s="185"/>
      <c r="PWX465" s="185"/>
      <c r="PWY465" s="185"/>
      <c r="PWZ465" s="185"/>
      <c r="PXA465" s="185"/>
      <c r="PXB465" s="185"/>
      <c r="PXC465" s="185"/>
      <c r="PXD465" s="185"/>
      <c r="PXE465" s="185"/>
      <c r="PXF465" s="185"/>
      <c r="PXG465" s="185"/>
      <c r="PXH465" s="185"/>
      <c r="PXI465" s="185"/>
      <c r="PXJ465" s="185"/>
      <c r="PXK465" s="185"/>
      <c r="PXL465" s="185"/>
      <c r="PXM465" s="185"/>
      <c r="PXN465" s="185"/>
      <c r="PXO465" s="185"/>
      <c r="PXP465" s="185"/>
      <c r="PXQ465" s="185"/>
      <c r="PXR465" s="185"/>
      <c r="PXS465" s="185"/>
      <c r="PXT465" s="185"/>
      <c r="PXU465" s="185"/>
      <c r="PXV465" s="185"/>
      <c r="PXW465" s="185"/>
      <c r="PXX465" s="185"/>
      <c r="PXY465" s="185"/>
      <c r="PXZ465" s="185"/>
      <c r="PYA465" s="185"/>
      <c r="PYB465" s="185"/>
      <c r="PYC465" s="185"/>
      <c r="PYD465" s="185"/>
      <c r="PYE465" s="185"/>
      <c r="PYF465" s="185"/>
      <c r="PYG465" s="185"/>
      <c r="PYH465" s="185"/>
      <c r="PYI465" s="185"/>
      <c r="PYJ465" s="185"/>
      <c r="PYK465" s="185"/>
      <c r="PYL465" s="185"/>
      <c r="PYM465" s="185"/>
      <c r="PYN465" s="185"/>
      <c r="PYO465" s="185"/>
      <c r="PYP465" s="185"/>
      <c r="PYQ465" s="185"/>
      <c r="PYR465" s="185"/>
      <c r="PYS465" s="185"/>
      <c r="PYT465" s="185"/>
      <c r="PYU465" s="185"/>
      <c r="PYV465" s="185"/>
      <c r="PYW465" s="185"/>
      <c r="PYX465" s="185"/>
      <c r="PYY465" s="185"/>
      <c r="PYZ465" s="185"/>
      <c r="PZA465" s="185"/>
      <c r="PZB465" s="185"/>
      <c r="PZC465" s="185"/>
      <c r="PZD465" s="185"/>
      <c r="PZE465" s="185"/>
      <c r="PZF465" s="185"/>
      <c r="PZG465" s="185"/>
      <c r="PZH465" s="185"/>
      <c r="PZI465" s="185"/>
      <c r="PZJ465" s="185"/>
      <c r="PZK465" s="185"/>
      <c r="PZL465" s="185"/>
      <c r="PZM465" s="185"/>
      <c r="PZN465" s="185"/>
      <c r="PZO465" s="185"/>
      <c r="PZP465" s="185"/>
      <c r="PZQ465" s="185"/>
      <c r="PZR465" s="185"/>
      <c r="PZS465" s="185"/>
      <c r="PZT465" s="185"/>
      <c r="PZU465" s="185"/>
      <c r="PZV465" s="185"/>
      <c r="PZW465" s="185"/>
      <c r="PZX465" s="185"/>
      <c r="PZY465" s="185"/>
      <c r="PZZ465" s="185"/>
      <c r="QAA465" s="185"/>
      <c r="QAB465" s="185"/>
      <c r="QAC465" s="185"/>
      <c r="QAD465" s="185"/>
      <c r="QAE465" s="185"/>
      <c r="QAF465" s="185"/>
      <c r="QAG465" s="185"/>
      <c r="QAH465" s="185"/>
      <c r="QAI465" s="185"/>
      <c r="QAJ465" s="185"/>
      <c r="QAK465" s="185"/>
      <c r="QAL465" s="185"/>
      <c r="QAM465" s="185"/>
      <c r="QAN465" s="185"/>
      <c r="QAO465" s="185"/>
      <c r="QAP465" s="185"/>
      <c r="QAQ465" s="185"/>
      <c r="QAR465" s="185"/>
      <c r="QAS465" s="185"/>
      <c r="QAT465" s="185"/>
      <c r="QAU465" s="185"/>
      <c r="QAV465" s="185"/>
      <c r="QAW465" s="185"/>
      <c r="QAX465" s="185"/>
      <c r="QAY465" s="185"/>
      <c r="QAZ465" s="185"/>
      <c r="QBA465" s="185"/>
      <c r="QBB465" s="185"/>
      <c r="QBC465" s="185"/>
      <c r="QBD465" s="185"/>
      <c r="QBE465" s="185"/>
      <c r="QBF465" s="185"/>
      <c r="QBG465" s="185"/>
      <c r="QBH465" s="185"/>
      <c r="QBI465" s="185"/>
      <c r="QBJ465" s="185"/>
      <c r="QBK465" s="185"/>
      <c r="QBL465" s="185"/>
      <c r="QBM465" s="185"/>
      <c r="QBN465" s="185"/>
      <c r="QBO465" s="185"/>
      <c r="QBP465" s="185"/>
      <c r="QBQ465" s="185"/>
      <c r="QBR465" s="185"/>
      <c r="QBS465" s="185"/>
      <c r="QBT465" s="185"/>
      <c r="QBU465" s="185"/>
      <c r="QBV465" s="185"/>
      <c r="QBW465" s="185"/>
      <c r="QBX465" s="185"/>
      <c r="QBY465" s="185"/>
      <c r="QBZ465" s="185"/>
      <c r="QCA465" s="185"/>
      <c r="QCB465" s="185"/>
      <c r="QCC465" s="185"/>
      <c r="QCD465" s="185"/>
      <c r="QCE465" s="185"/>
      <c r="QCF465" s="185"/>
      <c r="QCG465" s="185"/>
      <c r="QCH465" s="185"/>
      <c r="QCI465" s="185"/>
      <c r="QCJ465" s="185"/>
      <c r="QCK465" s="185"/>
      <c r="QCL465" s="185"/>
      <c r="QCM465" s="185"/>
      <c r="QCN465" s="185"/>
      <c r="QCO465" s="185"/>
      <c r="QCP465" s="185"/>
      <c r="QCQ465" s="185"/>
      <c r="QCR465" s="185"/>
      <c r="QCS465" s="185"/>
      <c r="QCT465" s="185"/>
      <c r="QCU465" s="185"/>
      <c r="QCV465" s="185"/>
      <c r="QCW465" s="185"/>
      <c r="QCX465" s="185"/>
      <c r="QCY465" s="185"/>
      <c r="QCZ465" s="185"/>
      <c r="QDA465" s="185"/>
      <c r="QDB465" s="185"/>
      <c r="QDC465" s="185"/>
      <c r="QDD465" s="185"/>
      <c r="QDE465" s="185"/>
      <c r="QDF465" s="185"/>
      <c r="QDG465" s="185"/>
      <c r="QDH465" s="185"/>
      <c r="QDI465" s="185"/>
      <c r="QDJ465" s="185"/>
      <c r="QDK465" s="185"/>
      <c r="QDL465" s="185"/>
      <c r="QDM465" s="185"/>
      <c r="QDN465" s="185"/>
      <c r="QDO465" s="185"/>
      <c r="QDP465" s="185"/>
      <c r="QDQ465" s="185"/>
      <c r="QDR465" s="185"/>
      <c r="QDS465" s="185"/>
      <c r="QDT465" s="185"/>
      <c r="QDU465" s="185"/>
      <c r="QDV465" s="185"/>
      <c r="QDW465" s="185"/>
      <c r="QDX465" s="185"/>
      <c r="QDY465" s="185"/>
      <c r="QDZ465" s="185"/>
      <c r="QEA465" s="185"/>
      <c r="QEB465" s="185"/>
      <c r="QEC465" s="185"/>
      <c r="QED465" s="185"/>
      <c r="QEE465" s="185"/>
      <c r="QEF465" s="185"/>
      <c r="QEG465" s="185"/>
      <c r="QEH465" s="185"/>
      <c r="QEI465" s="185"/>
      <c r="QEJ465" s="185"/>
      <c r="QEK465" s="185"/>
      <c r="QEL465" s="185"/>
      <c r="QEM465" s="185"/>
      <c r="QEN465" s="185"/>
      <c r="QEO465" s="185"/>
      <c r="QEP465" s="185"/>
      <c r="QEQ465" s="185"/>
      <c r="QER465" s="185"/>
      <c r="QES465" s="185"/>
      <c r="QET465" s="185"/>
      <c r="QEU465" s="185"/>
      <c r="QEV465" s="185"/>
      <c r="QEW465" s="185"/>
      <c r="QEX465" s="185"/>
      <c r="QEY465" s="185"/>
      <c r="QEZ465" s="185"/>
      <c r="QFA465" s="185"/>
      <c r="QFB465" s="185"/>
      <c r="QFC465" s="185"/>
      <c r="QFD465" s="185"/>
      <c r="QFE465" s="185"/>
      <c r="QFF465" s="185"/>
      <c r="QFG465" s="185"/>
      <c r="QFH465" s="185"/>
      <c r="QFI465" s="185"/>
      <c r="QFJ465" s="185"/>
      <c r="QFK465" s="185"/>
      <c r="QFL465" s="185"/>
      <c r="QFM465" s="185"/>
      <c r="QFN465" s="185"/>
      <c r="QFO465" s="185"/>
      <c r="QFP465" s="185"/>
      <c r="QFQ465" s="185"/>
      <c r="QFR465" s="185"/>
      <c r="QFS465" s="185"/>
      <c r="QFT465" s="185"/>
      <c r="QFU465" s="185"/>
      <c r="QFV465" s="185"/>
      <c r="QFW465" s="185"/>
      <c r="QFX465" s="185"/>
      <c r="QFY465" s="185"/>
      <c r="QFZ465" s="185"/>
      <c r="QGA465" s="185"/>
      <c r="QGB465" s="185"/>
      <c r="QGC465" s="185"/>
      <c r="QGD465" s="185"/>
      <c r="QGE465" s="185"/>
      <c r="QGF465" s="185"/>
      <c r="QGG465" s="185"/>
      <c r="QGH465" s="185"/>
      <c r="QGI465" s="185"/>
      <c r="QGJ465" s="185"/>
      <c r="QGK465" s="185"/>
      <c r="QGL465" s="185"/>
      <c r="QGM465" s="185"/>
      <c r="QGN465" s="185"/>
      <c r="QGO465" s="185"/>
      <c r="QGP465" s="185"/>
      <c r="QGQ465" s="185"/>
      <c r="QGR465" s="185"/>
      <c r="QGS465" s="185"/>
      <c r="QGT465" s="185"/>
      <c r="QGU465" s="185"/>
      <c r="QGV465" s="185"/>
      <c r="QGW465" s="185"/>
      <c r="QGX465" s="185"/>
      <c r="QGY465" s="185"/>
      <c r="QGZ465" s="185"/>
      <c r="QHA465" s="185"/>
      <c r="QHB465" s="185"/>
      <c r="QHC465" s="185"/>
      <c r="QHD465" s="185"/>
      <c r="QHE465" s="185"/>
      <c r="QHF465" s="185"/>
      <c r="QHG465" s="185"/>
      <c r="QHH465" s="185"/>
      <c r="QHI465" s="185"/>
      <c r="QHJ465" s="185"/>
      <c r="QHK465" s="185"/>
      <c r="QHL465" s="185"/>
      <c r="QHM465" s="185"/>
      <c r="QHN465" s="185"/>
      <c r="QHO465" s="185"/>
      <c r="QHP465" s="185"/>
      <c r="QHQ465" s="185"/>
      <c r="QHR465" s="185"/>
      <c r="QHS465" s="185"/>
      <c r="QHT465" s="185"/>
      <c r="QHU465" s="185"/>
      <c r="QHV465" s="185"/>
      <c r="QHW465" s="185"/>
      <c r="QHX465" s="185"/>
      <c r="QHY465" s="185"/>
      <c r="QHZ465" s="185"/>
      <c r="QIA465" s="185"/>
      <c r="QIB465" s="185"/>
      <c r="QIC465" s="185"/>
      <c r="QID465" s="185"/>
      <c r="QIE465" s="185"/>
      <c r="QIF465" s="185"/>
      <c r="QIG465" s="185"/>
      <c r="QIH465" s="185"/>
      <c r="QII465" s="185"/>
      <c r="QIJ465" s="185"/>
      <c r="QIK465" s="185"/>
      <c r="QIL465" s="185"/>
      <c r="QIM465" s="185"/>
      <c r="QIN465" s="185"/>
      <c r="QIO465" s="185"/>
      <c r="QIP465" s="185"/>
      <c r="QIQ465" s="185"/>
      <c r="QIR465" s="185"/>
      <c r="QIS465" s="185"/>
      <c r="QIT465" s="185"/>
      <c r="QIU465" s="185"/>
      <c r="QIV465" s="185"/>
      <c r="QIW465" s="185"/>
      <c r="QIX465" s="185"/>
      <c r="QIY465" s="185"/>
      <c r="QIZ465" s="185"/>
      <c r="QJA465" s="185"/>
      <c r="QJB465" s="185"/>
      <c r="QJC465" s="185"/>
      <c r="QJD465" s="185"/>
      <c r="QJE465" s="185"/>
      <c r="QJF465" s="185"/>
      <c r="QJG465" s="185"/>
      <c r="QJH465" s="185"/>
      <c r="QJI465" s="185"/>
      <c r="QJJ465" s="185"/>
      <c r="QJK465" s="185"/>
      <c r="QJL465" s="185"/>
      <c r="QJM465" s="185"/>
      <c r="QJN465" s="185"/>
      <c r="QJO465" s="185"/>
      <c r="QJP465" s="185"/>
      <c r="QJQ465" s="185"/>
      <c r="QJR465" s="185"/>
      <c r="QJS465" s="185"/>
      <c r="QJT465" s="185"/>
      <c r="QJU465" s="185"/>
      <c r="QJV465" s="185"/>
      <c r="QJW465" s="185"/>
      <c r="QJX465" s="185"/>
      <c r="QJY465" s="185"/>
      <c r="QJZ465" s="185"/>
      <c r="QKA465" s="185"/>
      <c r="QKB465" s="185"/>
      <c r="QKC465" s="185"/>
      <c r="QKD465" s="185"/>
      <c r="QKE465" s="185"/>
      <c r="QKF465" s="185"/>
      <c r="QKG465" s="185"/>
      <c r="QKH465" s="185"/>
      <c r="QKI465" s="185"/>
      <c r="QKJ465" s="185"/>
      <c r="QKK465" s="185"/>
      <c r="QKL465" s="185"/>
      <c r="QKM465" s="185"/>
      <c r="QKN465" s="185"/>
      <c r="QKO465" s="185"/>
      <c r="QKP465" s="185"/>
      <c r="QKQ465" s="185"/>
      <c r="QKR465" s="185"/>
      <c r="QKS465" s="185"/>
      <c r="QKT465" s="185"/>
      <c r="QKU465" s="185"/>
      <c r="QKV465" s="185"/>
      <c r="QKW465" s="185"/>
      <c r="QKX465" s="185"/>
      <c r="QKY465" s="185"/>
      <c r="QKZ465" s="185"/>
      <c r="QLA465" s="185"/>
      <c r="QLB465" s="185"/>
      <c r="QLC465" s="185"/>
      <c r="QLD465" s="185"/>
      <c r="QLE465" s="185"/>
      <c r="QLF465" s="185"/>
      <c r="QLG465" s="185"/>
      <c r="QLH465" s="185"/>
      <c r="QLI465" s="185"/>
      <c r="QLJ465" s="185"/>
      <c r="QLK465" s="185"/>
      <c r="QLL465" s="185"/>
      <c r="QLM465" s="185"/>
      <c r="QLN465" s="185"/>
      <c r="QLO465" s="185"/>
      <c r="QLP465" s="185"/>
      <c r="QLQ465" s="185"/>
      <c r="QLR465" s="185"/>
      <c r="QLS465" s="185"/>
      <c r="QLT465" s="185"/>
      <c r="QLU465" s="185"/>
      <c r="QLV465" s="185"/>
      <c r="QLW465" s="185"/>
      <c r="QLX465" s="185"/>
      <c r="QLY465" s="185"/>
      <c r="QLZ465" s="185"/>
      <c r="QMA465" s="185"/>
      <c r="QMB465" s="185"/>
      <c r="QMC465" s="185"/>
      <c r="QMD465" s="185"/>
      <c r="QME465" s="185"/>
      <c r="QMF465" s="185"/>
      <c r="QMG465" s="185"/>
      <c r="QMH465" s="185"/>
      <c r="QMI465" s="185"/>
      <c r="QMJ465" s="185"/>
      <c r="QMK465" s="185"/>
      <c r="QML465" s="185"/>
      <c r="QMM465" s="185"/>
      <c r="QMN465" s="185"/>
      <c r="QMO465" s="185"/>
      <c r="QMP465" s="185"/>
      <c r="QMQ465" s="185"/>
      <c r="QMR465" s="185"/>
      <c r="QMS465" s="185"/>
      <c r="QMT465" s="185"/>
      <c r="QMU465" s="185"/>
      <c r="QMV465" s="185"/>
      <c r="QMW465" s="185"/>
      <c r="QMX465" s="185"/>
      <c r="QMY465" s="185"/>
      <c r="QMZ465" s="185"/>
      <c r="QNA465" s="185"/>
      <c r="QNB465" s="185"/>
      <c r="QNC465" s="185"/>
      <c r="QND465" s="185"/>
      <c r="QNE465" s="185"/>
      <c r="QNF465" s="185"/>
      <c r="QNG465" s="185"/>
      <c r="QNH465" s="185"/>
      <c r="QNI465" s="185"/>
      <c r="QNJ465" s="185"/>
      <c r="QNK465" s="185"/>
      <c r="QNL465" s="185"/>
      <c r="QNM465" s="185"/>
      <c r="QNN465" s="185"/>
      <c r="QNO465" s="185"/>
      <c r="QNP465" s="185"/>
      <c r="QNQ465" s="185"/>
      <c r="QNR465" s="185"/>
      <c r="QNS465" s="185"/>
      <c r="QNT465" s="185"/>
      <c r="QNU465" s="185"/>
      <c r="QNV465" s="185"/>
      <c r="QNW465" s="185"/>
      <c r="QNX465" s="185"/>
      <c r="QNY465" s="185"/>
      <c r="QNZ465" s="185"/>
      <c r="QOA465" s="185"/>
      <c r="QOB465" s="185"/>
      <c r="QOC465" s="185"/>
      <c r="QOD465" s="185"/>
      <c r="QOE465" s="185"/>
      <c r="QOF465" s="185"/>
      <c r="QOG465" s="185"/>
      <c r="QOH465" s="185"/>
      <c r="QOI465" s="185"/>
      <c r="QOJ465" s="185"/>
      <c r="QOK465" s="185"/>
      <c r="QOL465" s="185"/>
      <c r="QOM465" s="185"/>
      <c r="QON465" s="185"/>
      <c r="QOO465" s="185"/>
      <c r="QOP465" s="185"/>
      <c r="QOQ465" s="185"/>
      <c r="QOR465" s="185"/>
      <c r="QOS465" s="185"/>
      <c r="QOT465" s="185"/>
      <c r="QOU465" s="185"/>
      <c r="QOV465" s="185"/>
      <c r="QOW465" s="185"/>
      <c r="QOX465" s="185"/>
      <c r="QOY465" s="185"/>
      <c r="QOZ465" s="185"/>
      <c r="QPA465" s="185"/>
      <c r="QPB465" s="185"/>
      <c r="QPC465" s="185"/>
      <c r="QPD465" s="185"/>
      <c r="QPE465" s="185"/>
      <c r="QPF465" s="185"/>
      <c r="QPG465" s="185"/>
      <c r="QPH465" s="185"/>
      <c r="QPI465" s="185"/>
      <c r="QPJ465" s="185"/>
      <c r="QPK465" s="185"/>
      <c r="QPL465" s="185"/>
      <c r="QPM465" s="185"/>
      <c r="QPN465" s="185"/>
      <c r="QPO465" s="185"/>
      <c r="QPP465" s="185"/>
      <c r="QPQ465" s="185"/>
      <c r="QPR465" s="185"/>
      <c r="QPS465" s="185"/>
      <c r="QPT465" s="185"/>
      <c r="QPU465" s="185"/>
      <c r="QPV465" s="185"/>
      <c r="QPW465" s="185"/>
      <c r="QPX465" s="185"/>
      <c r="QPY465" s="185"/>
      <c r="QPZ465" s="185"/>
      <c r="QQA465" s="185"/>
      <c r="QQB465" s="185"/>
      <c r="QQC465" s="185"/>
      <c r="QQD465" s="185"/>
      <c r="QQE465" s="185"/>
      <c r="QQF465" s="185"/>
      <c r="QQG465" s="185"/>
      <c r="QQH465" s="185"/>
      <c r="QQI465" s="185"/>
      <c r="QQJ465" s="185"/>
      <c r="QQK465" s="185"/>
      <c r="QQL465" s="185"/>
      <c r="QQM465" s="185"/>
      <c r="QQN465" s="185"/>
      <c r="QQO465" s="185"/>
      <c r="QQP465" s="185"/>
      <c r="QQQ465" s="185"/>
      <c r="QQR465" s="185"/>
      <c r="QQS465" s="185"/>
      <c r="QQT465" s="185"/>
      <c r="QQU465" s="185"/>
      <c r="QQV465" s="185"/>
      <c r="QQW465" s="185"/>
      <c r="QQX465" s="185"/>
      <c r="QQY465" s="185"/>
      <c r="QQZ465" s="185"/>
      <c r="QRA465" s="185"/>
      <c r="QRB465" s="185"/>
      <c r="QRC465" s="185"/>
      <c r="QRD465" s="185"/>
      <c r="QRE465" s="185"/>
      <c r="QRF465" s="185"/>
      <c r="QRG465" s="185"/>
      <c r="QRH465" s="185"/>
      <c r="QRI465" s="185"/>
      <c r="QRJ465" s="185"/>
      <c r="QRK465" s="185"/>
      <c r="QRL465" s="185"/>
      <c r="QRM465" s="185"/>
      <c r="QRN465" s="185"/>
      <c r="QRO465" s="185"/>
      <c r="QRP465" s="185"/>
      <c r="QRQ465" s="185"/>
      <c r="QRR465" s="185"/>
      <c r="QRS465" s="185"/>
      <c r="QRT465" s="185"/>
      <c r="QRU465" s="185"/>
      <c r="QRV465" s="185"/>
      <c r="QRW465" s="185"/>
      <c r="QRX465" s="185"/>
      <c r="QRY465" s="185"/>
      <c r="QRZ465" s="185"/>
      <c r="QSA465" s="185"/>
      <c r="QSB465" s="185"/>
      <c r="QSC465" s="185"/>
      <c r="QSD465" s="185"/>
      <c r="QSE465" s="185"/>
      <c r="QSF465" s="185"/>
      <c r="QSG465" s="185"/>
      <c r="QSH465" s="185"/>
      <c r="QSI465" s="185"/>
      <c r="QSJ465" s="185"/>
      <c r="QSK465" s="185"/>
      <c r="QSL465" s="185"/>
      <c r="QSM465" s="185"/>
      <c r="QSN465" s="185"/>
      <c r="QSO465" s="185"/>
      <c r="QSP465" s="185"/>
      <c r="QSQ465" s="185"/>
      <c r="QSR465" s="185"/>
      <c r="QSS465" s="185"/>
      <c r="QST465" s="185"/>
      <c r="QSU465" s="185"/>
      <c r="QSV465" s="185"/>
      <c r="QSW465" s="185"/>
      <c r="QSX465" s="185"/>
      <c r="QSY465" s="185"/>
      <c r="QSZ465" s="185"/>
      <c r="QTA465" s="185"/>
      <c r="QTB465" s="185"/>
      <c r="QTC465" s="185"/>
      <c r="QTD465" s="185"/>
      <c r="QTE465" s="185"/>
      <c r="QTF465" s="185"/>
      <c r="QTG465" s="185"/>
      <c r="QTH465" s="185"/>
      <c r="QTI465" s="185"/>
      <c r="QTJ465" s="185"/>
      <c r="QTK465" s="185"/>
      <c r="QTL465" s="185"/>
      <c r="QTM465" s="185"/>
      <c r="QTN465" s="185"/>
      <c r="QTO465" s="185"/>
      <c r="QTP465" s="185"/>
      <c r="QTQ465" s="185"/>
      <c r="QTR465" s="185"/>
      <c r="QTS465" s="185"/>
      <c r="QTT465" s="185"/>
      <c r="QTU465" s="185"/>
      <c r="QTV465" s="185"/>
      <c r="QTW465" s="185"/>
      <c r="QTX465" s="185"/>
      <c r="QTY465" s="185"/>
      <c r="QTZ465" s="185"/>
      <c r="QUA465" s="185"/>
      <c r="QUB465" s="185"/>
      <c r="QUC465" s="185"/>
      <c r="QUD465" s="185"/>
      <c r="QUE465" s="185"/>
      <c r="QUF465" s="185"/>
      <c r="QUG465" s="185"/>
      <c r="QUH465" s="185"/>
      <c r="QUI465" s="185"/>
      <c r="QUJ465" s="185"/>
      <c r="QUK465" s="185"/>
      <c r="QUL465" s="185"/>
      <c r="QUM465" s="185"/>
      <c r="QUN465" s="185"/>
      <c r="QUO465" s="185"/>
      <c r="QUP465" s="185"/>
      <c r="QUQ465" s="185"/>
      <c r="QUR465" s="185"/>
      <c r="QUS465" s="185"/>
      <c r="QUT465" s="185"/>
      <c r="QUU465" s="185"/>
      <c r="QUV465" s="185"/>
      <c r="QUW465" s="185"/>
      <c r="QUX465" s="185"/>
      <c r="QUY465" s="185"/>
      <c r="QUZ465" s="185"/>
      <c r="QVA465" s="185"/>
      <c r="QVB465" s="185"/>
      <c r="QVC465" s="185"/>
      <c r="QVD465" s="185"/>
      <c r="QVE465" s="185"/>
      <c r="QVF465" s="185"/>
      <c r="QVG465" s="185"/>
      <c r="QVH465" s="185"/>
      <c r="QVI465" s="185"/>
      <c r="QVJ465" s="185"/>
      <c r="QVK465" s="185"/>
      <c r="QVL465" s="185"/>
      <c r="QVM465" s="185"/>
      <c r="QVN465" s="185"/>
      <c r="QVO465" s="185"/>
      <c r="QVP465" s="185"/>
      <c r="QVQ465" s="185"/>
      <c r="QVR465" s="185"/>
      <c r="QVS465" s="185"/>
      <c r="QVT465" s="185"/>
      <c r="QVU465" s="185"/>
      <c r="QVV465" s="185"/>
      <c r="QVW465" s="185"/>
      <c r="QVX465" s="185"/>
      <c r="QVY465" s="185"/>
      <c r="QVZ465" s="185"/>
      <c r="QWA465" s="185"/>
      <c r="QWB465" s="185"/>
      <c r="QWC465" s="185"/>
      <c r="QWD465" s="185"/>
      <c r="QWE465" s="185"/>
      <c r="QWF465" s="185"/>
      <c r="QWG465" s="185"/>
      <c r="QWH465" s="185"/>
      <c r="QWI465" s="185"/>
      <c r="QWJ465" s="185"/>
      <c r="QWK465" s="185"/>
      <c r="QWL465" s="185"/>
      <c r="QWM465" s="185"/>
      <c r="QWN465" s="185"/>
      <c r="QWO465" s="185"/>
      <c r="QWP465" s="185"/>
      <c r="QWQ465" s="185"/>
      <c r="QWR465" s="185"/>
      <c r="QWS465" s="185"/>
      <c r="QWT465" s="185"/>
      <c r="QWU465" s="185"/>
      <c r="QWV465" s="185"/>
      <c r="QWW465" s="185"/>
      <c r="QWX465" s="185"/>
      <c r="QWY465" s="185"/>
      <c r="QWZ465" s="185"/>
      <c r="QXA465" s="185"/>
      <c r="QXB465" s="185"/>
      <c r="QXC465" s="185"/>
      <c r="QXD465" s="185"/>
      <c r="QXE465" s="185"/>
      <c r="QXF465" s="185"/>
      <c r="QXG465" s="185"/>
      <c r="QXH465" s="185"/>
      <c r="QXI465" s="185"/>
      <c r="QXJ465" s="185"/>
      <c r="QXK465" s="185"/>
      <c r="QXL465" s="185"/>
      <c r="QXM465" s="185"/>
      <c r="QXN465" s="185"/>
      <c r="QXO465" s="185"/>
      <c r="QXP465" s="185"/>
      <c r="QXQ465" s="185"/>
      <c r="QXR465" s="185"/>
      <c r="QXS465" s="185"/>
      <c r="QXT465" s="185"/>
      <c r="QXU465" s="185"/>
      <c r="QXV465" s="185"/>
      <c r="QXW465" s="185"/>
      <c r="QXX465" s="185"/>
      <c r="QXY465" s="185"/>
      <c r="QXZ465" s="185"/>
      <c r="QYA465" s="185"/>
      <c r="QYB465" s="185"/>
      <c r="QYC465" s="185"/>
      <c r="QYD465" s="185"/>
      <c r="QYE465" s="185"/>
      <c r="QYF465" s="185"/>
      <c r="QYG465" s="185"/>
      <c r="QYH465" s="185"/>
      <c r="QYI465" s="185"/>
      <c r="QYJ465" s="185"/>
      <c r="QYK465" s="185"/>
      <c r="QYL465" s="185"/>
      <c r="QYM465" s="185"/>
      <c r="QYN465" s="185"/>
      <c r="QYO465" s="185"/>
      <c r="QYP465" s="185"/>
      <c r="QYQ465" s="185"/>
      <c r="QYR465" s="185"/>
      <c r="QYS465" s="185"/>
      <c r="QYT465" s="185"/>
      <c r="QYU465" s="185"/>
      <c r="QYV465" s="185"/>
      <c r="QYW465" s="185"/>
      <c r="QYX465" s="185"/>
      <c r="QYY465" s="185"/>
      <c r="QYZ465" s="185"/>
      <c r="QZA465" s="185"/>
      <c r="QZB465" s="185"/>
      <c r="QZC465" s="185"/>
      <c r="QZD465" s="185"/>
      <c r="QZE465" s="185"/>
      <c r="QZF465" s="185"/>
      <c r="QZG465" s="185"/>
      <c r="QZH465" s="185"/>
      <c r="QZI465" s="185"/>
      <c r="QZJ465" s="185"/>
      <c r="QZK465" s="185"/>
      <c r="QZL465" s="185"/>
      <c r="QZM465" s="185"/>
      <c r="QZN465" s="185"/>
      <c r="QZO465" s="185"/>
      <c r="QZP465" s="185"/>
      <c r="QZQ465" s="185"/>
      <c r="QZR465" s="185"/>
      <c r="QZS465" s="185"/>
      <c r="QZT465" s="185"/>
      <c r="QZU465" s="185"/>
      <c r="QZV465" s="185"/>
      <c r="QZW465" s="185"/>
      <c r="QZX465" s="185"/>
      <c r="QZY465" s="185"/>
      <c r="QZZ465" s="185"/>
      <c r="RAA465" s="185"/>
      <c r="RAB465" s="185"/>
      <c r="RAC465" s="185"/>
      <c r="RAD465" s="185"/>
      <c r="RAE465" s="185"/>
      <c r="RAF465" s="185"/>
      <c r="RAG465" s="185"/>
      <c r="RAH465" s="185"/>
      <c r="RAI465" s="185"/>
      <c r="RAJ465" s="185"/>
      <c r="RAK465" s="185"/>
      <c r="RAL465" s="185"/>
      <c r="RAM465" s="185"/>
      <c r="RAN465" s="185"/>
      <c r="RAO465" s="185"/>
      <c r="RAP465" s="185"/>
      <c r="RAQ465" s="185"/>
      <c r="RAR465" s="185"/>
      <c r="RAS465" s="185"/>
      <c r="RAT465" s="185"/>
      <c r="RAU465" s="185"/>
      <c r="RAV465" s="185"/>
      <c r="RAW465" s="185"/>
      <c r="RAX465" s="185"/>
      <c r="RAY465" s="185"/>
      <c r="RAZ465" s="185"/>
      <c r="RBA465" s="185"/>
      <c r="RBB465" s="185"/>
      <c r="RBC465" s="185"/>
      <c r="RBD465" s="185"/>
      <c r="RBE465" s="185"/>
      <c r="RBF465" s="185"/>
      <c r="RBG465" s="185"/>
      <c r="RBH465" s="185"/>
      <c r="RBI465" s="185"/>
      <c r="RBJ465" s="185"/>
      <c r="RBK465" s="185"/>
      <c r="RBL465" s="185"/>
      <c r="RBM465" s="185"/>
      <c r="RBN465" s="185"/>
      <c r="RBO465" s="185"/>
      <c r="RBP465" s="185"/>
      <c r="RBQ465" s="185"/>
      <c r="RBR465" s="185"/>
      <c r="RBS465" s="185"/>
      <c r="RBT465" s="185"/>
      <c r="RBU465" s="185"/>
      <c r="RBV465" s="185"/>
      <c r="RBW465" s="185"/>
      <c r="RBX465" s="185"/>
      <c r="RBY465" s="185"/>
      <c r="RBZ465" s="185"/>
      <c r="RCA465" s="185"/>
      <c r="RCB465" s="185"/>
      <c r="RCC465" s="185"/>
      <c r="RCD465" s="185"/>
      <c r="RCE465" s="185"/>
      <c r="RCF465" s="185"/>
      <c r="RCG465" s="185"/>
      <c r="RCH465" s="185"/>
      <c r="RCI465" s="185"/>
      <c r="RCJ465" s="185"/>
      <c r="RCK465" s="185"/>
      <c r="RCL465" s="185"/>
      <c r="RCM465" s="185"/>
      <c r="RCN465" s="185"/>
      <c r="RCO465" s="185"/>
      <c r="RCP465" s="185"/>
      <c r="RCQ465" s="185"/>
      <c r="RCR465" s="185"/>
      <c r="RCS465" s="185"/>
      <c r="RCT465" s="185"/>
      <c r="RCU465" s="185"/>
      <c r="RCV465" s="185"/>
      <c r="RCW465" s="185"/>
      <c r="RCX465" s="185"/>
      <c r="RCY465" s="185"/>
      <c r="RCZ465" s="185"/>
      <c r="RDA465" s="185"/>
      <c r="RDB465" s="185"/>
      <c r="RDC465" s="185"/>
      <c r="RDD465" s="185"/>
      <c r="RDE465" s="185"/>
      <c r="RDF465" s="185"/>
      <c r="RDG465" s="185"/>
      <c r="RDH465" s="185"/>
      <c r="RDI465" s="185"/>
      <c r="RDJ465" s="185"/>
      <c r="RDK465" s="185"/>
      <c r="RDL465" s="185"/>
      <c r="RDM465" s="185"/>
      <c r="RDN465" s="185"/>
      <c r="RDO465" s="185"/>
      <c r="RDP465" s="185"/>
      <c r="RDQ465" s="185"/>
      <c r="RDR465" s="185"/>
      <c r="RDS465" s="185"/>
      <c r="RDT465" s="185"/>
      <c r="RDU465" s="185"/>
      <c r="RDV465" s="185"/>
      <c r="RDW465" s="185"/>
      <c r="RDX465" s="185"/>
      <c r="RDY465" s="185"/>
      <c r="RDZ465" s="185"/>
      <c r="REA465" s="185"/>
      <c r="REB465" s="185"/>
      <c r="REC465" s="185"/>
      <c r="RED465" s="185"/>
      <c r="REE465" s="185"/>
      <c r="REF465" s="185"/>
      <c r="REG465" s="185"/>
      <c r="REH465" s="185"/>
      <c r="REI465" s="185"/>
      <c r="REJ465" s="185"/>
      <c r="REK465" s="185"/>
      <c r="REL465" s="185"/>
      <c r="REM465" s="185"/>
      <c r="REN465" s="185"/>
      <c r="REO465" s="185"/>
      <c r="REP465" s="185"/>
      <c r="REQ465" s="185"/>
      <c r="RER465" s="185"/>
      <c r="RES465" s="185"/>
      <c r="RET465" s="185"/>
      <c r="REU465" s="185"/>
      <c r="REV465" s="185"/>
      <c r="REW465" s="185"/>
      <c r="REX465" s="185"/>
      <c r="REY465" s="185"/>
      <c r="REZ465" s="185"/>
      <c r="RFA465" s="185"/>
      <c r="RFB465" s="185"/>
      <c r="RFC465" s="185"/>
      <c r="RFD465" s="185"/>
      <c r="RFE465" s="185"/>
      <c r="RFF465" s="185"/>
      <c r="RFG465" s="185"/>
      <c r="RFH465" s="185"/>
      <c r="RFI465" s="185"/>
      <c r="RFJ465" s="185"/>
      <c r="RFK465" s="185"/>
      <c r="RFL465" s="185"/>
      <c r="RFM465" s="185"/>
      <c r="RFN465" s="185"/>
      <c r="RFO465" s="185"/>
      <c r="RFP465" s="185"/>
      <c r="RFQ465" s="185"/>
      <c r="RFR465" s="185"/>
      <c r="RFS465" s="185"/>
      <c r="RFT465" s="185"/>
      <c r="RFU465" s="185"/>
      <c r="RFV465" s="185"/>
      <c r="RFW465" s="185"/>
      <c r="RFX465" s="185"/>
      <c r="RFY465" s="185"/>
      <c r="RFZ465" s="185"/>
      <c r="RGA465" s="185"/>
      <c r="RGB465" s="185"/>
      <c r="RGC465" s="185"/>
      <c r="RGD465" s="185"/>
      <c r="RGE465" s="185"/>
      <c r="RGF465" s="185"/>
      <c r="RGG465" s="185"/>
      <c r="RGH465" s="185"/>
      <c r="RGI465" s="185"/>
      <c r="RGJ465" s="185"/>
      <c r="RGK465" s="185"/>
      <c r="RGL465" s="185"/>
      <c r="RGM465" s="185"/>
      <c r="RGN465" s="185"/>
      <c r="RGO465" s="185"/>
      <c r="RGP465" s="185"/>
      <c r="RGQ465" s="185"/>
      <c r="RGR465" s="185"/>
      <c r="RGS465" s="185"/>
      <c r="RGT465" s="185"/>
      <c r="RGU465" s="185"/>
      <c r="RGV465" s="185"/>
      <c r="RGW465" s="185"/>
      <c r="RGX465" s="185"/>
      <c r="RGY465" s="185"/>
      <c r="RGZ465" s="185"/>
      <c r="RHA465" s="185"/>
      <c r="RHB465" s="185"/>
      <c r="RHC465" s="185"/>
      <c r="RHD465" s="185"/>
      <c r="RHE465" s="185"/>
      <c r="RHF465" s="185"/>
      <c r="RHG465" s="185"/>
      <c r="RHH465" s="185"/>
      <c r="RHI465" s="185"/>
      <c r="RHJ465" s="185"/>
      <c r="RHK465" s="185"/>
      <c r="RHL465" s="185"/>
      <c r="RHM465" s="185"/>
      <c r="RHN465" s="185"/>
      <c r="RHO465" s="185"/>
      <c r="RHP465" s="185"/>
      <c r="RHQ465" s="185"/>
      <c r="RHR465" s="185"/>
      <c r="RHS465" s="185"/>
      <c r="RHT465" s="185"/>
      <c r="RHU465" s="185"/>
      <c r="RHV465" s="185"/>
      <c r="RHW465" s="185"/>
      <c r="RHX465" s="185"/>
      <c r="RHY465" s="185"/>
      <c r="RHZ465" s="185"/>
      <c r="RIA465" s="185"/>
      <c r="RIB465" s="185"/>
      <c r="RIC465" s="185"/>
      <c r="RID465" s="185"/>
      <c r="RIE465" s="185"/>
      <c r="RIF465" s="185"/>
      <c r="RIG465" s="185"/>
      <c r="RIH465" s="185"/>
      <c r="RII465" s="185"/>
      <c r="RIJ465" s="185"/>
      <c r="RIK465" s="185"/>
      <c r="RIL465" s="185"/>
      <c r="RIM465" s="185"/>
      <c r="RIN465" s="185"/>
      <c r="RIO465" s="185"/>
      <c r="RIP465" s="185"/>
      <c r="RIQ465" s="185"/>
      <c r="RIR465" s="185"/>
      <c r="RIS465" s="185"/>
      <c r="RIT465" s="185"/>
      <c r="RIU465" s="185"/>
      <c r="RIV465" s="185"/>
      <c r="RIW465" s="185"/>
      <c r="RIX465" s="185"/>
      <c r="RIY465" s="185"/>
      <c r="RIZ465" s="185"/>
      <c r="RJA465" s="185"/>
      <c r="RJB465" s="185"/>
      <c r="RJC465" s="185"/>
      <c r="RJD465" s="185"/>
      <c r="RJE465" s="185"/>
      <c r="RJF465" s="185"/>
      <c r="RJG465" s="185"/>
      <c r="RJH465" s="185"/>
      <c r="RJI465" s="185"/>
      <c r="RJJ465" s="185"/>
      <c r="RJK465" s="185"/>
      <c r="RJL465" s="185"/>
      <c r="RJM465" s="185"/>
      <c r="RJN465" s="185"/>
      <c r="RJO465" s="185"/>
      <c r="RJP465" s="185"/>
      <c r="RJQ465" s="185"/>
      <c r="RJR465" s="185"/>
      <c r="RJS465" s="185"/>
      <c r="RJT465" s="185"/>
      <c r="RJU465" s="185"/>
      <c r="RJV465" s="185"/>
      <c r="RJW465" s="185"/>
      <c r="RJX465" s="185"/>
      <c r="RJY465" s="185"/>
      <c r="RJZ465" s="185"/>
      <c r="RKA465" s="185"/>
      <c r="RKB465" s="185"/>
      <c r="RKC465" s="185"/>
      <c r="RKD465" s="185"/>
      <c r="RKE465" s="185"/>
      <c r="RKF465" s="185"/>
      <c r="RKG465" s="185"/>
      <c r="RKH465" s="185"/>
      <c r="RKI465" s="185"/>
      <c r="RKJ465" s="185"/>
      <c r="RKK465" s="185"/>
      <c r="RKL465" s="185"/>
      <c r="RKM465" s="185"/>
      <c r="RKN465" s="185"/>
      <c r="RKO465" s="185"/>
      <c r="RKP465" s="185"/>
      <c r="RKQ465" s="185"/>
      <c r="RKR465" s="185"/>
      <c r="RKS465" s="185"/>
      <c r="RKT465" s="185"/>
      <c r="RKU465" s="185"/>
      <c r="RKV465" s="185"/>
      <c r="RKW465" s="185"/>
      <c r="RKX465" s="185"/>
      <c r="RKY465" s="185"/>
      <c r="RKZ465" s="185"/>
      <c r="RLA465" s="185"/>
      <c r="RLB465" s="185"/>
      <c r="RLC465" s="185"/>
      <c r="RLD465" s="185"/>
      <c r="RLE465" s="185"/>
      <c r="RLF465" s="185"/>
      <c r="RLG465" s="185"/>
      <c r="RLH465" s="185"/>
      <c r="RLI465" s="185"/>
      <c r="RLJ465" s="185"/>
      <c r="RLK465" s="185"/>
      <c r="RLL465" s="185"/>
      <c r="RLM465" s="185"/>
      <c r="RLN465" s="185"/>
      <c r="RLO465" s="185"/>
      <c r="RLP465" s="185"/>
      <c r="RLQ465" s="185"/>
      <c r="RLR465" s="185"/>
      <c r="RLS465" s="185"/>
      <c r="RLT465" s="185"/>
      <c r="RLU465" s="185"/>
      <c r="RLV465" s="185"/>
      <c r="RLW465" s="185"/>
      <c r="RLX465" s="185"/>
      <c r="RLY465" s="185"/>
      <c r="RLZ465" s="185"/>
      <c r="RMA465" s="185"/>
      <c r="RMB465" s="185"/>
      <c r="RMC465" s="185"/>
      <c r="RMD465" s="185"/>
      <c r="RME465" s="185"/>
      <c r="RMF465" s="185"/>
      <c r="RMG465" s="185"/>
      <c r="RMH465" s="185"/>
      <c r="RMI465" s="185"/>
      <c r="RMJ465" s="185"/>
      <c r="RMK465" s="185"/>
      <c r="RML465" s="185"/>
      <c r="RMM465" s="185"/>
      <c r="RMN465" s="185"/>
      <c r="RMO465" s="185"/>
      <c r="RMP465" s="185"/>
      <c r="RMQ465" s="185"/>
      <c r="RMR465" s="185"/>
      <c r="RMS465" s="185"/>
      <c r="RMT465" s="185"/>
      <c r="RMU465" s="185"/>
      <c r="RMV465" s="185"/>
      <c r="RMW465" s="185"/>
      <c r="RMX465" s="185"/>
      <c r="RMY465" s="185"/>
      <c r="RMZ465" s="185"/>
      <c r="RNA465" s="185"/>
      <c r="RNB465" s="185"/>
      <c r="RNC465" s="185"/>
      <c r="RND465" s="185"/>
      <c r="RNE465" s="185"/>
      <c r="RNF465" s="185"/>
      <c r="RNG465" s="185"/>
      <c r="RNH465" s="185"/>
      <c r="RNI465" s="185"/>
      <c r="RNJ465" s="185"/>
      <c r="RNK465" s="185"/>
      <c r="RNL465" s="185"/>
      <c r="RNM465" s="185"/>
      <c r="RNN465" s="185"/>
      <c r="RNO465" s="185"/>
      <c r="RNP465" s="185"/>
      <c r="RNQ465" s="185"/>
      <c r="RNR465" s="185"/>
      <c r="RNS465" s="185"/>
      <c r="RNT465" s="185"/>
      <c r="RNU465" s="185"/>
      <c r="RNV465" s="185"/>
      <c r="RNW465" s="185"/>
      <c r="RNX465" s="185"/>
      <c r="RNY465" s="185"/>
      <c r="RNZ465" s="185"/>
      <c r="ROA465" s="185"/>
      <c r="ROB465" s="185"/>
      <c r="ROC465" s="185"/>
      <c r="ROD465" s="185"/>
      <c r="ROE465" s="185"/>
      <c r="ROF465" s="185"/>
      <c r="ROG465" s="185"/>
      <c r="ROH465" s="185"/>
      <c r="ROI465" s="185"/>
      <c r="ROJ465" s="185"/>
      <c r="ROK465" s="185"/>
      <c r="ROL465" s="185"/>
      <c r="ROM465" s="185"/>
      <c r="RON465" s="185"/>
      <c r="ROO465" s="185"/>
      <c r="ROP465" s="185"/>
      <c r="ROQ465" s="185"/>
      <c r="ROR465" s="185"/>
      <c r="ROS465" s="185"/>
      <c r="ROT465" s="185"/>
      <c r="ROU465" s="185"/>
      <c r="ROV465" s="185"/>
      <c r="ROW465" s="185"/>
      <c r="ROX465" s="185"/>
      <c r="ROY465" s="185"/>
      <c r="ROZ465" s="185"/>
      <c r="RPA465" s="185"/>
      <c r="RPB465" s="185"/>
      <c r="RPC465" s="185"/>
      <c r="RPD465" s="185"/>
      <c r="RPE465" s="185"/>
      <c r="RPF465" s="185"/>
      <c r="RPG465" s="185"/>
      <c r="RPH465" s="185"/>
      <c r="RPI465" s="185"/>
      <c r="RPJ465" s="185"/>
      <c r="RPK465" s="185"/>
      <c r="RPL465" s="185"/>
      <c r="RPM465" s="185"/>
      <c r="RPN465" s="185"/>
      <c r="RPO465" s="185"/>
      <c r="RPP465" s="185"/>
      <c r="RPQ465" s="185"/>
      <c r="RPR465" s="185"/>
      <c r="RPS465" s="185"/>
      <c r="RPT465" s="185"/>
      <c r="RPU465" s="185"/>
      <c r="RPV465" s="185"/>
      <c r="RPW465" s="185"/>
      <c r="RPX465" s="185"/>
      <c r="RPY465" s="185"/>
      <c r="RPZ465" s="185"/>
      <c r="RQA465" s="185"/>
      <c r="RQB465" s="185"/>
      <c r="RQC465" s="185"/>
      <c r="RQD465" s="185"/>
      <c r="RQE465" s="185"/>
      <c r="RQF465" s="185"/>
      <c r="RQG465" s="185"/>
      <c r="RQH465" s="185"/>
      <c r="RQI465" s="185"/>
      <c r="RQJ465" s="185"/>
      <c r="RQK465" s="185"/>
      <c r="RQL465" s="185"/>
      <c r="RQM465" s="185"/>
      <c r="RQN465" s="185"/>
      <c r="RQO465" s="185"/>
      <c r="RQP465" s="185"/>
      <c r="RQQ465" s="185"/>
      <c r="RQR465" s="185"/>
      <c r="RQS465" s="185"/>
      <c r="RQT465" s="185"/>
      <c r="RQU465" s="185"/>
      <c r="RQV465" s="185"/>
      <c r="RQW465" s="185"/>
      <c r="RQX465" s="185"/>
      <c r="RQY465" s="185"/>
      <c r="RQZ465" s="185"/>
      <c r="RRA465" s="185"/>
      <c r="RRB465" s="185"/>
      <c r="RRC465" s="185"/>
      <c r="RRD465" s="185"/>
      <c r="RRE465" s="185"/>
      <c r="RRF465" s="185"/>
      <c r="RRG465" s="185"/>
      <c r="RRH465" s="185"/>
      <c r="RRI465" s="185"/>
      <c r="RRJ465" s="185"/>
      <c r="RRK465" s="185"/>
      <c r="RRL465" s="185"/>
      <c r="RRM465" s="185"/>
      <c r="RRN465" s="185"/>
      <c r="RRO465" s="185"/>
      <c r="RRP465" s="185"/>
      <c r="RRQ465" s="185"/>
      <c r="RRR465" s="185"/>
      <c r="RRS465" s="185"/>
      <c r="RRT465" s="185"/>
      <c r="RRU465" s="185"/>
      <c r="RRV465" s="185"/>
      <c r="RRW465" s="185"/>
      <c r="RRX465" s="185"/>
      <c r="RRY465" s="185"/>
      <c r="RRZ465" s="185"/>
      <c r="RSA465" s="185"/>
      <c r="RSB465" s="185"/>
      <c r="RSC465" s="185"/>
      <c r="RSD465" s="185"/>
      <c r="RSE465" s="185"/>
      <c r="RSF465" s="185"/>
      <c r="RSG465" s="185"/>
      <c r="RSH465" s="185"/>
      <c r="RSI465" s="185"/>
      <c r="RSJ465" s="185"/>
      <c r="RSK465" s="185"/>
      <c r="RSL465" s="185"/>
      <c r="RSM465" s="185"/>
      <c r="RSN465" s="185"/>
      <c r="RSO465" s="185"/>
      <c r="RSP465" s="185"/>
      <c r="RSQ465" s="185"/>
      <c r="RSR465" s="185"/>
      <c r="RSS465" s="185"/>
      <c r="RST465" s="185"/>
      <c r="RSU465" s="185"/>
      <c r="RSV465" s="185"/>
      <c r="RSW465" s="185"/>
      <c r="RSX465" s="185"/>
      <c r="RSY465" s="185"/>
      <c r="RSZ465" s="185"/>
      <c r="RTA465" s="185"/>
      <c r="RTB465" s="185"/>
      <c r="RTC465" s="185"/>
      <c r="RTD465" s="185"/>
      <c r="RTE465" s="185"/>
      <c r="RTF465" s="185"/>
      <c r="RTG465" s="185"/>
      <c r="RTH465" s="185"/>
      <c r="RTI465" s="185"/>
      <c r="RTJ465" s="185"/>
      <c r="RTK465" s="185"/>
      <c r="RTL465" s="185"/>
      <c r="RTM465" s="185"/>
      <c r="RTN465" s="185"/>
      <c r="RTO465" s="185"/>
      <c r="RTP465" s="185"/>
      <c r="RTQ465" s="185"/>
      <c r="RTR465" s="185"/>
      <c r="RTS465" s="185"/>
      <c r="RTT465" s="185"/>
      <c r="RTU465" s="185"/>
      <c r="RTV465" s="185"/>
      <c r="RTW465" s="185"/>
      <c r="RTX465" s="185"/>
      <c r="RTY465" s="185"/>
      <c r="RTZ465" s="185"/>
      <c r="RUA465" s="185"/>
      <c r="RUB465" s="185"/>
      <c r="RUC465" s="185"/>
      <c r="RUD465" s="185"/>
      <c r="RUE465" s="185"/>
      <c r="RUF465" s="185"/>
      <c r="RUG465" s="185"/>
      <c r="RUH465" s="185"/>
      <c r="RUI465" s="185"/>
      <c r="RUJ465" s="185"/>
      <c r="RUK465" s="185"/>
      <c r="RUL465" s="185"/>
      <c r="RUM465" s="185"/>
      <c r="RUN465" s="185"/>
      <c r="RUO465" s="185"/>
      <c r="RUP465" s="185"/>
      <c r="RUQ465" s="185"/>
      <c r="RUR465" s="185"/>
      <c r="RUS465" s="185"/>
      <c r="RUT465" s="185"/>
      <c r="RUU465" s="185"/>
      <c r="RUV465" s="185"/>
      <c r="RUW465" s="185"/>
      <c r="RUX465" s="185"/>
      <c r="RUY465" s="185"/>
      <c r="RUZ465" s="185"/>
      <c r="RVA465" s="185"/>
      <c r="RVB465" s="185"/>
      <c r="RVC465" s="185"/>
      <c r="RVD465" s="185"/>
      <c r="RVE465" s="185"/>
      <c r="RVF465" s="185"/>
      <c r="RVG465" s="185"/>
      <c r="RVH465" s="185"/>
      <c r="RVI465" s="185"/>
      <c r="RVJ465" s="185"/>
      <c r="RVK465" s="185"/>
      <c r="RVL465" s="185"/>
      <c r="RVM465" s="185"/>
      <c r="RVN465" s="185"/>
      <c r="RVO465" s="185"/>
      <c r="RVP465" s="185"/>
      <c r="RVQ465" s="185"/>
      <c r="RVR465" s="185"/>
      <c r="RVS465" s="185"/>
      <c r="RVT465" s="185"/>
      <c r="RVU465" s="185"/>
      <c r="RVV465" s="185"/>
      <c r="RVW465" s="185"/>
      <c r="RVX465" s="185"/>
      <c r="RVY465" s="185"/>
      <c r="RVZ465" s="185"/>
      <c r="RWA465" s="185"/>
      <c r="RWB465" s="185"/>
      <c r="RWC465" s="185"/>
      <c r="RWD465" s="185"/>
      <c r="RWE465" s="185"/>
      <c r="RWF465" s="185"/>
      <c r="RWG465" s="185"/>
      <c r="RWH465" s="185"/>
      <c r="RWI465" s="185"/>
      <c r="RWJ465" s="185"/>
      <c r="RWK465" s="185"/>
      <c r="RWL465" s="185"/>
      <c r="RWM465" s="185"/>
      <c r="RWN465" s="185"/>
      <c r="RWO465" s="185"/>
      <c r="RWP465" s="185"/>
      <c r="RWQ465" s="185"/>
      <c r="RWR465" s="185"/>
      <c r="RWS465" s="185"/>
      <c r="RWT465" s="185"/>
      <c r="RWU465" s="185"/>
      <c r="RWV465" s="185"/>
      <c r="RWW465" s="185"/>
      <c r="RWX465" s="185"/>
      <c r="RWY465" s="185"/>
      <c r="RWZ465" s="185"/>
      <c r="RXA465" s="185"/>
      <c r="RXB465" s="185"/>
      <c r="RXC465" s="185"/>
      <c r="RXD465" s="185"/>
      <c r="RXE465" s="185"/>
      <c r="RXF465" s="185"/>
      <c r="RXG465" s="185"/>
      <c r="RXH465" s="185"/>
      <c r="RXI465" s="185"/>
      <c r="RXJ465" s="185"/>
      <c r="RXK465" s="185"/>
      <c r="RXL465" s="185"/>
      <c r="RXM465" s="185"/>
      <c r="RXN465" s="185"/>
      <c r="RXO465" s="185"/>
      <c r="RXP465" s="185"/>
      <c r="RXQ465" s="185"/>
      <c r="RXR465" s="185"/>
      <c r="RXS465" s="185"/>
      <c r="RXT465" s="185"/>
      <c r="RXU465" s="185"/>
      <c r="RXV465" s="185"/>
      <c r="RXW465" s="185"/>
      <c r="RXX465" s="185"/>
      <c r="RXY465" s="185"/>
      <c r="RXZ465" s="185"/>
      <c r="RYA465" s="185"/>
      <c r="RYB465" s="185"/>
      <c r="RYC465" s="185"/>
      <c r="RYD465" s="185"/>
      <c r="RYE465" s="185"/>
      <c r="RYF465" s="185"/>
      <c r="RYG465" s="185"/>
      <c r="RYH465" s="185"/>
      <c r="RYI465" s="185"/>
      <c r="RYJ465" s="185"/>
      <c r="RYK465" s="185"/>
      <c r="RYL465" s="185"/>
      <c r="RYM465" s="185"/>
      <c r="RYN465" s="185"/>
      <c r="RYO465" s="185"/>
      <c r="RYP465" s="185"/>
      <c r="RYQ465" s="185"/>
      <c r="RYR465" s="185"/>
      <c r="RYS465" s="185"/>
      <c r="RYT465" s="185"/>
      <c r="RYU465" s="185"/>
      <c r="RYV465" s="185"/>
      <c r="RYW465" s="185"/>
      <c r="RYX465" s="185"/>
      <c r="RYY465" s="185"/>
      <c r="RYZ465" s="185"/>
      <c r="RZA465" s="185"/>
      <c r="RZB465" s="185"/>
      <c r="RZC465" s="185"/>
      <c r="RZD465" s="185"/>
      <c r="RZE465" s="185"/>
      <c r="RZF465" s="185"/>
      <c r="RZG465" s="185"/>
      <c r="RZH465" s="185"/>
      <c r="RZI465" s="185"/>
      <c r="RZJ465" s="185"/>
      <c r="RZK465" s="185"/>
      <c r="RZL465" s="185"/>
      <c r="RZM465" s="185"/>
      <c r="RZN465" s="185"/>
      <c r="RZO465" s="185"/>
      <c r="RZP465" s="185"/>
      <c r="RZQ465" s="185"/>
      <c r="RZR465" s="185"/>
      <c r="RZS465" s="185"/>
      <c r="RZT465" s="185"/>
      <c r="RZU465" s="185"/>
      <c r="RZV465" s="185"/>
      <c r="RZW465" s="185"/>
      <c r="RZX465" s="185"/>
      <c r="RZY465" s="185"/>
      <c r="RZZ465" s="185"/>
      <c r="SAA465" s="185"/>
      <c r="SAB465" s="185"/>
      <c r="SAC465" s="185"/>
      <c r="SAD465" s="185"/>
      <c r="SAE465" s="185"/>
      <c r="SAF465" s="185"/>
      <c r="SAG465" s="185"/>
      <c r="SAH465" s="185"/>
      <c r="SAI465" s="185"/>
      <c r="SAJ465" s="185"/>
      <c r="SAK465" s="185"/>
      <c r="SAL465" s="185"/>
      <c r="SAM465" s="185"/>
      <c r="SAN465" s="185"/>
      <c r="SAO465" s="185"/>
      <c r="SAP465" s="185"/>
      <c r="SAQ465" s="185"/>
      <c r="SAR465" s="185"/>
      <c r="SAS465" s="185"/>
      <c r="SAT465" s="185"/>
      <c r="SAU465" s="185"/>
      <c r="SAV465" s="185"/>
      <c r="SAW465" s="185"/>
      <c r="SAX465" s="185"/>
      <c r="SAY465" s="185"/>
      <c r="SAZ465" s="185"/>
      <c r="SBA465" s="185"/>
      <c r="SBB465" s="185"/>
      <c r="SBC465" s="185"/>
      <c r="SBD465" s="185"/>
      <c r="SBE465" s="185"/>
      <c r="SBF465" s="185"/>
      <c r="SBG465" s="185"/>
      <c r="SBH465" s="185"/>
      <c r="SBI465" s="185"/>
      <c r="SBJ465" s="185"/>
      <c r="SBK465" s="185"/>
      <c r="SBL465" s="185"/>
      <c r="SBM465" s="185"/>
      <c r="SBN465" s="185"/>
      <c r="SBO465" s="185"/>
      <c r="SBP465" s="185"/>
      <c r="SBQ465" s="185"/>
      <c r="SBR465" s="185"/>
      <c r="SBS465" s="185"/>
      <c r="SBT465" s="185"/>
      <c r="SBU465" s="185"/>
      <c r="SBV465" s="185"/>
      <c r="SBW465" s="185"/>
      <c r="SBX465" s="185"/>
      <c r="SBY465" s="185"/>
      <c r="SBZ465" s="185"/>
      <c r="SCA465" s="185"/>
      <c r="SCB465" s="185"/>
      <c r="SCC465" s="185"/>
      <c r="SCD465" s="185"/>
      <c r="SCE465" s="185"/>
      <c r="SCF465" s="185"/>
      <c r="SCG465" s="185"/>
      <c r="SCH465" s="185"/>
      <c r="SCI465" s="185"/>
      <c r="SCJ465" s="185"/>
      <c r="SCK465" s="185"/>
      <c r="SCL465" s="185"/>
      <c r="SCM465" s="185"/>
      <c r="SCN465" s="185"/>
      <c r="SCO465" s="185"/>
      <c r="SCP465" s="185"/>
      <c r="SCQ465" s="185"/>
      <c r="SCR465" s="185"/>
      <c r="SCS465" s="185"/>
      <c r="SCT465" s="185"/>
      <c r="SCU465" s="185"/>
      <c r="SCV465" s="185"/>
      <c r="SCW465" s="185"/>
      <c r="SCX465" s="185"/>
      <c r="SCY465" s="185"/>
      <c r="SCZ465" s="185"/>
      <c r="SDA465" s="185"/>
      <c r="SDB465" s="185"/>
      <c r="SDC465" s="185"/>
      <c r="SDD465" s="185"/>
      <c r="SDE465" s="185"/>
      <c r="SDF465" s="185"/>
      <c r="SDG465" s="185"/>
      <c r="SDH465" s="185"/>
      <c r="SDI465" s="185"/>
      <c r="SDJ465" s="185"/>
      <c r="SDK465" s="185"/>
      <c r="SDL465" s="185"/>
      <c r="SDM465" s="185"/>
      <c r="SDN465" s="185"/>
      <c r="SDO465" s="185"/>
      <c r="SDP465" s="185"/>
      <c r="SDQ465" s="185"/>
      <c r="SDR465" s="185"/>
      <c r="SDS465" s="185"/>
      <c r="SDT465" s="185"/>
      <c r="SDU465" s="185"/>
      <c r="SDV465" s="185"/>
      <c r="SDW465" s="185"/>
      <c r="SDX465" s="185"/>
      <c r="SDY465" s="185"/>
      <c r="SDZ465" s="185"/>
      <c r="SEA465" s="185"/>
      <c r="SEB465" s="185"/>
      <c r="SEC465" s="185"/>
      <c r="SED465" s="185"/>
      <c r="SEE465" s="185"/>
      <c r="SEF465" s="185"/>
      <c r="SEG465" s="185"/>
      <c r="SEH465" s="185"/>
      <c r="SEI465" s="185"/>
      <c r="SEJ465" s="185"/>
      <c r="SEK465" s="185"/>
      <c r="SEL465" s="185"/>
      <c r="SEM465" s="185"/>
      <c r="SEN465" s="185"/>
      <c r="SEO465" s="185"/>
      <c r="SEP465" s="185"/>
      <c r="SEQ465" s="185"/>
      <c r="SER465" s="185"/>
      <c r="SES465" s="185"/>
      <c r="SET465" s="185"/>
      <c r="SEU465" s="185"/>
      <c r="SEV465" s="185"/>
      <c r="SEW465" s="185"/>
      <c r="SEX465" s="185"/>
      <c r="SEY465" s="185"/>
      <c r="SEZ465" s="185"/>
      <c r="SFA465" s="185"/>
      <c r="SFB465" s="185"/>
      <c r="SFC465" s="185"/>
      <c r="SFD465" s="185"/>
      <c r="SFE465" s="185"/>
      <c r="SFF465" s="185"/>
      <c r="SFG465" s="185"/>
      <c r="SFH465" s="185"/>
      <c r="SFI465" s="185"/>
      <c r="SFJ465" s="185"/>
      <c r="SFK465" s="185"/>
      <c r="SFL465" s="185"/>
      <c r="SFM465" s="185"/>
      <c r="SFN465" s="185"/>
      <c r="SFO465" s="185"/>
      <c r="SFP465" s="185"/>
      <c r="SFQ465" s="185"/>
      <c r="SFR465" s="185"/>
      <c r="SFS465" s="185"/>
      <c r="SFT465" s="185"/>
      <c r="SFU465" s="185"/>
      <c r="SFV465" s="185"/>
      <c r="SFW465" s="185"/>
      <c r="SFX465" s="185"/>
      <c r="SFY465" s="185"/>
      <c r="SFZ465" s="185"/>
      <c r="SGA465" s="185"/>
      <c r="SGB465" s="185"/>
      <c r="SGC465" s="185"/>
      <c r="SGD465" s="185"/>
      <c r="SGE465" s="185"/>
      <c r="SGF465" s="185"/>
      <c r="SGG465" s="185"/>
      <c r="SGH465" s="185"/>
      <c r="SGI465" s="185"/>
      <c r="SGJ465" s="185"/>
      <c r="SGK465" s="185"/>
      <c r="SGL465" s="185"/>
      <c r="SGM465" s="185"/>
      <c r="SGN465" s="185"/>
      <c r="SGO465" s="185"/>
      <c r="SGP465" s="185"/>
      <c r="SGQ465" s="185"/>
      <c r="SGR465" s="185"/>
      <c r="SGS465" s="185"/>
      <c r="SGT465" s="185"/>
      <c r="SGU465" s="185"/>
      <c r="SGV465" s="185"/>
      <c r="SGW465" s="185"/>
      <c r="SGX465" s="185"/>
      <c r="SGY465" s="185"/>
      <c r="SGZ465" s="185"/>
      <c r="SHA465" s="185"/>
      <c r="SHB465" s="185"/>
      <c r="SHC465" s="185"/>
      <c r="SHD465" s="185"/>
      <c r="SHE465" s="185"/>
      <c r="SHF465" s="185"/>
      <c r="SHG465" s="185"/>
      <c r="SHH465" s="185"/>
      <c r="SHI465" s="185"/>
      <c r="SHJ465" s="185"/>
      <c r="SHK465" s="185"/>
      <c r="SHL465" s="185"/>
      <c r="SHM465" s="185"/>
      <c r="SHN465" s="185"/>
      <c r="SHO465" s="185"/>
      <c r="SHP465" s="185"/>
      <c r="SHQ465" s="185"/>
      <c r="SHR465" s="185"/>
      <c r="SHS465" s="185"/>
      <c r="SHT465" s="185"/>
      <c r="SHU465" s="185"/>
      <c r="SHV465" s="185"/>
      <c r="SHW465" s="185"/>
      <c r="SHX465" s="185"/>
      <c r="SHY465" s="185"/>
      <c r="SHZ465" s="185"/>
      <c r="SIA465" s="185"/>
      <c r="SIB465" s="185"/>
      <c r="SIC465" s="185"/>
      <c r="SID465" s="185"/>
      <c r="SIE465" s="185"/>
      <c r="SIF465" s="185"/>
      <c r="SIG465" s="185"/>
      <c r="SIH465" s="185"/>
      <c r="SII465" s="185"/>
      <c r="SIJ465" s="185"/>
      <c r="SIK465" s="185"/>
      <c r="SIL465" s="185"/>
      <c r="SIM465" s="185"/>
      <c r="SIN465" s="185"/>
      <c r="SIO465" s="185"/>
      <c r="SIP465" s="185"/>
      <c r="SIQ465" s="185"/>
      <c r="SIR465" s="185"/>
      <c r="SIS465" s="185"/>
      <c r="SIT465" s="185"/>
      <c r="SIU465" s="185"/>
      <c r="SIV465" s="185"/>
      <c r="SIW465" s="185"/>
      <c r="SIX465" s="185"/>
      <c r="SIY465" s="185"/>
      <c r="SIZ465" s="185"/>
      <c r="SJA465" s="185"/>
      <c r="SJB465" s="185"/>
      <c r="SJC465" s="185"/>
      <c r="SJD465" s="185"/>
      <c r="SJE465" s="185"/>
      <c r="SJF465" s="185"/>
      <c r="SJG465" s="185"/>
      <c r="SJH465" s="185"/>
      <c r="SJI465" s="185"/>
      <c r="SJJ465" s="185"/>
      <c r="SJK465" s="185"/>
      <c r="SJL465" s="185"/>
      <c r="SJM465" s="185"/>
      <c r="SJN465" s="185"/>
      <c r="SJO465" s="185"/>
      <c r="SJP465" s="185"/>
      <c r="SJQ465" s="185"/>
      <c r="SJR465" s="185"/>
      <c r="SJS465" s="185"/>
      <c r="SJT465" s="185"/>
      <c r="SJU465" s="185"/>
      <c r="SJV465" s="185"/>
      <c r="SJW465" s="185"/>
      <c r="SJX465" s="185"/>
      <c r="SJY465" s="185"/>
      <c r="SJZ465" s="185"/>
      <c r="SKA465" s="185"/>
      <c r="SKB465" s="185"/>
      <c r="SKC465" s="185"/>
      <c r="SKD465" s="185"/>
      <c r="SKE465" s="185"/>
      <c r="SKF465" s="185"/>
      <c r="SKG465" s="185"/>
      <c r="SKH465" s="185"/>
      <c r="SKI465" s="185"/>
      <c r="SKJ465" s="185"/>
      <c r="SKK465" s="185"/>
      <c r="SKL465" s="185"/>
      <c r="SKM465" s="185"/>
      <c r="SKN465" s="185"/>
      <c r="SKO465" s="185"/>
      <c r="SKP465" s="185"/>
      <c r="SKQ465" s="185"/>
      <c r="SKR465" s="185"/>
      <c r="SKS465" s="185"/>
      <c r="SKT465" s="185"/>
      <c r="SKU465" s="185"/>
      <c r="SKV465" s="185"/>
      <c r="SKW465" s="185"/>
      <c r="SKX465" s="185"/>
      <c r="SKY465" s="185"/>
      <c r="SKZ465" s="185"/>
      <c r="SLA465" s="185"/>
      <c r="SLB465" s="185"/>
      <c r="SLC465" s="185"/>
      <c r="SLD465" s="185"/>
      <c r="SLE465" s="185"/>
      <c r="SLF465" s="185"/>
      <c r="SLG465" s="185"/>
      <c r="SLH465" s="185"/>
      <c r="SLI465" s="185"/>
      <c r="SLJ465" s="185"/>
      <c r="SLK465" s="185"/>
      <c r="SLL465" s="185"/>
      <c r="SLM465" s="185"/>
      <c r="SLN465" s="185"/>
      <c r="SLO465" s="185"/>
      <c r="SLP465" s="185"/>
      <c r="SLQ465" s="185"/>
      <c r="SLR465" s="185"/>
      <c r="SLS465" s="185"/>
      <c r="SLT465" s="185"/>
      <c r="SLU465" s="185"/>
      <c r="SLV465" s="185"/>
      <c r="SLW465" s="185"/>
      <c r="SLX465" s="185"/>
      <c r="SLY465" s="185"/>
      <c r="SLZ465" s="185"/>
      <c r="SMA465" s="185"/>
      <c r="SMB465" s="185"/>
      <c r="SMC465" s="185"/>
      <c r="SMD465" s="185"/>
      <c r="SME465" s="185"/>
      <c r="SMF465" s="185"/>
      <c r="SMG465" s="185"/>
      <c r="SMH465" s="185"/>
      <c r="SMI465" s="185"/>
      <c r="SMJ465" s="185"/>
      <c r="SMK465" s="185"/>
      <c r="SML465" s="185"/>
      <c r="SMM465" s="185"/>
      <c r="SMN465" s="185"/>
      <c r="SMO465" s="185"/>
      <c r="SMP465" s="185"/>
      <c r="SMQ465" s="185"/>
      <c r="SMR465" s="185"/>
      <c r="SMS465" s="185"/>
      <c r="SMT465" s="185"/>
      <c r="SMU465" s="185"/>
      <c r="SMV465" s="185"/>
      <c r="SMW465" s="185"/>
      <c r="SMX465" s="185"/>
      <c r="SMY465" s="185"/>
      <c r="SMZ465" s="185"/>
      <c r="SNA465" s="185"/>
      <c r="SNB465" s="185"/>
      <c r="SNC465" s="185"/>
      <c r="SND465" s="185"/>
      <c r="SNE465" s="185"/>
      <c r="SNF465" s="185"/>
      <c r="SNG465" s="185"/>
      <c r="SNH465" s="185"/>
      <c r="SNI465" s="185"/>
      <c r="SNJ465" s="185"/>
      <c r="SNK465" s="185"/>
      <c r="SNL465" s="185"/>
      <c r="SNM465" s="185"/>
      <c r="SNN465" s="185"/>
      <c r="SNO465" s="185"/>
      <c r="SNP465" s="185"/>
      <c r="SNQ465" s="185"/>
      <c r="SNR465" s="185"/>
      <c r="SNS465" s="185"/>
      <c r="SNT465" s="185"/>
      <c r="SNU465" s="185"/>
      <c r="SNV465" s="185"/>
      <c r="SNW465" s="185"/>
      <c r="SNX465" s="185"/>
      <c r="SNY465" s="185"/>
      <c r="SNZ465" s="185"/>
      <c r="SOA465" s="185"/>
      <c r="SOB465" s="185"/>
      <c r="SOC465" s="185"/>
      <c r="SOD465" s="185"/>
      <c r="SOE465" s="185"/>
      <c r="SOF465" s="185"/>
      <c r="SOG465" s="185"/>
      <c r="SOH465" s="185"/>
      <c r="SOI465" s="185"/>
      <c r="SOJ465" s="185"/>
      <c r="SOK465" s="185"/>
      <c r="SOL465" s="185"/>
      <c r="SOM465" s="185"/>
      <c r="SON465" s="185"/>
      <c r="SOO465" s="185"/>
      <c r="SOP465" s="185"/>
      <c r="SOQ465" s="185"/>
      <c r="SOR465" s="185"/>
      <c r="SOS465" s="185"/>
      <c r="SOT465" s="185"/>
      <c r="SOU465" s="185"/>
      <c r="SOV465" s="185"/>
      <c r="SOW465" s="185"/>
      <c r="SOX465" s="185"/>
      <c r="SOY465" s="185"/>
      <c r="SOZ465" s="185"/>
      <c r="SPA465" s="185"/>
      <c r="SPB465" s="185"/>
      <c r="SPC465" s="185"/>
      <c r="SPD465" s="185"/>
      <c r="SPE465" s="185"/>
      <c r="SPF465" s="185"/>
      <c r="SPG465" s="185"/>
      <c r="SPH465" s="185"/>
      <c r="SPI465" s="185"/>
      <c r="SPJ465" s="185"/>
      <c r="SPK465" s="185"/>
      <c r="SPL465" s="185"/>
      <c r="SPM465" s="185"/>
      <c r="SPN465" s="185"/>
      <c r="SPO465" s="185"/>
      <c r="SPP465" s="185"/>
      <c r="SPQ465" s="185"/>
      <c r="SPR465" s="185"/>
      <c r="SPS465" s="185"/>
      <c r="SPT465" s="185"/>
      <c r="SPU465" s="185"/>
      <c r="SPV465" s="185"/>
      <c r="SPW465" s="185"/>
      <c r="SPX465" s="185"/>
      <c r="SPY465" s="185"/>
      <c r="SPZ465" s="185"/>
      <c r="SQA465" s="185"/>
      <c r="SQB465" s="185"/>
      <c r="SQC465" s="185"/>
      <c r="SQD465" s="185"/>
      <c r="SQE465" s="185"/>
      <c r="SQF465" s="185"/>
      <c r="SQG465" s="185"/>
      <c r="SQH465" s="185"/>
      <c r="SQI465" s="185"/>
      <c r="SQJ465" s="185"/>
      <c r="SQK465" s="185"/>
      <c r="SQL465" s="185"/>
      <c r="SQM465" s="185"/>
      <c r="SQN465" s="185"/>
      <c r="SQO465" s="185"/>
      <c r="SQP465" s="185"/>
      <c r="SQQ465" s="185"/>
      <c r="SQR465" s="185"/>
      <c r="SQS465" s="185"/>
      <c r="SQT465" s="185"/>
      <c r="SQU465" s="185"/>
      <c r="SQV465" s="185"/>
      <c r="SQW465" s="185"/>
      <c r="SQX465" s="185"/>
      <c r="SQY465" s="185"/>
      <c r="SQZ465" s="185"/>
      <c r="SRA465" s="185"/>
      <c r="SRB465" s="185"/>
      <c r="SRC465" s="185"/>
      <c r="SRD465" s="185"/>
      <c r="SRE465" s="185"/>
      <c r="SRF465" s="185"/>
      <c r="SRG465" s="185"/>
      <c r="SRH465" s="185"/>
      <c r="SRI465" s="185"/>
      <c r="SRJ465" s="185"/>
      <c r="SRK465" s="185"/>
      <c r="SRL465" s="185"/>
      <c r="SRM465" s="185"/>
      <c r="SRN465" s="185"/>
      <c r="SRO465" s="185"/>
      <c r="SRP465" s="185"/>
      <c r="SRQ465" s="185"/>
      <c r="SRR465" s="185"/>
      <c r="SRS465" s="185"/>
      <c r="SRT465" s="185"/>
      <c r="SRU465" s="185"/>
      <c r="SRV465" s="185"/>
      <c r="SRW465" s="185"/>
      <c r="SRX465" s="185"/>
      <c r="SRY465" s="185"/>
      <c r="SRZ465" s="185"/>
      <c r="SSA465" s="185"/>
      <c r="SSB465" s="185"/>
      <c r="SSC465" s="185"/>
      <c r="SSD465" s="185"/>
      <c r="SSE465" s="185"/>
      <c r="SSF465" s="185"/>
      <c r="SSG465" s="185"/>
      <c r="SSH465" s="185"/>
      <c r="SSI465" s="185"/>
      <c r="SSJ465" s="185"/>
      <c r="SSK465" s="185"/>
      <c r="SSL465" s="185"/>
      <c r="SSM465" s="185"/>
      <c r="SSN465" s="185"/>
      <c r="SSO465" s="185"/>
      <c r="SSP465" s="185"/>
      <c r="SSQ465" s="185"/>
      <c r="SSR465" s="185"/>
      <c r="SSS465" s="185"/>
      <c r="SST465" s="185"/>
      <c r="SSU465" s="185"/>
      <c r="SSV465" s="185"/>
      <c r="SSW465" s="185"/>
      <c r="SSX465" s="185"/>
      <c r="SSY465" s="185"/>
      <c r="SSZ465" s="185"/>
      <c r="STA465" s="185"/>
      <c r="STB465" s="185"/>
      <c r="STC465" s="185"/>
      <c r="STD465" s="185"/>
      <c r="STE465" s="185"/>
      <c r="STF465" s="185"/>
      <c r="STG465" s="185"/>
      <c r="STH465" s="185"/>
      <c r="STI465" s="185"/>
      <c r="STJ465" s="185"/>
      <c r="STK465" s="185"/>
      <c r="STL465" s="185"/>
      <c r="STM465" s="185"/>
      <c r="STN465" s="185"/>
      <c r="STO465" s="185"/>
      <c r="STP465" s="185"/>
      <c r="STQ465" s="185"/>
      <c r="STR465" s="185"/>
      <c r="STS465" s="185"/>
      <c r="STT465" s="185"/>
      <c r="STU465" s="185"/>
      <c r="STV465" s="185"/>
      <c r="STW465" s="185"/>
      <c r="STX465" s="185"/>
      <c r="STY465" s="185"/>
      <c r="STZ465" s="185"/>
      <c r="SUA465" s="185"/>
      <c r="SUB465" s="185"/>
      <c r="SUC465" s="185"/>
      <c r="SUD465" s="185"/>
      <c r="SUE465" s="185"/>
      <c r="SUF465" s="185"/>
      <c r="SUG465" s="185"/>
      <c r="SUH465" s="185"/>
      <c r="SUI465" s="185"/>
      <c r="SUJ465" s="185"/>
      <c r="SUK465" s="185"/>
      <c r="SUL465" s="185"/>
      <c r="SUM465" s="185"/>
      <c r="SUN465" s="185"/>
      <c r="SUO465" s="185"/>
      <c r="SUP465" s="185"/>
      <c r="SUQ465" s="185"/>
      <c r="SUR465" s="185"/>
      <c r="SUS465" s="185"/>
      <c r="SUT465" s="185"/>
      <c r="SUU465" s="185"/>
      <c r="SUV465" s="185"/>
      <c r="SUW465" s="185"/>
      <c r="SUX465" s="185"/>
      <c r="SUY465" s="185"/>
      <c r="SUZ465" s="185"/>
      <c r="SVA465" s="185"/>
      <c r="SVB465" s="185"/>
      <c r="SVC465" s="185"/>
      <c r="SVD465" s="185"/>
      <c r="SVE465" s="185"/>
      <c r="SVF465" s="185"/>
      <c r="SVG465" s="185"/>
      <c r="SVH465" s="185"/>
      <c r="SVI465" s="185"/>
      <c r="SVJ465" s="185"/>
      <c r="SVK465" s="185"/>
      <c r="SVL465" s="185"/>
      <c r="SVM465" s="185"/>
      <c r="SVN465" s="185"/>
      <c r="SVO465" s="185"/>
      <c r="SVP465" s="185"/>
      <c r="SVQ465" s="185"/>
      <c r="SVR465" s="185"/>
      <c r="SVS465" s="185"/>
      <c r="SVT465" s="185"/>
      <c r="SVU465" s="185"/>
      <c r="SVV465" s="185"/>
      <c r="SVW465" s="185"/>
      <c r="SVX465" s="185"/>
      <c r="SVY465" s="185"/>
      <c r="SVZ465" s="185"/>
      <c r="SWA465" s="185"/>
      <c r="SWB465" s="185"/>
      <c r="SWC465" s="185"/>
      <c r="SWD465" s="185"/>
      <c r="SWE465" s="185"/>
      <c r="SWF465" s="185"/>
      <c r="SWG465" s="185"/>
      <c r="SWH465" s="185"/>
      <c r="SWI465" s="185"/>
      <c r="SWJ465" s="185"/>
      <c r="SWK465" s="185"/>
      <c r="SWL465" s="185"/>
      <c r="SWM465" s="185"/>
      <c r="SWN465" s="185"/>
      <c r="SWO465" s="185"/>
      <c r="SWP465" s="185"/>
      <c r="SWQ465" s="185"/>
      <c r="SWR465" s="185"/>
      <c r="SWS465" s="185"/>
      <c r="SWT465" s="185"/>
      <c r="SWU465" s="185"/>
      <c r="SWV465" s="185"/>
      <c r="SWW465" s="185"/>
      <c r="SWX465" s="185"/>
      <c r="SWY465" s="185"/>
      <c r="SWZ465" s="185"/>
      <c r="SXA465" s="185"/>
      <c r="SXB465" s="185"/>
      <c r="SXC465" s="185"/>
      <c r="SXD465" s="185"/>
      <c r="SXE465" s="185"/>
      <c r="SXF465" s="185"/>
      <c r="SXG465" s="185"/>
      <c r="SXH465" s="185"/>
      <c r="SXI465" s="185"/>
      <c r="SXJ465" s="185"/>
      <c r="SXK465" s="185"/>
      <c r="SXL465" s="185"/>
      <c r="SXM465" s="185"/>
      <c r="SXN465" s="185"/>
      <c r="SXO465" s="185"/>
      <c r="SXP465" s="185"/>
      <c r="SXQ465" s="185"/>
      <c r="SXR465" s="185"/>
      <c r="SXS465" s="185"/>
      <c r="SXT465" s="185"/>
      <c r="SXU465" s="185"/>
      <c r="SXV465" s="185"/>
      <c r="SXW465" s="185"/>
      <c r="SXX465" s="185"/>
      <c r="SXY465" s="185"/>
      <c r="SXZ465" s="185"/>
      <c r="SYA465" s="185"/>
      <c r="SYB465" s="185"/>
      <c r="SYC465" s="185"/>
      <c r="SYD465" s="185"/>
      <c r="SYE465" s="185"/>
      <c r="SYF465" s="185"/>
      <c r="SYG465" s="185"/>
      <c r="SYH465" s="185"/>
      <c r="SYI465" s="185"/>
      <c r="SYJ465" s="185"/>
      <c r="SYK465" s="185"/>
      <c r="SYL465" s="185"/>
      <c r="SYM465" s="185"/>
      <c r="SYN465" s="185"/>
      <c r="SYO465" s="185"/>
      <c r="SYP465" s="185"/>
      <c r="SYQ465" s="185"/>
      <c r="SYR465" s="185"/>
      <c r="SYS465" s="185"/>
      <c r="SYT465" s="185"/>
      <c r="SYU465" s="185"/>
      <c r="SYV465" s="185"/>
      <c r="SYW465" s="185"/>
      <c r="SYX465" s="185"/>
      <c r="SYY465" s="185"/>
      <c r="SYZ465" s="185"/>
      <c r="SZA465" s="185"/>
      <c r="SZB465" s="185"/>
      <c r="SZC465" s="185"/>
      <c r="SZD465" s="185"/>
      <c r="SZE465" s="185"/>
      <c r="SZF465" s="185"/>
      <c r="SZG465" s="185"/>
      <c r="SZH465" s="185"/>
      <c r="SZI465" s="185"/>
      <c r="SZJ465" s="185"/>
      <c r="SZK465" s="185"/>
      <c r="SZL465" s="185"/>
      <c r="SZM465" s="185"/>
      <c r="SZN465" s="185"/>
      <c r="SZO465" s="185"/>
      <c r="SZP465" s="185"/>
      <c r="SZQ465" s="185"/>
      <c r="SZR465" s="185"/>
      <c r="SZS465" s="185"/>
      <c r="SZT465" s="185"/>
      <c r="SZU465" s="185"/>
      <c r="SZV465" s="185"/>
      <c r="SZW465" s="185"/>
      <c r="SZX465" s="185"/>
      <c r="SZY465" s="185"/>
      <c r="SZZ465" s="185"/>
      <c r="TAA465" s="185"/>
      <c r="TAB465" s="185"/>
      <c r="TAC465" s="185"/>
      <c r="TAD465" s="185"/>
      <c r="TAE465" s="185"/>
      <c r="TAF465" s="185"/>
      <c r="TAG465" s="185"/>
      <c r="TAH465" s="185"/>
      <c r="TAI465" s="185"/>
      <c r="TAJ465" s="185"/>
      <c r="TAK465" s="185"/>
      <c r="TAL465" s="185"/>
      <c r="TAM465" s="185"/>
      <c r="TAN465" s="185"/>
      <c r="TAO465" s="185"/>
      <c r="TAP465" s="185"/>
      <c r="TAQ465" s="185"/>
      <c r="TAR465" s="185"/>
      <c r="TAS465" s="185"/>
      <c r="TAT465" s="185"/>
      <c r="TAU465" s="185"/>
      <c r="TAV465" s="185"/>
      <c r="TAW465" s="185"/>
      <c r="TAX465" s="185"/>
      <c r="TAY465" s="185"/>
      <c r="TAZ465" s="185"/>
      <c r="TBA465" s="185"/>
      <c r="TBB465" s="185"/>
      <c r="TBC465" s="185"/>
      <c r="TBD465" s="185"/>
      <c r="TBE465" s="185"/>
      <c r="TBF465" s="185"/>
      <c r="TBG465" s="185"/>
      <c r="TBH465" s="185"/>
      <c r="TBI465" s="185"/>
      <c r="TBJ465" s="185"/>
      <c r="TBK465" s="185"/>
      <c r="TBL465" s="185"/>
      <c r="TBM465" s="185"/>
      <c r="TBN465" s="185"/>
      <c r="TBO465" s="185"/>
      <c r="TBP465" s="185"/>
      <c r="TBQ465" s="185"/>
      <c r="TBR465" s="185"/>
      <c r="TBS465" s="185"/>
      <c r="TBT465" s="185"/>
      <c r="TBU465" s="185"/>
      <c r="TBV465" s="185"/>
      <c r="TBW465" s="185"/>
      <c r="TBX465" s="185"/>
      <c r="TBY465" s="185"/>
      <c r="TBZ465" s="185"/>
      <c r="TCA465" s="185"/>
      <c r="TCB465" s="185"/>
      <c r="TCC465" s="185"/>
      <c r="TCD465" s="185"/>
      <c r="TCE465" s="185"/>
      <c r="TCF465" s="185"/>
      <c r="TCG465" s="185"/>
      <c r="TCH465" s="185"/>
      <c r="TCI465" s="185"/>
      <c r="TCJ465" s="185"/>
      <c r="TCK465" s="185"/>
      <c r="TCL465" s="185"/>
      <c r="TCM465" s="185"/>
      <c r="TCN465" s="185"/>
      <c r="TCO465" s="185"/>
      <c r="TCP465" s="185"/>
      <c r="TCQ465" s="185"/>
      <c r="TCR465" s="185"/>
      <c r="TCS465" s="185"/>
      <c r="TCT465" s="185"/>
      <c r="TCU465" s="185"/>
      <c r="TCV465" s="185"/>
      <c r="TCW465" s="185"/>
      <c r="TCX465" s="185"/>
      <c r="TCY465" s="185"/>
      <c r="TCZ465" s="185"/>
      <c r="TDA465" s="185"/>
      <c r="TDB465" s="185"/>
      <c r="TDC465" s="185"/>
      <c r="TDD465" s="185"/>
      <c r="TDE465" s="185"/>
      <c r="TDF465" s="185"/>
      <c r="TDG465" s="185"/>
      <c r="TDH465" s="185"/>
      <c r="TDI465" s="185"/>
      <c r="TDJ465" s="185"/>
      <c r="TDK465" s="185"/>
      <c r="TDL465" s="185"/>
      <c r="TDM465" s="185"/>
      <c r="TDN465" s="185"/>
      <c r="TDO465" s="185"/>
      <c r="TDP465" s="185"/>
      <c r="TDQ465" s="185"/>
      <c r="TDR465" s="185"/>
      <c r="TDS465" s="185"/>
      <c r="TDT465" s="185"/>
      <c r="TDU465" s="185"/>
      <c r="TDV465" s="185"/>
      <c r="TDW465" s="185"/>
      <c r="TDX465" s="185"/>
      <c r="TDY465" s="185"/>
      <c r="TDZ465" s="185"/>
      <c r="TEA465" s="185"/>
      <c r="TEB465" s="185"/>
      <c r="TEC465" s="185"/>
      <c r="TED465" s="185"/>
      <c r="TEE465" s="185"/>
      <c r="TEF465" s="185"/>
      <c r="TEG465" s="185"/>
      <c r="TEH465" s="185"/>
      <c r="TEI465" s="185"/>
      <c r="TEJ465" s="185"/>
      <c r="TEK465" s="185"/>
      <c r="TEL465" s="185"/>
      <c r="TEM465" s="185"/>
      <c r="TEN465" s="185"/>
      <c r="TEO465" s="185"/>
      <c r="TEP465" s="185"/>
      <c r="TEQ465" s="185"/>
      <c r="TER465" s="185"/>
      <c r="TES465" s="185"/>
      <c r="TET465" s="185"/>
      <c r="TEU465" s="185"/>
      <c r="TEV465" s="185"/>
      <c r="TEW465" s="185"/>
      <c r="TEX465" s="185"/>
      <c r="TEY465" s="185"/>
      <c r="TEZ465" s="185"/>
      <c r="TFA465" s="185"/>
      <c r="TFB465" s="185"/>
      <c r="TFC465" s="185"/>
      <c r="TFD465" s="185"/>
      <c r="TFE465" s="185"/>
      <c r="TFF465" s="185"/>
      <c r="TFG465" s="185"/>
      <c r="TFH465" s="185"/>
      <c r="TFI465" s="185"/>
      <c r="TFJ465" s="185"/>
      <c r="TFK465" s="185"/>
      <c r="TFL465" s="185"/>
      <c r="TFM465" s="185"/>
      <c r="TFN465" s="185"/>
      <c r="TFO465" s="185"/>
      <c r="TFP465" s="185"/>
      <c r="TFQ465" s="185"/>
      <c r="TFR465" s="185"/>
      <c r="TFS465" s="185"/>
      <c r="TFT465" s="185"/>
      <c r="TFU465" s="185"/>
      <c r="TFV465" s="185"/>
      <c r="TFW465" s="185"/>
      <c r="TFX465" s="185"/>
      <c r="TFY465" s="185"/>
      <c r="TFZ465" s="185"/>
      <c r="TGA465" s="185"/>
      <c r="TGB465" s="185"/>
      <c r="TGC465" s="185"/>
      <c r="TGD465" s="185"/>
      <c r="TGE465" s="185"/>
      <c r="TGF465" s="185"/>
      <c r="TGG465" s="185"/>
      <c r="TGH465" s="185"/>
      <c r="TGI465" s="185"/>
      <c r="TGJ465" s="185"/>
      <c r="TGK465" s="185"/>
      <c r="TGL465" s="185"/>
      <c r="TGM465" s="185"/>
      <c r="TGN465" s="185"/>
      <c r="TGO465" s="185"/>
      <c r="TGP465" s="185"/>
      <c r="TGQ465" s="185"/>
      <c r="TGR465" s="185"/>
      <c r="TGS465" s="185"/>
      <c r="TGT465" s="185"/>
      <c r="TGU465" s="185"/>
      <c r="TGV465" s="185"/>
      <c r="TGW465" s="185"/>
      <c r="TGX465" s="185"/>
      <c r="TGY465" s="185"/>
      <c r="TGZ465" s="185"/>
      <c r="THA465" s="185"/>
      <c r="THB465" s="185"/>
      <c r="THC465" s="185"/>
      <c r="THD465" s="185"/>
      <c r="THE465" s="185"/>
      <c r="THF465" s="185"/>
      <c r="THG465" s="185"/>
      <c r="THH465" s="185"/>
      <c r="THI465" s="185"/>
      <c r="THJ465" s="185"/>
      <c r="THK465" s="185"/>
      <c r="THL465" s="185"/>
      <c r="THM465" s="185"/>
      <c r="THN465" s="185"/>
      <c r="THO465" s="185"/>
      <c r="THP465" s="185"/>
      <c r="THQ465" s="185"/>
      <c r="THR465" s="185"/>
      <c r="THS465" s="185"/>
      <c r="THT465" s="185"/>
      <c r="THU465" s="185"/>
      <c r="THV465" s="185"/>
      <c r="THW465" s="185"/>
      <c r="THX465" s="185"/>
      <c r="THY465" s="185"/>
      <c r="THZ465" s="185"/>
      <c r="TIA465" s="185"/>
      <c r="TIB465" s="185"/>
      <c r="TIC465" s="185"/>
      <c r="TID465" s="185"/>
      <c r="TIE465" s="185"/>
      <c r="TIF465" s="185"/>
      <c r="TIG465" s="185"/>
      <c r="TIH465" s="185"/>
      <c r="TII465" s="185"/>
      <c r="TIJ465" s="185"/>
      <c r="TIK465" s="185"/>
      <c r="TIL465" s="185"/>
      <c r="TIM465" s="185"/>
      <c r="TIN465" s="185"/>
      <c r="TIO465" s="185"/>
      <c r="TIP465" s="185"/>
      <c r="TIQ465" s="185"/>
      <c r="TIR465" s="185"/>
      <c r="TIS465" s="185"/>
      <c r="TIT465" s="185"/>
      <c r="TIU465" s="185"/>
      <c r="TIV465" s="185"/>
      <c r="TIW465" s="185"/>
      <c r="TIX465" s="185"/>
      <c r="TIY465" s="185"/>
      <c r="TIZ465" s="185"/>
      <c r="TJA465" s="185"/>
      <c r="TJB465" s="185"/>
      <c r="TJC465" s="185"/>
      <c r="TJD465" s="185"/>
      <c r="TJE465" s="185"/>
      <c r="TJF465" s="185"/>
      <c r="TJG465" s="185"/>
      <c r="TJH465" s="185"/>
      <c r="TJI465" s="185"/>
      <c r="TJJ465" s="185"/>
      <c r="TJK465" s="185"/>
      <c r="TJL465" s="185"/>
      <c r="TJM465" s="185"/>
      <c r="TJN465" s="185"/>
      <c r="TJO465" s="185"/>
      <c r="TJP465" s="185"/>
      <c r="TJQ465" s="185"/>
      <c r="TJR465" s="185"/>
      <c r="TJS465" s="185"/>
      <c r="TJT465" s="185"/>
      <c r="TJU465" s="185"/>
      <c r="TJV465" s="185"/>
      <c r="TJW465" s="185"/>
      <c r="TJX465" s="185"/>
      <c r="TJY465" s="185"/>
      <c r="TJZ465" s="185"/>
      <c r="TKA465" s="185"/>
      <c r="TKB465" s="185"/>
      <c r="TKC465" s="185"/>
      <c r="TKD465" s="185"/>
      <c r="TKE465" s="185"/>
      <c r="TKF465" s="185"/>
      <c r="TKG465" s="185"/>
      <c r="TKH465" s="185"/>
      <c r="TKI465" s="185"/>
      <c r="TKJ465" s="185"/>
      <c r="TKK465" s="185"/>
      <c r="TKL465" s="185"/>
      <c r="TKM465" s="185"/>
      <c r="TKN465" s="185"/>
      <c r="TKO465" s="185"/>
      <c r="TKP465" s="185"/>
      <c r="TKQ465" s="185"/>
      <c r="TKR465" s="185"/>
      <c r="TKS465" s="185"/>
      <c r="TKT465" s="185"/>
      <c r="TKU465" s="185"/>
      <c r="TKV465" s="185"/>
      <c r="TKW465" s="185"/>
      <c r="TKX465" s="185"/>
      <c r="TKY465" s="185"/>
      <c r="TKZ465" s="185"/>
      <c r="TLA465" s="185"/>
      <c r="TLB465" s="185"/>
      <c r="TLC465" s="185"/>
      <c r="TLD465" s="185"/>
      <c r="TLE465" s="185"/>
      <c r="TLF465" s="185"/>
      <c r="TLG465" s="185"/>
      <c r="TLH465" s="185"/>
      <c r="TLI465" s="185"/>
      <c r="TLJ465" s="185"/>
      <c r="TLK465" s="185"/>
      <c r="TLL465" s="185"/>
      <c r="TLM465" s="185"/>
      <c r="TLN465" s="185"/>
      <c r="TLO465" s="185"/>
      <c r="TLP465" s="185"/>
      <c r="TLQ465" s="185"/>
      <c r="TLR465" s="185"/>
      <c r="TLS465" s="185"/>
      <c r="TLT465" s="185"/>
      <c r="TLU465" s="185"/>
      <c r="TLV465" s="185"/>
      <c r="TLW465" s="185"/>
      <c r="TLX465" s="185"/>
      <c r="TLY465" s="185"/>
      <c r="TLZ465" s="185"/>
      <c r="TMA465" s="185"/>
      <c r="TMB465" s="185"/>
      <c r="TMC465" s="185"/>
      <c r="TMD465" s="185"/>
      <c r="TME465" s="185"/>
      <c r="TMF465" s="185"/>
      <c r="TMG465" s="185"/>
      <c r="TMH465" s="185"/>
      <c r="TMI465" s="185"/>
      <c r="TMJ465" s="185"/>
      <c r="TMK465" s="185"/>
      <c r="TML465" s="185"/>
      <c r="TMM465" s="185"/>
      <c r="TMN465" s="185"/>
      <c r="TMO465" s="185"/>
      <c r="TMP465" s="185"/>
      <c r="TMQ465" s="185"/>
      <c r="TMR465" s="185"/>
      <c r="TMS465" s="185"/>
      <c r="TMT465" s="185"/>
      <c r="TMU465" s="185"/>
      <c r="TMV465" s="185"/>
      <c r="TMW465" s="185"/>
      <c r="TMX465" s="185"/>
      <c r="TMY465" s="185"/>
      <c r="TMZ465" s="185"/>
      <c r="TNA465" s="185"/>
      <c r="TNB465" s="185"/>
      <c r="TNC465" s="185"/>
      <c r="TND465" s="185"/>
      <c r="TNE465" s="185"/>
      <c r="TNF465" s="185"/>
      <c r="TNG465" s="185"/>
      <c r="TNH465" s="185"/>
      <c r="TNI465" s="185"/>
      <c r="TNJ465" s="185"/>
      <c r="TNK465" s="185"/>
      <c r="TNL465" s="185"/>
      <c r="TNM465" s="185"/>
      <c r="TNN465" s="185"/>
      <c r="TNO465" s="185"/>
      <c r="TNP465" s="185"/>
      <c r="TNQ465" s="185"/>
      <c r="TNR465" s="185"/>
      <c r="TNS465" s="185"/>
      <c r="TNT465" s="185"/>
      <c r="TNU465" s="185"/>
      <c r="TNV465" s="185"/>
      <c r="TNW465" s="185"/>
      <c r="TNX465" s="185"/>
      <c r="TNY465" s="185"/>
      <c r="TNZ465" s="185"/>
      <c r="TOA465" s="185"/>
      <c r="TOB465" s="185"/>
      <c r="TOC465" s="185"/>
      <c r="TOD465" s="185"/>
      <c r="TOE465" s="185"/>
      <c r="TOF465" s="185"/>
      <c r="TOG465" s="185"/>
      <c r="TOH465" s="185"/>
      <c r="TOI465" s="185"/>
      <c r="TOJ465" s="185"/>
      <c r="TOK465" s="185"/>
      <c r="TOL465" s="185"/>
      <c r="TOM465" s="185"/>
      <c r="TON465" s="185"/>
      <c r="TOO465" s="185"/>
      <c r="TOP465" s="185"/>
      <c r="TOQ465" s="185"/>
      <c r="TOR465" s="185"/>
      <c r="TOS465" s="185"/>
      <c r="TOT465" s="185"/>
      <c r="TOU465" s="185"/>
      <c r="TOV465" s="185"/>
      <c r="TOW465" s="185"/>
      <c r="TOX465" s="185"/>
      <c r="TOY465" s="185"/>
      <c r="TOZ465" s="185"/>
      <c r="TPA465" s="185"/>
      <c r="TPB465" s="185"/>
      <c r="TPC465" s="185"/>
      <c r="TPD465" s="185"/>
      <c r="TPE465" s="185"/>
      <c r="TPF465" s="185"/>
      <c r="TPG465" s="185"/>
      <c r="TPH465" s="185"/>
      <c r="TPI465" s="185"/>
      <c r="TPJ465" s="185"/>
      <c r="TPK465" s="185"/>
      <c r="TPL465" s="185"/>
      <c r="TPM465" s="185"/>
      <c r="TPN465" s="185"/>
      <c r="TPO465" s="185"/>
      <c r="TPP465" s="185"/>
      <c r="TPQ465" s="185"/>
      <c r="TPR465" s="185"/>
      <c r="TPS465" s="185"/>
      <c r="TPT465" s="185"/>
      <c r="TPU465" s="185"/>
      <c r="TPV465" s="185"/>
      <c r="TPW465" s="185"/>
      <c r="TPX465" s="185"/>
      <c r="TPY465" s="185"/>
      <c r="TPZ465" s="185"/>
      <c r="TQA465" s="185"/>
      <c r="TQB465" s="185"/>
      <c r="TQC465" s="185"/>
      <c r="TQD465" s="185"/>
      <c r="TQE465" s="185"/>
      <c r="TQF465" s="185"/>
      <c r="TQG465" s="185"/>
      <c r="TQH465" s="185"/>
      <c r="TQI465" s="185"/>
      <c r="TQJ465" s="185"/>
      <c r="TQK465" s="185"/>
      <c r="TQL465" s="185"/>
      <c r="TQM465" s="185"/>
      <c r="TQN465" s="185"/>
      <c r="TQO465" s="185"/>
      <c r="TQP465" s="185"/>
      <c r="TQQ465" s="185"/>
      <c r="TQR465" s="185"/>
      <c r="TQS465" s="185"/>
      <c r="TQT465" s="185"/>
      <c r="TQU465" s="185"/>
      <c r="TQV465" s="185"/>
      <c r="TQW465" s="185"/>
      <c r="TQX465" s="185"/>
      <c r="TQY465" s="185"/>
      <c r="TQZ465" s="185"/>
      <c r="TRA465" s="185"/>
      <c r="TRB465" s="185"/>
      <c r="TRC465" s="185"/>
      <c r="TRD465" s="185"/>
      <c r="TRE465" s="185"/>
      <c r="TRF465" s="185"/>
      <c r="TRG465" s="185"/>
      <c r="TRH465" s="185"/>
      <c r="TRI465" s="185"/>
      <c r="TRJ465" s="185"/>
      <c r="TRK465" s="185"/>
      <c r="TRL465" s="185"/>
      <c r="TRM465" s="185"/>
      <c r="TRN465" s="185"/>
      <c r="TRO465" s="185"/>
      <c r="TRP465" s="185"/>
      <c r="TRQ465" s="185"/>
      <c r="TRR465" s="185"/>
      <c r="TRS465" s="185"/>
      <c r="TRT465" s="185"/>
      <c r="TRU465" s="185"/>
      <c r="TRV465" s="185"/>
      <c r="TRW465" s="185"/>
      <c r="TRX465" s="185"/>
      <c r="TRY465" s="185"/>
      <c r="TRZ465" s="185"/>
      <c r="TSA465" s="185"/>
      <c r="TSB465" s="185"/>
      <c r="TSC465" s="185"/>
      <c r="TSD465" s="185"/>
      <c r="TSE465" s="185"/>
      <c r="TSF465" s="185"/>
      <c r="TSG465" s="185"/>
      <c r="TSH465" s="185"/>
      <c r="TSI465" s="185"/>
      <c r="TSJ465" s="185"/>
      <c r="TSK465" s="185"/>
      <c r="TSL465" s="185"/>
      <c r="TSM465" s="185"/>
      <c r="TSN465" s="185"/>
      <c r="TSO465" s="185"/>
      <c r="TSP465" s="185"/>
      <c r="TSQ465" s="185"/>
      <c r="TSR465" s="185"/>
      <c r="TSS465" s="185"/>
      <c r="TST465" s="185"/>
      <c r="TSU465" s="185"/>
      <c r="TSV465" s="185"/>
      <c r="TSW465" s="185"/>
      <c r="TSX465" s="185"/>
      <c r="TSY465" s="185"/>
      <c r="TSZ465" s="185"/>
      <c r="TTA465" s="185"/>
      <c r="TTB465" s="185"/>
      <c r="TTC465" s="185"/>
      <c r="TTD465" s="185"/>
      <c r="TTE465" s="185"/>
      <c r="TTF465" s="185"/>
      <c r="TTG465" s="185"/>
      <c r="TTH465" s="185"/>
      <c r="TTI465" s="185"/>
      <c r="TTJ465" s="185"/>
      <c r="TTK465" s="185"/>
      <c r="TTL465" s="185"/>
      <c r="TTM465" s="185"/>
      <c r="TTN465" s="185"/>
      <c r="TTO465" s="185"/>
      <c r="TTP465" s="185"/>
      <c r="TTQ465" s="185"/>
      <c r="TTR465" s="185"/>
      <c r="TTS465" s="185"/>
      <c r="TTT465" s="185"/>
      <c r="TTU465" s="185"/>
      <c r="TTV465" s="185"/>
      <c r="TTW465" s="185"/>
      <c r="TTX465" s="185"/>
      <c r="TTY465" s="185"/>
      <c r="TTZ465" s="185"/>
      <c r="TUA465" s="185"/>
      <c r="TUB465" s="185"/>
      <c r="TUC465" s="185"/>
      <c r="TUD465" s="185"/>
      <c r="TUE465" s="185"/>
      <c r="TUF465" s="185"/>
      <c r="TUG465" s="185"/>
      <c r="TUH465" s="185"/>
      <c r="TUI465" s="185"/>
      <c r="TUJ465" s="185"/>
      <c r="TUK465" s="185"/>
      <c r="TUL465" s="185"/>
      <c r="TUM465" s="185"/>
      <c r="TUN465" s="185"/>
      <c r="TUO465" s="185"/>
      <c r="TUP465" s="185"/>
      <c r="TUQ465" s="185"/>
      <c r="TUR465" s="185"/>
      <c r="TUS465" s="185"/>
      <c r="TUT465" s="185"/>
      <c r="TUU465" s="185"/>
      <c r="TUV465" s="185"/>
      <c r="TUW465" s="185"/>
      <c r="TUX465" s="185"/>
      <c r="TUY465" s="185"/>
      <c r="TUZ465" s="185"/>
      <c r="TVA465" s="185"/>
      <c r="TVB465" s="185"/>
      <c r="TVC465" s="185"/>
      <c r="TVD465" s="185"/>
      <c r="TVE465" s="185"/>
      <c r="TVF465" s="185"/>
      <c r="TVG465" s="185"/>
      <c r="TVH465" s="185"/>
      <c r="TVI465" s="185"/>
      <c r="TVJ465" s="185"/>
      <c r="TVK465" s="185"/>
      <c r="TVL465" s="185"/>
      <c r="TVM465" s="185"/>
      <c r="TVN465" s="185"/>
      <c r="TVO465" s="185"/>
      <c r="TVP465" s="185"/>
      <c r="TVQ465" s="185"/>
      <c r="TVR465" s="185"/>
      <c r="TVS465" s="185"/>
      <c r="TVT465" s="185"/>
      <c r="TVU465" s="185"/>
      <c r="TVV465" s="185"/>
      <c r="TVW465" s="185"/>
      <c r="TVX465" s="185"/>
      <c r="TVY465" s="185"/>
      <c r="TVZ465" s="185"/>
      <c r="TWA465" s="185"/>
      <c r="TWB465" s="185"/>
      <c r="TWC465" s="185"/>
      <c r="TWD465" s="185"/>
      <c r="TWE465" s="185"/>
      <c r="TWF465" s="185"/>
      <c r="TWG465" s="185"/>
      <c r="TWH465" s="185"/>
      <c r="TWI465" s="185"/>
      <c r="TWJ465" s="185"/>
      <c r="TWK465" s="185"/>
      <c r="TWL465" s="185"/>
      <c r="TWM465" s="185"/>
      <c r="TWN465" s="185"/>
      <c r="TWO465" s="185"/>
      <c r="TWP465" s="185"/>
      <c r="TWQ465" s="185"/>
      <c r="TWR465" s="185"/>
      <c r="TWS465" s="185"/>
      <c r="TWT465" s="185"/>
      <c r="TWU465" s="185"/>
      <c r="TWV465" s="185"/>
      <c r="TWW465" s="185"/>
      <c r="TWX465" s="185"/>
      <c r="TWY465" s="185"/>
      <c r="TWZ465" s="185"/>
      <c r="TXA465" s="185"/>
      <c r="TXB465" s="185"/>
      <c r="TXC465" s="185"/>
      <c r="TXD465" s="185"/>
      <c r="TXE465" s="185"/>
      <c r="TXF465" s="185"/>
      <c r="TXG465" s="185"/>
      <c r="TXH465" s="185"/>
      <c r="TXI465" s="185"/>
      <c r="TXJ465" s="185"/>
      <c r="TXK465" s="185"/>
      <c r="TXL465" s="185"/>
      <c r="TXM465" s="185"/>
      <c r="TXN465" s="185"/>
      <c r="TXO465" s="185"/>
      <c r="TXP465" s="185"/>
      <c r="TXQ465" s="185"/>
      <c r="TXR465" s="185"/>
      <c r="TXS465" s="185"/>
      <c r="TXT465" s="185"/>
      <c r="TXU465" s="185"/>
      <c r="TXV465" s="185"/>
      <c r="TXW465" s="185"/>
      <c r="TXX465" s="185"/>
      <c r="TXY465" s="185"/>
      <c r="TXZ465" s="185"/>
      <c r="TYA465" s="185"/>
      <c r="TYB465" s="185"/>
      <c r="TYC465" s="185"/>
      <c r="TYD465" s="185"/>
      <c r="TYE465" s="185"/>
      <c r="TYF465" s="185"/>
      <c r="TYG465" s="185"/>
      <c r="TYH465" s="185"/>
      <c r="TYI465" s="185"/>
      <c r="TYJ465" s="185"/>
      <c r="TYK465" s="185"/>
      <c r="TYL465" s="185"/>
      <c r="TYM465" s="185"/>
      <c r="TYN465" s="185"/>
      <c r="TYO465" s="185"/>
      <c r="TYP465" s="185"/>
      <c r="TYQ465" s="185"/>
      <c r="TYR465" s="185"/>
      <c r="TYS465" s="185"/>
      <c r="TYT465" s="185"/>
      <c r="TYU465" s="185"/>
      <c r="TYV465" s="185"/>
      <c r="TYW465" s="185"/>
      <c r="TYX465" s="185"/>
      <c r="TYY465" s="185"/>
      <c r="TYZ465" s="185"/>
      <c r="TZA465" s="185"/>
      <c r="TZB465" s="185"/>
      <c r="TZC465" s="185"/>
      <c r="TZD465" s="185"/>
      <c r="TZE465" s="185"/>
      <c r="TZF465" s="185"/>
      <c r="TZG465" s="185"/>
      <c r="TZH465" s="185"/>
      <c r="TZI465" s="185"/>
      <c r="TZJ465" s="185"/>
      <c r="TZK465" s="185"/>
      <c r="TZL465" s="185"/>
      <c r="TZM465" s="185"/>
      <c r="TZN465" s="185"/>
      <c r="TZO465" s="185"/>
      <c r="TZP465" s="185"/>
      <c r="TZQ465" s="185"/>
      <c r="TZR465" s="185"/>
      <c r="TZS465" s="185"/>
      <c r="TZT465" s="185"/>
      <c r="TZU465" s="185"/>
      <c r="TZV465" s="185"/>
      <c r="TZW465" s="185"/>
      <c r="TZX465" s="185"/>
      <c r="TZY465" s="185"/>
      <c r="TZZ465" s="185"/>
      <c r="UAA465" s="185"/>
      <c r="UAB465" s="185"/>
      <c r="UAC465" s="185"/>
      <c r="UAD465" s="185"/>
      <c r="UAE465" s="185"/>
      <c r="UAF465" s="185"/>
      <c r="UAG465" s="185"/>
      <c r="UAH465" s="185"/>
      <c r="UAI465" s="185"/>
      <c r="UAJ465" s="185"/>
      <c r="UAK465" s="185"/>
      <c r="UAL465" s="185"/>
      <c r="UAM465" s="185"/>
      <c r="UAN465" s="185"/>
      <c r="UAO465" s="185"/>
      <c r="UAP465" s="185"/>
      <c r="UAQ465" s="185"/>
      <c r="UAR465" s="185"/>
      <c r="UAS465" s="185"/>
      <c r="UAT465" s="185"/>
      <c r="UAU465" s="185"/>
      <c r="UAV465" s="185"/>
      <c r="UAW465" s="185"/>
      <c r="UAX465" s="185"/>
      <c r="UAY465" s="185"/>
      <c r="UAZ465" s="185"/>
      <c r="UBA465" s="185"/>
      <c r="UBB465" s="185"/>
      <c r="UBC465" s="185"/>
      <c r="UBD465" s="185"/>
      <c r="UBE465" s="185"/>
      <c r="UBF465" s="185"/>
      <c r="UBG465" s="185"/>
      <c r="UBH465" s="185"/>
      <c r="UBI465" s="185"/>
      <c r="UBJ465" s="185"/>
      <c r="UBK465" s="185"/>
      <c r="UBL465" s="185"/>
      <c r="UBM465" s="185"/>
      <c r="UBN465" s="185"/>
      <c r="UBO465" s="185"/>
      <c r="UBP465" s="185"/>
      <c r="UBQ465" s="185"/>
      <c r="UBR465" s="185"/>
      <c r="UBS465" s="185"/>
      <c r="UBT465" s="185"/>
      <c r="UBU465" s="185"/>
      <c r="UBV465" s="185"/>
      <c r="UBW465" s="185"/>
      <c r="UBX465" s="185"/>
      <c r="UBY465" s="185"/>
      <c r="UBZ465" s="185"/>
      <c r="UCA465" s="185"/>
      <c r="UCB465" s="185"/>
      <c r="UCC465" s="185"/>
      <c r="UCD465" s="185"/>
      <c r="UCE465" s="185"/>
      <c r="UCF465" s="185"/>
      <c r="UCG465" s="185"/>
      <c r="UCH465" s="185"/>
      <c r="UCI465" s="185"/>
      <c r="UCJ465" s="185"/>
      <c r="UCK465" s="185"/>
      <c r="UCL465" s="185"/>
      <c r="UCM465" s="185"/>
      <c r="UCN465" s="185"/>
      <c r="UCO465" s="185"/>
      <c r="UCP465" s="185"/>
      <c r="UCQ465" s="185"/>
      <c r="UCR465" s="185"/>
      <c r="UCS465" s="185"/>
      <c r="UCT465" s="185"/>
      <c r="UCU465" s="185"/>
      <c r="UCV465" s="185"/>
      <c r="UCW465" s="185"/>
      <c r="UCX465" s="185"/>
      <c r="UCY465" s="185"/>
      <c r="UCZ465" s="185"/>
      <c r="UDA465" s="185"/>
      <c r="UDB465" s="185"/>
      <c r="UDC465" s="185"/>
      <c r="UDD465" s="185"/>
      <c r="UDE465" s="185"/>
      <c r="UDF465" s="185"/>
      <c r="UDG465" s="185"/>
      <c r="UDH465" s="185"/>
      <c r="UDI465" s="185"/>
      <c r="UDJ465" s="185"/>
      <c r="UDK465" s="185"/>
      <c r="UDL465" s="185"/>
      <c r="UDM465" s="185"/>
      <c r="UDN465" s="185"/>
      <c r="UDO465" s="185"/>
      <c r="UDP465" s="185"/>
      <c r="UDQ465" s="185"/>
      <c r="UDR465" s="185"/>
      <c r="UDS465" s="185"/>
      <c r="UDT465" s="185"/>
      <c r="UDU465" s="185"/>
      <c r="UDV465" s="185"/>
      <c r="UDW465" s="185"/>
      <c r="UDX465" s="185"/>
      <c r="UDY465" s="185"/>
      <c r="UDZ465" s="185"/>
      <c r="UEA465" s="185"/>
      <c r="UEB465" s="185"/>
      <c r="UEC465" s="185"/>
      <c r="UED465" s="185"/>
      <c r="UEE465" s="185"/>
      <c r="UEF465" s="185"/>
      <c r="UEG465" s="185"/>
      <c r="UEH465" s="185"/>
      <c r="UEI465" s="185"/>
      <c r="UEJ465" s="185"/>
      <c r="UEK465" s="185"/>
      <c r="UEL465" s="185"/>
      <c r="UEM465" s="185"/>
      <c r="UEN465" s="185"/>
      <c r="UEO465" s="185"/>
      <c r="UEP465" s="185"/>
      <c r="UEQ465" s="185"/>
      <c r="UER465" s="185"/>
      <c r="UES465" s="185"/>
      <c r="UET465" s="185"/>
      <c r="UEU465" s="185"/>
      <c r="UEV465" s="185"/>
      <c r="UEW465" s="185"/>
      <c r="UEX465" s="185"/>
      <c r="UEY465" s="185"/>
      <c r="UEZ465" s="185"/>
      <c r="UFA465" s="185"/>
      <c r="UFB465" s="185"/>
      <c r="UFC465" s="185"/>
      <c r="UFD465" s="185"/>
      <c r="UFE465" s="185"/>
      <c r="UFF465" s="185"/>
      <c r="UFG465" s="185"/>
      <c r="UFH465" s="185"/>
      <c r="UFI465" s="185"/>
      <c r="UFJ465" s="185"/>
      <c r="UFK465" s="185"/>
      <c r="UFL465" s="185"/>
      <c r="UFM465" s="185"/>
      <c r="UFN465" s="185"/>
      <c r="UFO465" s="185"/>
      <c r="UFP465" s="185"/>
      <c r="UFQ465" s="185"/>
      <c r="UFR465" s="185"/>
      <c r="UFS465" s="185"/>
      <c r="UFT465" s="185"/>
      <c r="UFU465" s="185"/>
      <c r="UFV465" s="185"/>
      <c r="UFW465" s="185"/>
      <c r="UFX465" s="185"/>
      <c r="UFY465" s="185"/>
      <c r="UFZ465" s="185"/>
      <c r="UGA465" s="185"/>
      <c r="UGB465" s="185"/>
      <c r="UGC465" s="185"/>
      <c r="UGD465" s="185"/>
      <c r="UGE465" s="185"/>
      <c r="UGF465" s="185"/>
      <c r="UGG465" s="185"/>
      <c r="UGH465" s="185"/>
      <c r="UGI465" s="185"/>
      <c r="UGJ465" s="185"/>
      <c r="UGK465" s="185"/>
      <c r="UGL465" s="185"/>
      <c r="UGM465" s="185"/>
      <c r="UGN465" s="185"/>
      <c r="UGO465" s="185"/>
      <c r="UGP465" s="185"/>
      <c r="UGQ465" s="185"/>
      <c r="UGR465" s="185"/>
      <c r="UGS465" s="185"/>
      <c r="UGT465" s="185"/>
      <c r="UGU465" s="185"/>
      <c r="UGV465" s="185"/>
      <c r="UGW465" s="185"/>
      <c r="UGX465" s="185"/>
      <c r="UGY465" s="185"/>
      <c r="UGZ465" s="185"/>
      <c r="UHA465" s="185"/>
      <c r="UHB465" s="185"/>
      <c r="UHC465" s="185"/>
      <c r="UHD465" s="185"/>
      <c r="UHE465" s="185"/>
      <c r="UHF465" s="185"/>
      <c r="UHG465" s="185"/>
      <c r="UHH465" s="185"/>
      <c r="UHI465" s="185"/>
      <c r="UHJ465" s="185"/>
      <c r="UHK465" s="185"/>
      <c r="UHL465" s="185"/>
      <c r="UHM465" s="185"/>
      <c r="UHN465" s="185"/>
      <c r="UHO465" s="185"/>
      <c r="UHP465" s="185"/>
      <c r="UHQ465" s="185"/>
      <c r="UHR465" s="185"/>
      <c r="UHS465" s="185"/>
      <c r="UHT465" s="185"/>
      <c r="UHU465" s="185"/>
      <c r="UHV465" s="185"/>
      <c r="UHW465" s="185"/>
      <c r="UHX465" s="185"/>
      <c r="UHY465" s="185"/>
      <c r="UHZ465" s="185"/>
      <c r="UIA465" s="185"/>
      <c r="UIB465" s="185"/>
      <c r="UIC465" s="185"/>
      <c r="UID465" s="185"/>
      <c r="UIE465" s="185"/>
      <c r="UIF465" s="185"/>
      <c r="UIG465" s="185"/>
      <c r="UIH465" s="185"/>
      <c r="UII465" s="185"/>
      <c r="UIJ465" s="185"/>
      <c r="UIK465" s="185"/>
      <c r="UIL465" s="185"/>
      <c r="UIM465" s="185"/>
      <c r="UIN465" s="185"/>
      <c r="UIO465" s="185"/>
      <c r="UIP465" s="185"/>
      <c r="UIQ465" s="185"/>
      <c r="UIR465" s="185"/>
      <c r="UIS465" s="185"/>
      <c r="UIT465" s="185"/>
      <c r="UIU465" s="185"/>
      <c r="UIV465" s="185"/>
      <c r="UIW465" s="185"/>
      <c r="UIX465" s="185"/>
      <c r="UIY465" s="185"/>
      <c r="UIZ465" s="185"/>
      <c r="UJA465" s="185"/>
      <c r="UJB465" s="185"/>
      <c r="UJC465" s="185"/>
      <c r="UJD465" s="185"/>
      <c r="UJE465" s="185"/>
      <c r="UJF465" s="185"/>
      <c r="UJG465" s="185"/>
      <c r="UJH465" s="185"/>
      <c r="UJI465" s="185"/>
      <c r="UJJ465" s="185"/>
      <c r="UJK465" s="185"/>
      <c r="UJL465" s="185"/>
      <c r="UJM465" s="185"/>
      <c r="UJN465" s="185"/>
      <c r="UJO465" s="185"/>
      <c r="UJP465" s="185"/>
      <c r="UJQ465" s="185"/>
      <c r="UJR465" s="185"/>
      <c r="UJS465" s="185"/>
      <c r="UJT465" s="185"/>
      <c r="UJU465" s="185"/>
      <c r="UJV465" s="185"/>
      <c r="UJW465" s="185"/>
      <c r="UJX465" s="185"/>
      <c r="UJY465" s="185"/>
      <c r="UJZ465" s="185"/>
      <c r="UKA465" s="185"/>
      <c r="UKB465" s="185"/>
      <c r="UKC465" s="185"/>
      <c r="UKD465" s="185"/>
      <c r="UKE465" s="185"/>
      <c r="UKF465" s="185"/>
      <c r="UKG465" s="185"/>
      <c r="UKH465" s="185"/>
      <c r="UKI465" s="185"/>
      <c r="UKJ465" s="185"/>
      <c r="UKK465" s="185"/>
      <c r="UKL465" s="185"/>
      <c r="UKM465" s="185"/>
      <c r="UKN465" s="185"/>
      <c r="UKO465" s="185"/>
      <c r="UKP465" s="185"/>
      <c r="UKQ465" s="185"/>
      <c r="UKR465" s="185"/>
      <c r="UKS465" s="185"/>
      <c r="UKT465" s="185"/>
      <c r="UKU465" s="185"/>
      <c r="UKV465" s="185"/>
      <c r="UKW465" s="185"/>
      <c r="UKX465" s="185"/>
      <c r="UKY465" s="185"/>
      <c r="UKZ465" s="185"/>
      <c r="ULA465" s="185"/>
      <c r="ULB465" s="185"/>
      <c r="ULC465" s="185"/>
      <c r="ULD465" s="185"/>
      <c r="ULE465" s="185"/>
      <c r="ULF465" s="185"/>
      <c r="ULG465" s="185"/>
      <c r="ULH465" s="185"/>
      <c r="ULI465" s="185"/>
      <c r="ULJ465" s="185"/>
      <c r="ULK465" s="185"/>
      <c r="ULL465" s="185"/>
      <c r="ULM465" s="185"/>
      <c r="ULN465" s="185"/>
      <c r="ULO465" s="185"/>
      <c r="ULP465" s="185"/>
      <c r="ULQ465" s="185"/>
      <c r="ULR465" s="185"/>
      <c r="ULS465" s="185"/>
      <c r="ULT465" s="185"/>
      <c r="ULU465" s="185"/>
      <c r="ULV465" s="185"/>
      <c r="ULW465" s="185"/>
      <c r="ULX465" s="185"/>
      <c r="ULY465" s="185"/>
      <c r="ULZ465" s="185"/>
      <c r="UMA465" s="185"/>
      <c r="UMB465" s="185"/>
      <c r="UMC465" s="185"/>
      <c r="UMD465" s="185"/>
      <c r="UME465" s="185"/>
      <c r="UMF465" s="185"/>
      <c r="UMG465" s="185"/>
      <c r="UMH465" s="185"/>
      <c r="UMI465" s="185"/>
      <c r="UMJ465" s="185"/>
      <c r="UMK465" s="185"/>
      <c r="UML465" s="185"/>
      <c r="UMM465" s="185"/>
      <c r="UMN465" s="185"/>
      <c r="UMO465" s="185"/>
      <c r="UMP465" s="185"/>
      <c r="UMQ465" s="185"/>
      <c r="UMR465" s="185"/>
      <c r="UMS465" s="185"/>
      <c r="UMT465" s="185"/>
      <c r="UMU465" s="185"/>
      <c r="UMV465" s="185"/>
      <c r="UMW465" s="185"/>
      <c r="UMX465" s="185"/>
      <c r="UMY465" s="185"/>
      <c r="UMZ465" s="185"/>
      <c r="UNA465" s="185"/>
      <c r="UNB465" s="185"/>
      <c r="UNC465" s="185"/>
      <c r="UND465" s="185"/>
      <c r="UNE465" s="185"/>
      <c r="UNF465" s="185"/>
      <c r="UNG465" s="185"/>
      <c r="UNH465" s="185"/>
      <c r="UNI465" s="185"/>
      <c r="UNJ465" s="185"/>
      <c r="UNK465" s="185"/>
      <c r="UNL465" s="185"/>
      <c r="UNM465" s="185"/>
      <c r="UNN465" s="185"/>
      <c r="UNO465" s="185"/>
      <c r="UNP465" s="185"/>
      <c r="UNQ465" s="185"/>
      <c r="UNR465" s="185"/>
      <c r="UNS465" s="185"/>
      <c r="UNT465" s="185"/>
      <c r="UNU465" s="185"/>
      <c r="UNV465" s="185"/>
      <c r="UNW465" s="185"/>
      <c r="UNX465" s="185"/>
      <c r="UNY465" s="185"/>
      <c r="UNZ465" s="185"/>
      <c r="UOA465" s="185"/>
      <c r="UOB465" s="185"/>
      <c r="UOC465" s="185"/>
      <c r="UOD465" s="185"/>
      <c r="UOE465" s="185"/>
      <c r="UOF465" s="185"/>
      <c r="UOG465" s="185"/>
      <c r="UOH465" s="185"/>
      <c r="UOI465" s="185"/>
      <c r="UOJ465" s="185"/>
      <c r="UOK465" s="185"/>
      <c r="UOL465" s="185"/>
      <c r="UOM465" s="185"/>
      <c r="UON465" s="185"/>
      <c r="UOO465" s="185"/>
      <c r="UOP465" s="185"/>
      <c r="UOQ465" s="185"/>
      <c r="UOR465" s="185"/>
      <c r="UOS465" s="185"/>
      <c r="UOT465" s="185"/>
      <c r="UOU465" s="185"/>
      <c r="UOV465" s="185"/>
      <c r="UOW465" s="185"/>
      <c r="UOX465" s="185"/>
      <c r="UOY465" s="185"/>
      <c r="UOZ465" s="185"/>
      <c r="UPA465" s="185"/>
      <c r="UPB465" s="185"/>
      <c r="UPC465" s="185"/>
      <c r="UPD465" s="185"/>
      <c r="UPE465" s="185"/>
      <c r="UPF465" s="185"/>
      <c r="UPG465" s="185"/>
      <c r="UPH465" s="185"/>
      <c r="UPI465" s="185"/>
      <c r="UPJ465" s="185"/>
      <c r="UPK465" s="185"/>
      <c r="UPL465" s="185"/>
      <c r="UPM465" s="185"/>
      <c r="UPN465" s="185"/>
      <c r="UPO465" s="185"/>
      <c r="UPP465" s="185"/>
      <c r="UPQ465" s="185"/>
      <c r="UPR465" s="185"/>
      <c r="UPS465" s="185"/>
      <c r="UPT465" s="185"/>
      <c r="UPU465" s="185"/>
      <c r="UPV465" s="185"/>
      <c r="UPW465" s="185"/>
      <c r="UPX465" s="185"/>
      <c r="UPY465" s="185"/>
      <c r="UPZ465" s="185"/>
      <c r="UQA465" s="185"/>
      <c r="UQB465" s="185"/>
      <c r="UQC465" s="185"/>
      <c r="UQD465" s="185"/>
      <c r="UQE465" s="185"/>
      <c r="UQF465" s="185"/>
      <c r="UQG465" s="185"/>
      <c r="UQH465" s="185"/>
      <c r="UQI465" s="185"/>
      <c r="UQJ465" s="185"/>
      <c r="UQK465" s="185"/>
      <c r="UQL465" s="185"/>
      <c r="UQM465" s="185"/>
      <c r="UQN465" s="185"/>
      <c r="UQO465" s="185"/>
      <c r="UQP465" s="185"/>
      <c r="UQQ465" s="185"/>
      <c r="UQR465" s="185"/>
      <c r="UQS465" s="185"/>
      <c r="UQT465" s="185"/>
      <c r="UQU465" s="185"/>
      <c r="UQV465" s="185"/>
      <c r="UQW465" s="185"/>
      <c r="UQX465" s="185"/>
      <c r="UQY465" s="185"/>
      <c r="UQZ465" s="185"/>
      <c r="URA465" s="185"/>
      <c r="URB465" s="185"/>
      <c r="URC465" s="185"/>
      <c r="URD465" s="185"/>
      <c r="URE465" s="185"/>
      <c r="URF465" s="185"/>
      <c r="URG465" s="185"/>
      <c r="URH465" s="185"/>
      <c r="URI465" s="185"/>
      <c r="URJ465" s="185"/>
      <c r="URK465" s="185"/>
      <c r="URL465" s="185"/>
      <c r="URM465" s="185"/>
      <c r="URN465" s="185"/>
      <c r="URO465" s="185"/>
      <c r="URP465" s="185"/>
      <c r="URQ465" s="185"/>
      <c r="URR465" s="185"/>
      <c r="URS465" s="185"/>
      <c r="URT465" s="185"/>
      <c r="URU465" s="185"/>
      <c r="URV465" s="185"/>
      <c r="URW465" s="185"/>
      <c r="URX465" s="185"/>
      <c r="URY465" s="185"/>
      <c r="URZ465" s="185"/>
      <c r="USA465" s="185"/>
      <c r="USB465" s="185"/>
      <c r="USC465" s="185"/>
      <c r="USD465" s="185"/>
      <c r="USE465" s="185"/>
      <c r="USF465" s="185"/>
      <c r="USG465" s="185"/>
      <c r="USH465" s="185"/>
      <c r="USI465" s="185"/>
      <c r="USJ465" s="185"/>
      <c r="USK465" s="185"/>
      <c r="USL465" s="185"/>
      <c r="USM465" s="185"/>
      <c r="USN465" s="185"/>
      <c r="USO465" s="185"/>
      <c r="USP465" s="185"/>
      <c r="USQ465" s="185"/>
      <c r="USR465" s="185"/>
      <c r="USS465" s="185"/>
      <c r="UST465" s="185"/>
      <c r="USU465" s="185"/>
      <c r="USV465" s="185"/>
      <c r="USW465" s="185"/>
      <c r="USX465" s="185"/>
      <c r="USY465" s="185"/>
      <c r="USZ465" s="185"/>
      <c r="UTA465" s="185"/>
      <c r="UTB465" s="185"/>
      <c r="UTC465" s="185"/>
      <c r="UTD465" s="185"/>
      <c r="UTE465" s="185"/>
      <c r="UTF465" s="185"/>
      <c r="UTG465" s="185"/>
      <c r="UTH465" s="185"/>
      <c r="UTI465" s="185"/>
      <c r="UTJ465" s="185"/>
      <c r="UTK465" s="185"/>
      <c r="UTL465" s="185"/>
      <c r="UTM465" s="185"/>
      <c r="UTN465" s="185"/>
      <c r="UTO465" s="185"/>
      <c r="UTP465" s="185"/>
      <c r="UTQ465" s="185"/>
      <c r="UTR465" s="185"/>
      <c r="UTS465" s="185"/>
      <c r="UTT465" s="185"/>
      <c r="UTU465" s="185"/>
      <c r="UTV465" s="185"/>
      <c r="UTW465" s="185"/>
      <c r="UTX465" s="185"/>
      <c r="UTY465" s="185"/>
      <c r="UTZ465" s="185"/>
      <c r="UUA465" s="185"/>
      <c r="UUB465" s="185"/>
      <c r="UUC465" s="185"/>
      <c r="UUD465" s="185"/>
      <c r="UUE465" s="185"/>
      <c r="UUF465" s="185"/>
      <c r="UUG465" s="185"/>
      <c r="UUH465" s="185"/>
      <c r="UUI465" s="185"/>
      <c r="UUJ465" s="185"/>
      <c r="UUK465" s="185"/>
      <c r="UUL465" s="185"/>
      <c r="UUM465" s="185"/>
      <c r="UUN465" s="185"/>
      <c r="UUO465" s="185"/>
      <c r="UUP465" s="185"/>
      <c r="UUQ465" s="185"/>
      <c r="UUR465" s="185"/>
      <c r="UUS465" s="185"/>
      <c r="UUT465" s="185"/>
      <c r="UUU465" s="185"/>
      <c r="UUV465" s="185"/>
      <c r="UUW465" s="185"/>
      <c r="UUX465" s="185"/>
      <c r="UUY465" s="185"/>
      <c r="UUZ465" s="185"/>
      <c r="UVA465" s="185"/>
      <c r="UVB465" s="185"/>
      <c r="UVC465" s="185"/>
      <c r="UVD465" s="185"/>
      <c r="UVE465" s="185"/>
      <c r="UVF465" s="185"/>
      <c r="UVG465" s="185"/>
      <c r="UVH465" s="185"/>
      <c r="UVI465" s="185"/>
      <c r="UVJ465" s="185"/>
      <c r="UVK465" s="185"/>
      <c r="UVL465" s="185"/>
      <c r="UVM465" s="185"/>
      <c r="UVN465" s="185"/>
      <c r="UVO465" s="185"/>
      <c r="UVP465" s="185"/>
      <c r="UVQ465" s="185"/>
      <c r="UVR465" s="185"/>
      <c r="UVS465" s="185"/>
      <c r="UVT465" s="185"/>
      <c r="UVU465" s="185"/>
      <c r="UVV465" s="185"/>
      <c r="UVW465" s="185"/>
      <c r="UVX465" s="185"/>
      <c r="UVY465" s="185"/>
      <c r="UVZ465" s="185"/>
      <c r="UWA465" s="185"/>
      <c r="UWB465" s="185"/>
      <c r="UWC465" s="185"/>
      <c r="UWD465" s="185"/>
      <c r="UWE465" s="185"/>
      <c r="UWF465" s="185"/>
      <c r="UWG465" s="185"/>
      <c r="UWH465" s="185"/>
      <c r="UWI465" s="185"/>
      <c r="UWJ465" s="185"/>
      <c r="UWK465" s="185"/>
      <c r="UWL465" s="185"/>
      <c r="UWM465" s="185"/>
      <c r="UWN465" s="185"/>
      <c r="UWO465" s="185"/>
      <c r="UWP465" s="185"/>
      <c r="UWQ465" s="185"/>
      <c r="UWR465" s="185"/>
      <c r="UWS465" s="185"/>
      <c r="UWT465" s="185"/>
      <c r="UWU465" s="185"/>
      <c r="UWV465" s="185"/>
      <c r="UWW465" s="185"/>
      <c r="UWX465" s="185"/>
      <c r="UWY465" s="185"/>
      <c r="UWZ465" s="185"/>
      <c r="UXA465" s="185"/>
      <c r="UXB465" s="185"/>
      <c r="UXC465" s="185"/>
      <c r="UXD465" s="185"/>
      <c r="UXE465" s="185"/>
      <c r="UXF465" s="185"/>
      <c r="UXG465" s="185"/>
      <c r="UXH465" s="185"/>
      <c r="UXI465" s="185"/>
      <c r="UXJ465" s="185"/>
      <c r="UXK465" s="185"/>
      <c r="UXL465" s="185"/>
      <c r="UXM465" s="185"/>
      <c r="UXN465" s="185"/>
      <c r="UXO465" s="185"/>
      <c r="UXP465" s="185"/>
      <c r="UXQ465" s="185"/>
      <c r="UXR465" s="185"/>
      <c r="UXS465" s="185"/>
      <c r="UXT465" s="185"/>
      <c r="UXU465" s="185"/>
      <c r="UXV465" s="185"/>
      <c r="UXW465" s="185"/>
      <c r="UXX465" s="185"/>
      <c r="UXY465" s="185"/>
      <c r="UXZ465" s="185"/>
      <c r="UYA465" s="185"/>
      <c r="UYB465" s="185"/>
      <c r="UYC465" s="185"/>
      <c r="UYD465" s="185"/>
      <c r="UYE465" s="185"/>
      <c r="UYF465" s="185"/>
      <c r="UYG465" s="185"/>
      <c r="UYH465" s="185"/>
      <c r="UYI465" s="185"/>
      <c r="UYJ465" s="185"/>
      <c r="UYK465" s="185"/>
      <c r="UYL465" s="185"/>
      <c r="UYM465" s="185"/>
      <c r="UYN465" s="185"/>
      <c r="UYO465" s="185"/>
      <c r="UYP465" s="185"/>
      <c r="UYQ465" s="185"/>
      <c r="UYR465" s="185"/>
      <c r="UYS465" s="185"/>
      <c r="UYT465" s="185"/>
      <c r="UYU465" s="185"/>
      <c r="UYV465" s="185"/>
      <c r="UYW465" s="185"/>
      <c r="UYX465" s="185"/>
      <c r="UYY465" s="185"/>
      <c r="UYZ465" s="185"/>
      <c r="UZA465" s="185"/>
      <c r="UZB465" s="185"/>
      <c r="UZC465" s="185"/>
      <c r="UZD465" s="185"/>
      <c r="UZE465" s="185"/>
      <c r="UZF465" s="185"/>
      <c r="UZG465" s="185"/>
      <c r="UZH465" s="185"/>
      <c r="UZI465" s="185"/>
      <c r="UZJ465" s="185"/>
      <c r="UZK465" s="185"/>
      <c r="UZL465" s="185"/>
      <c r="UZM465" s="185"/>
      <c r="UZN465" s="185"/>
      <c r="UZO465" s="185"/>
      <c r="UZP465" s="185"/>
      <c r="UZQ465" s="185"/>
      <c r="UZR465" s="185"/>
      <c r="UZS465" s="185"/>
      <c r="UZT465" s="185"/>
      <c r="UZU465" s="185"/>
      <c r="UZV465" s="185"/>
      <c r="UZW465" s="185"/>
      <c r="UZX465" s="185"/>
      <c r="UZY465" s="185"/>
      <c r="UZZ465" s="185"/>
      <c r="VAA465" s="185"/>
      <c r="VAB465" s="185"/>
      <c r="VAC465" s="185"/>
      <c r="VAD465" s="185"/>
      <c r="VAE465" s="185"/>
      <c r="VAF465" s="185"/>
      <c r="VAG465" s="185"/>
      <c r="VAH465" s="185"/>
      <c r="VAI465" s="185"/>
      <c r="VAJ465" s="185"/>
      <c r="VAK465" s="185"/>
      <c r="VAL465" s="185"/>
      <c r="VAM465" s="185"/>
      <c r="VAN465" s="185"/>
      <c r="VAO465" s="185"/>
      <c r="VAP465" s="185"/>
      <c r="VAQ465" s="185"/>
      <c r="VAR465" s="185"/>
      <c r="VAS465" s="185"/>
      <c r="VAT465" s="185"/>
      <c r="VAU465" s="185"/>
      <c r="VAV465" s="185"/>
      <c r="VAW465" s="185"/>
      <c r="VAX465" s="185"/>
      <c r="VAY465" s="185"/>
      <c r="VAZ465" s="185"/>
      <c r="VBA465" s="185"/>
      <c r="VBB465" s="185"/>
      <c r="VBC465" s="185"/>
      <c r="VBD465" s="185"/>
      <c r="VBE465" s="185"/>
      <c r="VBF465" s="185"/>
      <c r="VBG465" s="185"/>
      <c r="VBH465" s="185"/>
      <c r="VBI465" s="185"/>
      <c r="VBJ465" s="185"/>
      <c r="VBK465" s="185"/>
      <c r="VBL465" s="185"/>
      <c r="VBM465" s="185"/>
      <c r="VBN465" s="185"/>
      <c r="VBO465" s="185"/>
      <c r="VBP465" s="185"/>
      <c r="VBQ465" s="185"/>
      <c r="VBR465" s="185"/>
      <c r="VBS465" s="185"/>
      <c r="VBT465" s="185"/>
      <c r="VBU465" s="185"/>
      <c r="VBV465" s="185"/>
      <c r="VBW465" s="185"/>
      <c r="VBX465" s="185"/>
      <c r="VBY465" s="185"/>
      <c r="VBZ465" s="185"/>
      <c r="VCA465" s="185"/>
      <c r="VCB465" s="185"/>
      <c r="VCC465" s="185"/>
      <c r="VCD465" s="185"/>
      <c r="VCE465" s="185"/>
      <c r="VCF465" s="185"/>
      <c r="VCG465" s="185"/>
      <c r="VCH465" s="185"/>
      <c r="VCI465" s="185"/>
      <c r="VCJ465" s="185"/>
      <c r="VCK465" s="185"/>
      <c r="VCL465" s="185"/>
      <c r="VCM465" s="185"/>
      <c r="VCN465" s="185"/>
      <c r="VCO465" s="185"/>
      <c r="VCP465" s="185"/>
      <c r="VCQ465" s="185"/>
      <c r="VCR465" s="185"/>
      <c r="VCS465" s="185"/>
      <c r="VCT465" s="185"/>
      <c r="VCU465" s="185"/>
      <c r="VCV465" s="185"/>
      <c r="VCW465" s="185"/>
      <c r="VCX465" s="185"/>
      <c r="VCY465" s="185"/>
      <c r="VCZ465" s="185"/>
      <c r="VDA465" s="185"/>
      <c r="VDB465" s="185"/>
      <c r="VDC465" s="185"/>
      <c r="VDD465" s="185"/>
      <c r="VDE465" s="185"/>
      <c r="VDF465" s="185"/>
      <c r="VDG465" s="185"/>
      <c r="VDH465" s="185"/>
      <c r="VDI465" s="185"/>
      <c r="VDJ465" s="185"/>
      <c r="VDK465" s="185"/>
      <c r="VDL465" s="185"/>
      <c r="VDM465" s="185"/>
      <c r="VDN465" s="185"/>
      <c r="VDO465" s="185"/>
      <c r="VDP465" s="185"/>
      <c r="VDQ465" s="185"/>
      <c r="VDR465" s="185"/>
      <c r="VDS465" s="185"/>
      <c r="VDT465" s="185"/>
      <c r="VDU465" s="185"/>
      <c r="VDV465" s="185"/>
      <c r="VDW465" s="185"/>
      <c r="VDX465" s="185"/>
      <c r="VDY465" s="185"/>
      <c r="VDZ465" s="185"/>
      <c r="VEA465" s="185"/>
      <c r="VEB465" s="185"/>
      <c r="VEC465" s="185"/>
      <c r="VED465" s="185"/>
      <c r="VEE465" s="185"/>
      <c r="VEF465" s="185"/>
      <c r="VEG465" s="185"/>
      <c r="VEH465" s="185"/>
      <c r="VEI465" s="185"/>
      <c r="VEJ465" s="185"/>
      <c r="VEK465" s="185"/>
      <c r="VEL465" s="185"/>
      <c r="VEM465" s="185"/>
      <c r="VEN465" s="185"/>
      <c r="VEO465" s="185"/>
      <c r="VEP465" s="185"/>
      <c r="VEQ465" s="185"/>
      <c r="VER465" s="185"/>
      <c r="VES465" s="185"/>
      <c r="VET465" s="185"/>
      <c r="VEU465" s="185"/>
      <c r="VEV465" s="185"/>
      <c r="VEW465" s="185"/>
      <c r="VEX465" s="185"/>
      <c r="VEY465" s="185"/>
      <c r="VEZ465" s="185"/>
      <c r="VFA465" s="185"/>
      <c r="VFB465" s="185"/>
      <c r="VFC465" s="185"/>
      <c r="VFD465" s="185"/>
      <c r="VFE465" s="185"/>
      <c r="VFF465" s="185"/>
      <c r="VFG465" s="185"/>
      <c r="VFH465" s="185"/>
      <c r="VFI465" s="185"/>
      <c r="VFJ465" s="185"/>
      <c r="VFK465" s="185"/>
      <c r="VFL465" s="185"/>
      <c r="VFM465" s="185"/>
      <c r="VFN465" s="185"/>
      <c r="VFO465" s="185"/>
      <c r="VFP465" s="185"/>
      <c r="VFQ465" s="185"/>
      <c r="VFR465" s="185"/>
      <c r="VFS465" s="185"/>
      <c r="VFT465" s="185"/>
      <c r="VFU465" s="185"/>
      <c r="VFV465" s="185"/>
      <c r="VFW465" s="185"/>
      <c r="VFX465" s="185"/>
      <c r="VFY465" s="185"/>
      <c r="VFZ465" s="185"/>
      <c r="VGA465" s="185"/>
      <c r="VGB465" s="185"/>
      <c r="VGC465" s="185"/>
      <c r="VGD465" s="185"/>
      <c r="VGE465" s="185"/>
      <c r="VGF465" s="185"/>
      <c r="VGG465" s="185"/>
      <c r="VGH465" s="185"/>
      <c r="VGI465" s="185"/>
      <c r="VGJ465" s="185"/>
      <c r="VGK465" s="185"/>
      <c r="VGL465" s="185"/>
      <c r="VGM465" s="185"/>
      <c r="VGN465" s="185"/>
      <c r="VGO465" s="185"/>
      <c r="VGP465" s="185"/>
      <c r="VGQ465" s="185"/>
      <c r="VGR465" s="185"/>
      <c r="VGS465" s="185"/>
      <c r="VGT465" s="185"/>
      <c r="VGU465" s="185"/>
      <c r="VGV465" s="185"/>
      <c r="VGW465" s="185"/>
      <c r="VGX465" s="185"/>
      <c r="VGY465" s="185"/>
      <c r="VGZ465" s="185"/>
      <c r="VHA465" s="185"/>
      <c r="VHB465" s="185"/>
      <c r="VHC465" s="185"/>
      <c r="VHD465" s="185"/>
      <c r="VHE465" s="185"/>
      <c r="VHF465" s="185"/>
      <c r="VHG465" s="185"/>
      <c r="VHH465" s="185"/>
      <c r="VHI465" s="185"/>
      <c r="VHJ465" s="185"/>
      <c r="VHK465" s="185"/>
      <c r="VHL465" s="185"/>
      <c r="VHM465" s="185"/>
      <c r="VHN465" s="185"/>
      <c r="VHO465" s="185"/>
      <c r="VHP465" s="185"/>
      <c r="VHQ465" s="185"/>
      <c r="VHR465" s="185"/>
      <c r="VHS465" s="185"/>
      <c r="VHT465" s="185"/>
      <c r="VHU465" s="185"/>
      <c r="VHV465" s="185"/>
      <c r="VHW465" s="185"/>
      <c r="VHX465" s="185"/>
      <c r="VHY465" s="185"/>
      <c r="VHZ465" s="185"/>
      <c r="VIA465" s="185"/>
      <c r="VIB465" s="185"/>
      <c r="VIC465" s="185"/>
      <c r="VID465" s="185"/>
      <c r="VIE465" s="185"/>
      <c r="VIF465" s="185"/>
      <c r="VIG465" s="185"/>
      <c r="VIH465" s="185"/>
      <c r="VII465" s="185"/>
      <c r="VIJ465" s="185"/>
      <c r="VIK465" s="185"/>
      <c r="VIL465" s="185"/>
      <c r="VIM465" s="185"/>
      <c r="VIN465" s="185"/>
      <c r="VIO465" s="185"/>
      <c r="VIP465" s="185"/>
      <c r="VIQ465" s="185"/>
      <c r="VIR465" s="185"/>
      <c r="VIS465" s="185"/>
      <c r="VIT465" s="185"/>
      <c r="VIU465" s="185"/>
      <c r="VIV465" s="185"/>
      <c r="VIW465" s="185"/>
      <c r="VIX465" s="185"/>
      <c r="VIY465" s="185"/>
      <c r="VIZ465" s="185"/>
      <c r="VJA465" s="185"/>
      <c r="VJB465" s="185"/>
      <c r="VJC465" s="185"/>
      <c r="VJD465" s="185"/>
      <c r="VJE465" s="185"/>
      <c r="VJF465" s="185"/>
      <c r="VJG465" s="185"/>
      <c r="VJH465" s="185"/>
      <c r="VJI465" s="185"/>
      <c r="VJJ465" s="185"/>
      <c r="VJK465" s="185"/>
      <c r="VJL465" s="185"/>
      <c r="VJM465" s="185"/>
      <c r="VJN465" s="185"/>
      <c r="VJO465" s="185"/>
      <c r="VJP465" s="185"/>
      <c r="VJQ465" s="185"/>
      <c r="VJR465" s="185"/>
      <c r="VJS465" s="185"/>
      <c r="VJT465" s="185"/>
      <c r="VJU465" s="185"/>
      <c r="VJV465" s="185"/>
      <c r="VJW465" s="185"/>
      <c r="VJX465" s="185"/>
      <c r="VJY465" s="185"/>
      <c r="VJZ465" s="185"/>
      <c r="VKA465" s="185"/>
      <c r="VKB465" s="185"/>
      <c r="VKC465" s="185"/>
      <c r="VKD465" s="185"/>
      <c r="VKE465" s="185"/>
      <c r="VKF465" s="185"/>
      <c r="VKG465" s="185"/>
      <c r="VKH465" s="185"/>
      <c r="VKI465" s="185"/>
      <c r="VKJ465" s="185"/>
      <c r="VKK465" s="185"/>
      <c r="VKL465" s="185"/>
      <c r="VKM465" s="185"/>
      <c r="VKN465" s="185"/>
      <c r="VKO465" s="185"/>
      <c r="VKP465" s="185"/>
      <c r="VKQ465" s="185"/>
      <c r="VKR465" s="185"/>
      <c r="VKS465" s="185"/>
      <c r="VKT465" s="185"/>
      <c r="VKU465" s="185"/>
      <c r="VKV465" s="185"/>
      <c r="VKW465" s="185"/>
      <c r="VKX465" s="185"/>
      <c r="VKY465" s="185"/>
      <c r="VKZ465" s="185"/>
      <c r="VLA465" s="185"/>
      <c r="VLB465" s="185"/>
      <c r="VLC465" s="185"/>
      <c r="VLD465" s="185"/>
      <c r="VLE465" s="185"/>
      <c r="VLF465" s="185"/>
      <c r="VLG465" s="185"/>
      <c r="VLH465" s="185"/>
      <c r="VLI465" s="185"/>
      <c r="VLJ465" s="185"/>
      <c r="VLK465" s="185"/>
      <c r="VLL465" s="185"/>
      <c r="VLM465" s="185"/>
      <c r="VLN465" s="185"/>
      <c r="VLO465" s="185"/>
      <c r="VLP465" s="185"/>
      <c r="VLQ465" s="185"/>
      <c r="VLR465" s="185"/>
      <c r="VLS465" s="185"/>
      <c r="VLT465" s="185"/>
      <c r="VLU465" s="185"/>
      <c r="VLV465" s="185"/>
      <c r="VLW465" s="185"/>
      <c r="VLX465" s="185"/>
      <c r="VLY465" s="185"/>
      <c r="VLZ465" s="185"/>
      <c r="VMA465" s="185"/>
      <c r="VMB465" s="185"/>
      <c r="VMC465" s="185"/>
      <c r="VMD465" s="185"/>
      <c r="VME465" s="185"/>
      <c r="VMF465" s="185"/>
      <c r="VMG465" s="185"/>
      <c r="VMH465" s="185"/>
      <c r="VMI465" s="185"/>
      <c r="VMJ465" s="185"/>
      <c r="VMK465" s="185"/>
      <c r="VML465" s="185"/>
      <c r="VMM465" s="185"/>
      <c r="VMN465" s="185"/>
      <c r="VMO465" s="185"/>
      <c r="VMP465" s="185"/>
      <c r="VMQ465" s="185"/>
      <c r="VMR465" s="185"/>
      <c r="VMS465" s="185"/>
      <c r="VMT465" s="185"/>
      <c r="VMU465" s="185"/>
      <c r="VMV465" s="185"/>
      <c r="VMW465" s="185"/>
      <c r="VMX465" s="185"/>
      <c r="VMY465" s="185"/>
      <c r="VMZ465" s="185"/>
      <c r="VNA465" s="185"/>
      <c r="VNB465" s="185"/>
      <c r="VNC465" s="185"/>
      <c r="VND465" s="185"/>
      <c r="VNE465" s="185"/>
      <c r="VNF465" s="185"/>
      <c r="VNG465" s="185"/>
      <c r="VNH465" s="185"/>
      <c r="VNI465" s="185"/>
      <c r="VNJ465" s="185"/>
      <c r="VNK465" s="185"/>
      <c r="VNL465" s="185"/>
      <c r="VNM465" s="185"/>
      <c r="VNN465" s="185"/>
      <c r="VNO465" s="185"/>
      <c r="VNP465" s="185"/>
      <c r="VNQ465" s="185"/>
      <c r="VNR465" s="185"/>
      <c r="VNS465" s="185"/>
      <c r="VNT465" s="185"/>
      <c r="VNU465" s="185"/>
      <c r="VNV465" s="185"/>
      <c r="VNW465" s="185"/>
      <c r="VNX465" s="185"/>
      <c r="VNY465" s="185"/>
      <c r="VNZ465" s="185"/>
      <c r="VOA465" s="185"/>
      <c r="VOB465" s="185"/>
      <c r="VOC465" s="185"/>
      <c r="VOD465" s="185"/>
      <c r="VOE465" s="185"/>
      <c r="VOF465" s="185"/>
      <c r="VOG465" s="185"/>
      <c r="VOH465" s="185"/>
      <c r="VOI465" s="185"/>
      <c r="VOJ465" s="185"/>
      <c r="VOK465" s="185"/>
      <c r="VOL465" s="185"/>
      <c r="VOM465" s="185"/>
      <c r="VON465" s="185"/>
      <c r="VOO465" s="185"/>
      <c r="VOP465" s="185"/>
      <c r="VOQ465" s="185"/>
      <c r="VOR465" s="185"/>
      <c r="VOS465" s="185"/>
      <c r="VOT465" s="185"/>
      <c r="VOU465" s="185"/>
      <c r="VOV465" s="185"/>
      <c r="VOW465" s="185"/>
      <c r="VOX465" s="185"/>
      <c r="VOY465" s="185"/>
      <c r="VOZ465" s="185"/>
      <c r="VPA465" s="185"/>
      <c r="VPB465" s="185"/>
      <c r="VPC465" s="185"/>
      <c r="VPD465" s="185"/>
      <c r="VPE465" s="185"/>
      <c r="VPF465" s="185"/>
      <c r="VPG465" s="185"/>
      <c r="VPH465" s="185"/>
      <c r="VPI465" s="185"/>
      <c r="VPJ465" s="185"/>
      <c r="VPK465" s="185"/>
      <c r="VPL465" s="185"/>
      <c r="VPM465" s="185"/>
      <c r="VPN465" s="185"/>
      <c r="VPO465" s="185"/>
      <c r="VPP465" s="185"/>
      <c r="VPQ465" s="185"/>
      <c r="VPR465" s="185"/>
      <c r="VPS465" s="185"/>
      <c r="VPT465" s="185"/>
      <c r="VPU465" s="185"/>
      <c r="VPV465" s="185"/>
      <c r="VPW465" s="185"/>
      <c r="VPX465" s="185"/>
      <c r="VPY465" s="185"/>
      <c r="VPZ465" s="185"/>
      <c r="VQA465" s="185"/>
      <c r="VQB465" s="185"/>
      <c r="VQC465" s="185"/>
      <c r="VQD465" s="185"/>
      <c r="VQE465" s="185"/>
      <c r="VQF465" s="185"/>
      <c r="VQG465" s="185"/>
      <c r="VQH465" s="185"/>
      <c r="VQI465" s="185"/>
      <c r="VQJ465" s="185"/>
      <c r="VQK465" s="185"/>
      <c r="VQL465" s="185"/>
      <c r="VQM465" s="185"/>
      <c r="VQN465" s="185"/>
      <c r="VQO465" s="185"/>
      <c r="VQP465" s="185"/>
      <c r="VQQ465" s="185"/>
      <c r="VQR465" s="185"/>
      <c r="VQS465" s="185"/>
      <c r="VQT465" s="185"/>
      <c r="VQU465" s="185"/>
      <c r="VQV465" s="185"/>
      <c r="VQW465" s="185"/>
      <c r="VQX465" s="185"/>
      <c r="VQY465" s="185"/>
      <c r="VQZ465" s="185"/>
      <c r="VRA465" s="185"/>
      <c r="VRB465" s="185"/>
      <c r="VRC465" s="185"/>
      <c r="VRD465" s="185"/>
      <c r="VRE465" s="185"/>
      <c r="VRF465" s="185"/>
      <c r="VRG465" s="185"/>
      <c r="VRH465" s="185"/>
      <c r="VRI465" s="185"/>
      <c r="VRJ465" s="185"/>
      <c r="VRK465" s="185"/>
      <c r="VRL465" s="185"/>
      <c r="VRM465" s="185"/>
      <c r="VRN465" s="185"/>
      <c r="VRO465" s="185"/>
      <c r="VRP465" s="185"/>
      <c r="VRQ465" s="185"/>
      <c r="VRR465" s="185"/>
      <c r="VRS465" s="185"/>
      <c r="VRT465" s="185"/>
      <c r="VRU465" s="185"/>
      <c r="VRV465" s="185"/>
      <c r="VRW465" s="185"/>
      <c r="VRX465" s="185"/>
      <c r="VRY465" s="185"/>
      <c r="VRZ465" s="185"/>
      <c r="VSA465" s="185"/>
      <c r="VSB465" s="185"/>
      <c r="VSC465" s="185"/>
      <c r="VSD465" s="185"/>
      <c r="VSE465" s="185"/>
      <c r="VSF465" s="185"/>
      <c r="VSG465" s="185"/>
      <c r="VSH465" s="185"/>
      <c r="VSI465" s="185"/>
      <c r="VSJ465" s="185"/>
      <c r="VSK465" s="185"/>
      <c r="VSL465" s="185"/>
      <c r="VSM465" s="185"/>
      <c r="VSN465" s="185"/>
      <c r="VSO465" s="185"/>
      <c r="VSP465" s="185"/>
      <c r="VSQ465" s="185"/>
      <c r="VSR465" s="185"/>
      <c r="VSS465" s="185"/>
      <c r="VST465" s="185"/>
      <c r="VSU465" s="185"/>
      <c r="VSV465" s="185"/>
      <c r="VSW465" s="185"/>
      <c r="VSX465" s="185"/>
      <c r="VSY465" s="185"/>
      <c r="VSZ465" s="185"/>
      <c r="VTA465" s="185"/>
      <c r="VTB465" s="185"/>
      <c r="VTC465" s="185"/>
      <c r="VTD465" s="185"/>
      <c r="VTE465" s="185"/>
      <c r="VTF465" s="185"/>
      <c r="VTG465" s="185"/>
      <c r="VTH465" s="185"/>
      <c r="VTI465" s="185"/>
      <c r="VTJ465" s="185"/>
      <c r="VTK465" s="185"/>
      <c r="VTL465" s="185"/>
      <c r="VTM465" s="185"/>
      <c r="VTN465" s="185"/>
      <c r="VTO465" s="185"/>
      <c r="VTP465" s="185"/>
      <c r="VTQ465" s="185"/>
      <c r="VTR465" s="185"/>
      <c r="VTS465" s="185"/>
      <c r="VTT465" s="185"/>
      <c r="VTU465" s="185"/>
      <c r="VTV465" s="185"/>
      <c r="VTW465" s="185"/>
      <c r="VTX465" s="185"/>
      <c r="VTY465" s="185"/>
      <c r="VTZ465" s="185"/>
      <c r="VUA465" s="185"/>
      <c r="VUB465" s="185"/>
      <c r="VUC465" s="185"/>
      <c r="VUD465" s="185"/>
      <c r="VUE465" s="185"/>
      <c r="VUF465" s="185"/>
      <c r="VUG465" s="185"/>
      <c r="VUH465" s="185"/>
      <c r="VUI465" s="185"/>
      <c r="VUJ465" s="185"/>
      <c r="VUK465" s="185"/>
      <c r="VUL465" s="185"/>
      <c r="VUM465" s="185"/>
      <c r="VUN465" s="185"/>
      <c r="VUO465" s="185"/>
      <c r="VUP465" s="185"/>
      <c r="VUQ465" s="185"/>
      <c r="VUR465" s="185"/>
      <c r="VUS465" s="185"/>
      <c r="VUT465" s="185"/>
      <c r="VUU465" s="185"/>
      <c r="VUV465" s="185"/>
      <c r="VUW465" s="185"/>
      <c r="VUX465" s="185"/>
      <c r="VUY465" s="185"/>
      <c r="VUZ465" s="185"/>
      <c r="VVA465" s="185"/>
      <c r="VVB465" s="185"/>
      <c r="VVC465" s="185"/>
      <c r="VVD465" s="185"/>
      <c r="VVE465" s="185"/>
      <c r="VVF465" s="185"/>
      <c r="VVG465" s="185"/>
      <c r="VVH465" s="185"/>
      <c r="VVI465" s="185"/>
      <c r="VVJ465" s="185"/>
      <c r="VVK465" s="185"/>
      <c r="VVL465" s="185"/>
      <c r="VVM465" s="185"/>
      <c r="VVN465" s="185"/>
      <c r="VVO465" s="185"/>
      <c r="VVP465" s="185"/>
      <c r="VVQ465" s="185"/>
      <c r="VVR465" s="185"/>
      <c r="VVS465" s="185"/>
      <c r="VVT465" s="185"/>
      <c r="VVU465" s="185"/>
      <c r="VVV465" s="185"/>
      <c r="VVW465" s="185"/>
      <c r="VVX465" s="185"/>
      <c r="VVY465" s="185"/>
      <c r="VVZ465" s="185"/>
      <c r="VWA465" s="185"/>
      <c r="VWB465" s="185"/>
      <c r="VWC465" s="185"/>
      <c r="VWD465" s="185"/>
      <c r="VWE465" s="185"/>
      <c r="VWF465" s="185"/>
      <c r="VWG465" s="185"/>
      <c r="VWH465" s="185"/>
      <c r="VWI465" s="185"/>
      <c r="VWJ465" s="185"/>
      <c r="VWK465" s="185"/>
      <c r="VWL465" s="185"/>
      <c r="VWM465" s="185"/>
      <c r="VWN465" s="185"/>
      <c r="VWO465" s="185"/>
      <c r="VWP465" s="185"/>
      <c r="VWQ465" s="185"/>
      <c r="VWR465" s="185"/>
      <c r="VWS465" s="185"/>
      <c r="VWT465" s="185"/>
      <c r="VWU465" s="185"/>
      <c r="VWV465" s="185"/>
      <c r="VWW465" s="185"/>
      <c r="VWX465" s="185"/>
      <c r="VWY465" s="185"/>
      <c r="VWZ465" s="185"/>
      <c r="VXA465" s="185"/>
      <c r="VXB465" s="185"/>
      <c r="VXC465" s="185"/>
      <c r="VXD465" s="185"/>
      <c r="VXE465" s="185"/>
      <c r="VXF465" s="185"/>
      <c r="VXG465" s="185"/>
      <c r="VXH465" s="185"/>
      <c r="VXI465" s="185"/>
      <c r="VXJ465" s="185"/>
      <c r="VXK465" s="185"/>
      <c r="VXL465" s="185"/>
      <c r="VXM465" s="185"/>
      <c r="VXN465" s="185"/>
      <c r="VXO465" s="185"/>
      <c r="VXP465" s="185"/>
      <c r="VXQ465" s="185"/>
      <c r="VXR465" s="185"/>
      <c r="VXS465" s="185"/>
      <c r="VXT465" s="185"/>
      <c r="VXU465" s="185"/>
      <c r="VXV465" s="185"/>
      <c r="VXW465" s="185"/>
      <c r="VXX465" s="185"/>
      <c r="VXY465" s="185"/>
      <c r="VXZ465" s="185"/>
      <c r="VYA465" s="185"/>
      <c r="VYB465" s="185"/>
      <c r="VYC465" s="185"/>
      <c r="VYD465" s="185"/>
      <c r="VYE465" s="185"/>
      <c r="VYF465" s="185"/>
      <c r="VYG465" s="185"/>
      <c r="VYH465" s="185"/>
      <c r="VYI465" s="185"/>
      <c r="VYJ465" s="185"/>
      <c r="VYK465" s="185"/>
      <c r="VYL465" s="185"/>
      <c r="VYM465" s="185"/>
      <c r="VYN465" s="185"/>
      <c r="VYO465" s="185"/>
      <c r="VYP465" s="185"/>
      <c r="VYQ465" s="185"/>
      <c r="VYR465" s="185"/>
      <c r="VYS465" s="185"/>
      <c r="VYT465" s="185"/>
      <c r="VYU465" s="185"/>
      <c r="VYV465" s="185"/>
      <c r="VYW465" s="185"/>
      <c r="VYX465" s="185"/>
      <c r="VYY465" s="185"/>
      <c r="VYZ465" s="185"/>
      <c r="VZA465" s="185"/>
      <c r="VZB465" s="185"/>
      <c r="VZC465" s="185"/>
      <c r="VZD465" s="185"/>
      <c r="VZE465" s="185"/>
      <c r="VZF465" s="185"/>
      <c r="VZG465" s="185"/>
      <c r="VZH465" s="185"/>
      <c r="VZI465" s="185"/>
      <c r="VZJ465" s="185"/>
      <c r="VZK465" s="185"/>
      <c r="VZL465" s="185"/>
      <c r="VZM465" s="185"/>
      <c r="VZN465" s="185"/>
      <c r="VZO465" s="185"/>
      <c r="VZP465" s="185"/>
      <c r="VZQ465" s="185"/>
      <c r="VZR465" s="185"/>
      <c r="VZS465" s="185"/>
      <c r="VZT465" s="185"/>
      <c r="VZU465" s="185"/>
      <c r="VZV465" s="185"/>
      <c r="VZW465" s="185"/>
      <c r="VZX465" s="185"/>
      <c r="VZY465" s="185"/>
      <c r="VZZ465" s="185"/>
      <c r="WAA465" s="185"/>
      <c r="WAB465" s="185"/>
      <c r="WAC465" s="185"/>
      <c r="WAD465" s="185"/>
      <c r="WAE465" s="185"/>
      <c r="WAF465" s="185"/>
      <c r="WAG465" s="185"/>
      <c r="WAH465" s="185"/>
      <c r="WAI465" s="185"/>
      <c r="WAJ465" s="185"/>
      <c r="WAK465" s="185"/>
      <c r="WAL465" s="185"/>
      <c r="WAM465" s="185"/>
      <c r="WAN465" s="185"/>
      <c r="WAO465" s="185"/>
      <c r="WAP465" s="185"/>
      <c r="WAQ465" s="185"/>
      <c r="WAR465" s="185"/>
      <c r="WAS465" s="185"/>
      <c r="WAT465" s="185"/>
      <c r="WAU465" s="185"/>
      <c r="WAV465" s="185"/>
      <c r="WAW465" s="185"/>
      <c r="WAX465" s="185"/>
      <c r="WAY465" s="185"/>
      <c r="WAZ465" s="185"/>
      <c r="WBA465" s="185"/>
      <c r="WBB465" s="185"/>
      <c r="WBC465" s="185"/>
      <c r="WBD465" s="185"/>
      <c r="WBE465" s="185"/>
      <c r="WBF465" s="185"/>
      <c r="WBG465" s="185"/>
      <c r="WBH465" s="185"/>
      <c r="WBI465" s="185"/>
      <c r="WBJ465" s="185"/>
      <c r="WBK465" s="185"/>
      <c r="WBL465" s="185"/>
      <c r="WBM465" s="185"/>
      <c r="WBN465" s="185"/>
      <c r="WBO465" s="185"/>
      <c r="WBP465" s="185"/>
      <c r="WBQ465" s="185"/>
      <c r="WBR465" s="185"/>
      <c r="WBS465" s="185"/>
      <c r="WBT465" s="185"/>
      <c r="WBU465" s="185"/>
      <c r="WBV465" s="185"/>
      <c r="WBW465" s="185"/>
      <c r="WBX465" s="185"/>
      <c r="WBY465" s="185"/>
      <c r="WBZ465" s="185"/>
      <c r="WCA465" s="185"/>
      <c r="WCB465" s="185"/>
      <c r="WCC465" s="185"/>
      <c r="WCD465" s="185"/>
      <c r="WCE465" s="185"/>
      <c r="WCF465" s="185"/>
      <c r="WCG465" s="185"/>
      <c r="WCH465" s="185"/>
      <c r="WCI465" s="185"/>
      <c r="WCJ465" s="185"/>
      <c r="WCK465" s="185"/>
      <c r="WCL465" s="185"/>
      <c r="WCM465" s="185"/>
      <c r="WCN465" s="185"/>
      <c r="WCO465" s="185"/>
      <c r="WCP465" s="185"/>
      <c r="WCQ465" s="185"/>
      <c r="WCR465" s="185"/>
      <c r="WCS465" s="185"/>
      <c r="WCT465" s="185"/>
      <c r="WCU465" s="185"/>
      <c r="WCV465" s="185"/>
      <c r="WCW465" s="185"/>
      <c r="WCX465" s="185"/>
      <c r="WCY465" s="185"/>
      <c r="WCZ465" s="185"/>
      <c r="WDA465" s="185"/>
      <c r="WDB465" s="185"/>
      <c r="WDC465" s="185"/>
      <c r="WDD465" s="185"/>
      <c r="WDE465" s="185"/>
      <c r="WDF465" s="185"/>
      <c r="WDG465" s="185"/>
      <c r="WDH465" s="185"/>
      <c r="WDI465" s="185"/>
      <c r="WDJ465" s="185"/>
      <c r="WDK465" s="185"/>
      <c r="WDL465" s="185"/>
      <c r="WDM465" s="185"/>
      <c r="WDN465" s="185"/>
      <c r="WDO465" s="185"/>
      <c r="WDP465" s="185"/>
      <c r="WDQ465" s="185"/>
      <c r="WDR465" s="185"/>
      <c r="WDS465" s="185"/>
      <c r="WDT465" s="185"/>
      <c r="WDU465" s="185"/>
      <c r="WDV465" s="185"/>
      <c r="WDW465" s="185"/>
      <c r="WDX465" s="185"/>
      <c r="WDY465" s="185"/>
      <c r="WDZ465" s="185"/>
      <c r="WEA465" s="185"/>
      <c r="WEB465" s="185"/>
      <c r="WEC465" s="185"/>
      <c r="WED465" s="185"/>
      <c r="WEE465" s="185"/>
      <c r="WEF465" s="185"/>
      <c r="WEG465" s="185"/>
      <c r="WEH465" s="185"/>
      <c r="WEI465" s="185"/>
      <c r="WEJ465" s="185"/>
      <c r="WEK465" s="185"/>
      <c r="WEL465" s="185"/>
      <c r="WEM465" s="185"/>
      <c r="WEN465" s="185"/>
      <c r="WEO465" s="185"/>
      <c r="WEP465" s="185"/>
      <c r="WEQ465" s="185"/>
      <c r="WER465" s="185"/>
      <c r="WES465" s="185"/>
      <c r="WET465" s="185"/>
      <c r="WEU465" s="185"/>
      <c r="WEV465" s="185"/>
      <c r="WEW465" s="185"/>
      <c r="WEX465" s="185"/>
      <c r="WEY465" s="185"/>
      <c r="WEZ465" s="185"/>
      <c r="WFA465" s="185"/>
      <c r="WFB465" s="185"/>
      <c r="WFC465" s="185"/>
      <c r="WFD465" s="185"/>
      <c r="WFE465" s="185"/>
      <c r="WFF465" s="185"/>
      <c r="WFG465" s="185"/>
      <c r="WFH465" s="185"/>
      <c r="WFI465" s="185"/>
      <c r="WFJ465" s="185"/>
      <c r="WFK465" s="185"/>
      <c r="WFL465" s="185"/>
      <c r="WFM465" s="185"/>
      <c r="WFN465" s="185"/>
      <c r="WFO465" s="185"/>
      <c r="WFP465" s="185"/>
      <c r="WFQ465" s="185"/>
      <c r="WFR465" s="185"/>
      <c r="WFS465" s="185"/>
      <c r="WFT465" s="185"/>
      <c r="WFU465" s="185"/>
      <c r="WFV465" s="185"/>
      <c r="WFW465" s="185"/>
      <c r="WFX465" s="185"/>
      <c r="WFY465" s="185"/>
      <c r="WFZ465" s="185"/>
      <c r="WGA465" s="185"/>
      <c r="WGB465" s="185"/>
      <c r="WGC465" s="185"/>
      <c r="WGD465" s="185"/>
      <c r="WGE465" s="185"/>
      <c r="WGF465" s="185"/>
      <c r="WGG465" s="185"/>
      <c r="WGH465" s="185"/>
      <c r="WGI465" s="185"/>
      <c r="WGJ465" s="185"/>
      <c r="WGK465" s="185"/>
      <c r="WGL465" s="185"/>
      <c r="WGM465" s="185"/>
      <c r="WGN465" s="185"/>
      <c r="WGO465" s="185"/>
      <c r="WGP465" s="185"/>
      <c r="WGQ465" s="185"/>
      <c r="WGR465" s="185"/>
      <c r="WGS465" s="185"/>
      <c r="WGT465" s="185"/>
      <c r="WGU465" s="185"/>
      <c r="WGV465" s="185"/>
      <c r="WGW465" s="185"/>
      <c r="WGX465" s="185"/>
      <c r="WGY465" s="185"/>
      <c r="WGZ465" s="185"/>
      <c r="WHA465" s="185"/>
      <c r="WHB465" s="185"/>
      <c r="WHC465" s="185"/>
      <c r="WHD465" s="185"/>
      <c r="WHE465" s="185"/>
      <c r="WHF465" s="185"/>
      <c r="WHG465" s="185"/>
      <c r="WHH465" s="185"/>
      <c r="WHI465" s="185"/>
      <c r="WHJ465" s="185"/>
      <c r="WHK465" s="185"/>
      <c r="WHL465" s="185"/>
      <c r="WHM465" s="185"/>
      <c r="WHN465" s="185"/>
      <c r="WHO465" s="185"/>
      <c r="WHP465" s="185"/>
      <c r="WHQ465" s="185"/>
      <c r="WHR465" s="185"/>
      <c r="WHS465" s="185"/>
      <c r="WHT465" s="185"/>
      <c r="WHU465" s="185"/>
      <c r="WHV465" s="185"/>
      <c r="WHW465" s="185"/>
      <c r="WHX465" s="185"/>
      <c r="WHY465" s="185"/>
      <c r="WHZ465" s="185"/>
      <c r="WIA465" s="185"/>
      <c r="WIB465" s="185"/>
      <c r="WIC465" s="185"/>
      <c r="WID465" s="185"/>
      <c r="WIE465" s="185"/>
      <c r="WIF465" s="185"/>
      <c r="WIG465" s="185"/>
      <c r="WIH465" s="185"/>
      <c r="WII465" s="185"/>
      <c r="WIJ465" s="185"/>
      <c r="WIK465" s="185"/>
      <c r="WIL465" s="185"/>
      <c r="WIM465" s="185"/>
      <c r="WIN465" s="185"/>
      <c r="WIO465" s="185"/>
      <c r="WIP465" s="185"/>
      <c r="WIQ465" s="185"/>
      <c r="WIR465" s="185"/>
      <c r="WIS465" s="185"/>
      <c r="WIT465" s="185"/>
      <c r="WIU465" s="185"/>
      <c r="WIV465" s="185"/>
      <c r="WIW465" s="185"/>
      <c r="WIX465" s="185"/>
      <c r="WIY465" s="185"/>
      <c r="WIZ465" s="185"/>
      <c r="WJA465" s="185"/>
      <c r="WJB465" s="185"/>
      <c r="WJC465" s="185"/>
      <c r="WJD465" s="185"/>
      <c r="WJE465" s="185"/>
      <c r="WJF465" s="185"/>
      <c r="WJG465" s="185"/>
      <c r="WJH465" s="185"/>
      <c r="WJI465" s="185"/>
      <c r="WJJ465" s="185"/>
      <c r="WJK465" s="185"/>
      <c r="WJL465" s="185"/>
      <c r="WJM465" s="185"/>
      <c r="WJN465" s="185"/>
      <c r="WJO465" s="185"/>
      <c r="WJP465" s="185"/>
      <c r="WJQ465" s="185"/>
      <c r="WJR465" s="185"/>
      <c r="WJS465" s="185"/>
      <c r="WJT465" s="185"/>
      <c r="WJU465" s="185"/>
      <c r="WJV465" s="185"/>
      <c r="WJW465" s="185"/>
      <c r="WJX465" s="185"/>
      <c r="WJY465" s="185"/>
      <c r="WJZ465" s="185"/>
      <c r="WKA465" s="185"/>
      <c r="WKB465" s="185"/>
      <c r="WKC465" s="185"/>
      <c r="WKD465" s="185"/>
      <c r="WKE465" s="185"/>
      <c r="WKF465" s="185"/>
      <c r="WKG465" s="185"/>
      <c r="WKH465" s="185"/>
      <c r="WKI465" s="185"/>
      <c r="WKJ465" s="185"/>
      <c r="WKK465" s="185"/>
      <c r="WKL465" s="185"/>
      <c r="WKM465" s="185"/>
      <c r="WKN465" s="185"/>
      <c r="WKO465" s="185"/>
      <c r="WKP465" s="185"/>
      <c r="WKQ465" s="185"/>
      <c r="WKR465" s="185"/>
      <c r="WKS465" s="185"/>
      <c r="WKT465" s="185"/>
      <c r="WKU465" s="185"/>
      <c r="WKV465" s="185"/>
      <c r="WKW465" s="185"/>
      <c r="WKX465" s="185"/>
      <c r="WKY465" s="185"/>
      <c r="WKZ465" s="185"/>
      <c r="WLA465" s="185"/>
      <c r="WLB465" s="185"/>
      <c r="WLC465" s="185"/>
      <c r="WLD465" s="185"/>
      <c r="WLE465" s="185"/>
      <c r="WLF465" s="185"/>
      <c r="WLG465" s="185"/>
      <c r="WLH465" s="185"/>
      <c r="WLI465" s="185"/>
      <c r="WLJ465" s="185"/>
      <c r="WLK465" s="185"/>
      <c r="WLL465" s="185"/>
      <c r="WLM465" s="185"/>
      <c r="WLN465" s="185"/>
      <c r="WLO465" s="185"/>
      <c r="WLP465" s="185"/>
      <c r="WLQ465" s="185"/>
      <c r="WLR465" s="185"/>
      <c r="WLS465" s="185"/>
      <c r="WLT465" s="185"/>
      <c r="WLU465" s="185"/>
      <c r="WLV465" s="185"/>
      <c r="WLW465" s="185"/>
      <c r="WLX465" s="185"/>
      <c r="WLY465" s="185"/>
      <c r="WLZ465" s="185"/>
      <c r="WMA465" s="185"/>
      <c r="WMB465" s="185"/>
      <c r="WMC465" s="185"/>
      <c r="WMD465" s="185"/>
      <c r="WME465" s="185"/>
      <c r="WMF465" s="185"/>
      <c r="WMG465" s="185"/>
      <c r="WMH465" s="185"/>
      <c r="WMI465" s="185"/>
      <c r="WMJ465" s="185"/>
      <c r="WMK465" s="185"/>
      <c r="WML465" s="185"/>
      <c r="WMM465" s="185"/>
      <c r="WMN465" s="185"/>
      <c r="WMO465" s="185"/>
      <c r="WMP465" s="185"/>
      <c r="WMQ465" s="185"/>
      <c r="WMR465" s="185"/>
      <c r="WMS465" s="185"/>
      <c r="WMT465" s="185"/>
      <c r="WMU465" s="185"/>
      <c r="WMV465" s="185"/>
      <c r="WMW465" s="185"/>
      <c r="WMX465" s="185"/>
      <c r="WMY465" s="185"/>
      <c r="WMZ465" s="185"/>
      <c r="WNA465" s="185"/>
      <c r="WNB465" s="185"/>
      <c r="WNC465" s="185"/>
      <c r="WND465" s="185"/>
      <c r="WNE465" s="185"/>
      <c r="WNF465" s="185"/>
      <c r="WNG465" s="185"/>
      <c r="WNH465" s="185"/>
      <c r="WNI465" s="185"/>
      <c r="WNJ465" s="185"/>
      <c r="WNK465" s="185"/>
      <c r="WNL465" s="185"/>
      <c r="WNM465" s="185"/>
      <c r="WNN465" s="185"/>
      <c r="WNO465" s="185"/>
      <c r="WNP465" s="185"/>
      <c r="WNQ465" s="185"/>
      <c r="WNR465" s="185"/>
      <c r="WNS465" s="185"/>
      <c r="WNT465" s="185"/>
      <c r="WNU465" s="185"/>
      <c r="WNV465" s="185"/>
      <c r="WNW465" s="185"/>
      <c r="WNX465" s="185"/>
      <c r="WNY465" s="185"/>
      <c r="WNZ465" s="185"/>
      <c r="WOA465" s="185"/>
      <c r="WOB465" s="185"/>
      <c r="WOC465" s="185"/>
      <c r="WOD465" s="185"/>
      <c r="WOE465" s="185"/>
      <c r="WOF465" s="185"/>
      <c r="WOG465" s="185"/>
      <c r="WOH465" s="185"/>
      <c r="WOI465" s="185"/>
      <c r="WOJ465" s="185"/>
      <c r="WOK465" s="185"/>
      <c r="WOL465" s="185"/>
      <c r="WOM465" s="185"/>
      <c r="WON465" s="185"/>
      <c r="WOO465" s="185"/>
      <c r="WOP465" s="185"/>
      <c r="WOQ465" s="185"/>
      <c r="WOR465" s="185"/>
      <c r="WOS465" s="185"/>
      <c r="WOT465" s="185"/>
      <c r="WOU465" s="185"/>
      <c r="WOV465" s="185"/>
      <c r="WOW465" s="185"/>
      <c r="WOX465" s="185"/>
      <c r="WOY465" s="185"/>
      <c r="WOZ465" s="185"/>
      <c r="WPA465" s="185"/>
      <c r="WPB465" s="185"/>
      <c r="WPC465" s="185"/>
      <c r="WPD465" s="185"/>
      <c r="WPE465" s="185"/>
      <c r="WPF465" s="185"/>
      <c r="WPG465" s="185"/>
      <c r="WPH465" s="185"/>
      <c r="WPI465" s="185"/>
      <c r="WPJ465" s="185"/>
      <c r="WPK465" s="185"/>
      <c r="WPL465" s="185"/>
      <c r="WPM465" s="185"/>
      <c r="WPN465" s="185"/>
      <c r="WPO465" s="185"/>
      <c r="WPP465" s="185"/>
      <c r="WPQ465" s="185"/>
      <c r="WPR465" s="185"/>
      <c r="WPS465" s="185"/>
      <c r="WPT465" s="185"/>
      <c r="WPU465" s="185"/>
      <c r="WPV465" s="185"/>
      <c r="WPW465" s="185"/>
      <c r="WPX465" s="185"/>
      <c r="WPY465" s="185"/>
      <c r="WPZ465" s="185"/>
      <c r="WQA465" s="185"/>
      <c r="WQB465" s="185"/>
      <c r="WQC465" s="185"/>
      <c r="WQD465" s="185"/>
      <c r="WQE465" s="185"/>
      <c r="WQF465" s="185"/>
      <c r="WQG465" s="185"/>
      <c r="WQH465" s="185"/>
      <c r="WQI465" s="185"/>
      <c r="WQJ465" s="185"/>
      <c r="WQK465" s="185"/>
      <c r="WQL465" s="185"/>
      <c r="WQM465" s="185"/>
      <c r="WQN465" s="185"/>
      <c r="WQO465" s="185"/>
      <c r="WQP465" s="185"/>
      <c r="WQQ465" s="185"/>
      <c r="WQR465" s="185"/>
      <c r="WQS465" s="185"/>
      <c r="WQT465" s="185"/>
      <c r="WQU465" s="185"/>
      <c r="WQV465" s="185"/>
      <c r="WQW465" s="185"/>
      <c r="WQX465" s="185"/>
      <c r="WQY465" s="185"/>
      <c r="WQZ465" s="185"/>
      <c r="WRA465" s="185"/>
      <c r="WRB465" s="185"/>
      <c r="WRC465" s="185"/>
      <c r="WRD465" s="185"/>
      <c r="WRE465" s="185"/>
      <c r="WRF465" s="185"/>
      <c r="WRG465" s="185"/>
      <c r="WRH465" s="185"/>
      <c r="WRI465" s="185"/>
      <c r="WRJ465" s="185"/>
      <c r="WRK465" s="185"/>
      <c r="WRL465" s="185"/>
      <c r="WRM465" s="185"/>
      <c r="WRN465" s="185"/>
      <c r="WRO465" s="185"/>
      <c r="WRP465" s="185"/>
      <c r="WRQ465" s="185"/>
      <c r="WRR465" s="185"/>
      <c r="WRS465" s="185"/>
      <c r="WRT465" s="185"/>
      <c r="WRU465" s="185"/>
      <c r="WRV465" s="185"/>
      <c r="WRW465" s="185"/>
      <c r="WRX465" s="185"/>
      <c r="WRY465" s="185"/>
      <c r="WRZ465" s="185"/>
      <c r="WSA465" s="185"/>
      <c r="WSB465" s="185"/>
      <c r="WSC465" s="185"/>
      <c r="WSD465" s="185"/>
      <c r="WSE465" s="185"/>
      <c r="WSF465" s="185"/>
      <c r="WSG465" s="185"/>
      <c r="WSH465" s="185"/>
      <c r="WSI465" s="185"/>
      <c r="WSJ465" s="185"/>
      <c r="WSK465" s="185"/>
      <c r="WSL465" s="185"/>
      <c r="WSM465" s="185"/>
      <c r="WSN465" s="185"/>
      <c r="WSO465" s="185"/>
      <c r="WSP465" s="185"/>
      <c r="WSQ465" s="185"/>
      <c r="WSR465" s="185"/>
      <c r="WSS465" s="185"/>
      <c r="WST465" s="185"/>
      <c r="WSU465" s="185"/>
      <c r="WSV465" s="185"/>
      <c r="WSW465" s="185"/>
      <c r="WSX465" s="185"/>
      <c r="WSY465" s="185"/>
      <c r="WSZ465" s="185"/>
      <c r="WTA465" s="185"/>
      <c r="WTB465" s="185"/>
      <c r="WTC465" s="185"/>
      <c r="WTD465" s="185"/>
      <c r="WTE465" s="185"/>
      <c r="WTF465" s="185"/>
      <c r="WTG465" s="185"/>
      <c r="WTH465" s="185"/>
      <c r="WTI465" s="185"/>
      <c r="WTJ465" s="185"/>
      <c r="WTK465" s="185"/>
      <c r="WTL465" s="185"/>
      <c r="WTM465" s="185"/>
      <c r="WTN465" s="185"/>
      <c r="WTO465" s="185"/>
      <c r="WTP465" s="185"/>
      <c r="WTQ465" s="185"/>
      <c r="WTR465" s="185"/>
      <c r="WTS465" s="185"/>
      <c r="WTT465" s="185"/>
      <c r="WTU465" s="185"/>
      <c r="WTV465" s="185"/>
      <c r="WTW465" s="185"/>
      <c r="WTX465" s="185"/>
      <c r="WTY465" s="185"/>
      <c r="WTZ465" s="185"/>
      <c r="WUA465" s="185"/>
      <c r="WUB465" s="185"/>
      <c r="WUC465" s="185"/>
      <c r="WUD465" s="185"/>
      <c r="WUE465" s="185"/>
      <c r="WUF465" s="185"/>
      <c r="WUG465" s="185"/>
      <c r="WUH465" s="185"/>
      <c r="WUI465" s="185"/>
      <c r="WUJ465" s="185"/>
      <c r="WUK465" s="185"/>
      <c r="WUL465" s="185"/>
      <c r="WUM465" s="185"/>
      <c r="WUN465" s="185"/>
      <c r="WUO465" s="185"/>
      <c r="WUP465" s="185"/>
      <c r="WUQ465" s="185"/>
      <c r="WUR465" s="185"/>
      <c r="WUS465" s="185"/>
      <c r="WUT465" s="185"/>
      <c r="WUU465" s="185"/>
      <c r="WUV465" s="185"/>
      <c r="WUW465" s="185"/>
      <c r="WUX465" s="185"/>
      <c r="WUY465" s="185"/>
      <c r="WUZ465" s="185"/>
      <c r="WVA465" s="185"/>
      <c r="WVB465" s="185"/>
      <c r="WVC465" s="185"/>
      <c r="WVD465" s="185"/>
      <c r="WVE465" s="185"/>
      <c r="WVF465" s="185"/>
      <c r="WVG465" s="185"/>
      <c r="WVH465" s="185"/>
      <c r="WVI465" s="185"/>
      <c r="WVJ465" s="185"/>
      <c r="WVK465" s="185"/>
      <c r="WVL465" s="185"/>
      <c r="WVM465" s="185"/>
      <c r="WVN465" s="185"/>
      <c r="WVO465" s="185"/>
      <c r="WVP465" s="185"/>
      <c r="WVQ465" s="185"/>
      <c r="WVR465" s="185"/>
      <c r="WVS465" s="185"/>
      <c r="WVT465" s="185"/>
      <c r="WVU465" s="185"/>
      <c r="WVV465" s="185"/>
      <c r="WVW465" s="185"/>
      <c r="WVX465" s="185"/>
      <c r="WVY465" s="185"/>
      <c r="WVZ465" s="185"/>
      <c r="WWA465" s="185"/>
      <c r="WWB465" s="185"/>
      <c r="WWC465" s="185"/>
      <c r="WWD465" s="185"/>
      <c r="WWE465" s="185"/>
      <c r="WWF465" s="185"/>
      <c r="WWG465" s="185"/>
      <c r="WWH465" s="185"/>
      <c r="WWI465" s="185"/>
      <c r="WWJ465" s="185"/>
      <c r="WWK465" s="185"/>
      <c r="WWL465" s="185"/>
      <c r="WWM465" s="185"/>
      <c r="WWN465" s="185"/>
      <c r="WWO465" s="185"/>
      <c r="WWP465" s="185"/>
      <c r="WWQ465" s="185"/>
      <c r="WWR465" s="185"/>
      <c r="WWS465" s="185"/>
      <c r="WWT465" s="185"/>
      <c r="WWU465" s="185"/>
      <c r="WWV465" s="185"/>
      <c r="WWW465" s="185"/>
      <c r="WWX465" s="185"/>
      <c r="WWY465" s="185"/>
      <c r="WWZ465" s="185"/>
      <c r="WXA465" s="185"/>
      <c r="WXB465" s="185"/>
      <c r="WXC465" s="185"/>
      <c r="WXD465" s="185"/>
      <c r="WXE465" s="185"/>
      <c r="WXF465" s="185"/>
      <c r="WXG465" s="185"/>
      <c r="WXH465" s="185"/>
      <c r="WXI465" s="185"/>
      <c r="WXJ465" s="185"/>
      <c r="WXK465" s="185"/>
      <c r="WXL465" s="185"/>
      <c r="WXM465" s="185"/>
      <c r="WXN465" s="185"/>
      <c r="WXO465" s="185"/>
      <c r="WXP465" s="185"/>
      <c r="WXQ465" s="185"/>
      <c r="WXR465" s="185"/>
      <c r="WXS465" s="185"/>
      <c r="WXT465" s="185"/>
      <c r="WXU465" s="185"/>
      <c r="WXV465" s="185"/>
      <c r="WXW465" s="185"/>
      <c r="WXX465" s="185"/>
      <c r="WXY465" s="185"/>
      <c r="WXZ465" s="185"/>
      <c r="WYA465" s="185"/>
      <c r="WYB465" s="185"/>
      <c r="WYC465" s="185"/>
      <c r="WYD465" s="185"/>
      <c r="WYE465" s="185"/>
      <c r="WYF465" s="185"/>
      <c r="WYG465" s="185"/>
      <c r="WYH465" s="185"/>
      <c r="WYI465" s="185"/>
      <c r="WYJ465" s="185"/>
      <c r="WYK465" s="185"/>
      <c r="WYL465" s="185"/>
      <c r="WYM465" s="185"/>
      <c r="WYN465" s="185"/>
      <c r="WYO465" s="185"/>
      <c r="WYP465" s="185"/>
      <c r="WYQ465" s="185"/>
      <c r="WYR465" s="185"/>
      <c r="WYS465" s="185"/>
      <c r="WYT465" s="185"/>
      <c r="WYU465" s="185"/>
      <c r="WYV465" s="185"/>
      <c r="WYW465" s="185"/>
      <c r="WYX465" s="185"/>
      <c r="WYY465" s="185"/>
      <c r="WYZ465" s="185"/>
      <c r="WZA465" s="185"/>
      <c r="WZB465" s="185"/>
      <c r="WZC465" s="185"/>
      <c r="WZD465" s="185"/>
      <c r="WZE465" s="185"/>
      <c r="WZF465" s="185"/>
      <c r="WZG465" s="185"/>
      <c r="WZH465" s="185"/>
      <c r="WZI465" s="185"/>
      <c r="WZJ465" s="185"/>
      <c r="WZK465" s="185"/>
      <c r="WZL465" s="185"/>
      <c r="WZM465" s="185"/>
      <c r="WZN465" s="185"/>
      <c r="WZO465" s="185"/>
      <c r="WZP465" s="185"/>
      <c r="WZQ465" s="185"/>
      <c r="WZR465" s="185"/>
      <c r="WZS465" s="185"/>
      <c r="WZT465" s="185"/>
      <c r="WZU465" s="185"/>
      <c r="WZV465" s="185"/>
      <c r="WZW465" s="185"/>
      <c r="WZX465" s="185"/>
      <c r="WZY465" s="185"/>
      <c r="WZZ465" s="185"/>
      <c r="XAA465" s="185"/>
      <c r="XAB465" s="185"/>
      <c r="XAC465" s="185"/>
      <c r="XAD465" s="185"/>
      <c r="XAE465" s="185"/>
      <c r="XAF465" s="185"/>
      <c r="XAG465" s="185"/>
      <c r="XAH465" s="185"/>
      <c r="XAI465" s="185"/>
      <c r="XAJ465" s="185"/>
      <c r="XAK465" s="185"/>
      <c r="XAL465" s="185"/>
      <c r="XAM465" s="185"/>
      <c r="XAN465" s="185"/>
      <c r="XAO465" s="185"/>
      <c r="XAP465" s="185"/>
      <c r="XAQ465" s="185"/>
      <c r="XAR465" s="185"/>
      <c r="XAS465" s="185"/>
      <c r="XAT465" s="185"/>
      <c r="XAU465" s="185"/>
      <c r="XAV465" s="185"/>
      <c r="XAW465" s="185"/>
      <c r="XAX465" s="185"/>
      <c r="XAY465" s="185"/>
      <c r="XAZ465" s="185"/>
      <c r="XBA465" s="185"/>
      <c r="XBB465" s="185"/>
      <c r="XBC465" s="185"/>
      <c r="XBD465" s="185"/>
      <c r="XBE465" s="185"/>
      <c r="XBF465" s="185"/>
      <c r="XBG465" s="185"/>
      <c r="XBH465" s="185"/>
      <c r="XBI465" s="185"/>
      <c r="XBJ465" s="185"/>
      <c r="XBK465" s="185"/>
      <c r="XBL465" s="185"/>
      <c r="XBM465" s="185"/>
      <c r="XBN465" s="185"/>
      <c r="XBO465" s="185"/>
      <c r="XBP465" s="185"/>
      <c r="XBQ465" s="185"/>
      <c r="XBR465" s="185"/>
      <c r="XBS465" s="185"/>
      <c r="XBT465" s="185"/>
      <c r="XBU465" s="185"/>
      <c r="XBV465" s="185"/>
      <c r="XBW465" s="185"/>
      <c r="XBX465" s="185"/>
      <c r="XBY465" s="185"/>
      <c r="XBZ465" s="185"/>
      <c r="XCA465" s="185"/>
      <c r="XCB465" s="185"/>
      <c r="XCC465" s="185"/>
      <c r="XCD465" s="185"/>
      <c r="XCE465" s="185"/>
      <c r="XCF465" s="185"/>
      <c r="XCG465" s="185"/>
      <c r="XCH465" s="185"/>
      <c r="XCI465" s="185"/>
      <c r="XCJ465" s="185"/>
      <c r="XCK465" s="185"/>
      <c r="XCL465" s="185"/>
      <c r="XCM465" s="185"/>
      <c r="XCN465" s="185"/>
      <c r="XCO465" s="185"/>
      <c r="XCP465" s="185"/>
      <c r="XCQ465" s="185"/>
      <c r="XCR465" s="185"/>
      <c r="XCS465" s="185"/>
      <c r="XCT465" s="185"/>
      <c r="XCU465" s="185"/>
      <c r="XCV465" s="185"/>
      <c r="XCW465" s="185"/>
      <c r="XCX465" s="185"/>
      <c r="XCY465" s="185"/>
      <c r="XCZ465" s="185"/>
      <c r="XDA465" s="185"/>
      <c r="XDB465" s="185"/>
      <c r="XDC465" s="185"/>
      <c r="XDD465" s="185"/>
      <c r="XDE465" s="185"/>
      <c r="XDF465" s="185"/>
      <c r="XDG465" s="185"/>
      <c r="XDH465" s="185"/>
      <c r="XDI465" s="185"/>
      <c r="XDJ465" s="185"/>
      <c r="XDK465" s="185"/>
      <c r="XDL465" s="185"/>
      <c r="XDM465" s="185"/>
      <c r="XDN465" s="185"/>
      <c r="XDO465" s="185"/>
      <c r="XDP465" s="185"/>
      <c r="XDQ465" s="185"/>
      <c r="XDR465" s="185"/>
      <c r="XDS465" s="185"/>
      <c r="XDT465" s="185"/>
      <c r="XDU465" s="185"/>
      <c r="XDV465" s="185"/>
      <c r="XDW465" s="185"/>
      <c r="XDX465" s="185"/>
      <c r="XDY465" s="185"/>
      <c r="XDZ465" s="185"/>
      <c r="XEA465" s="185"/>
      <c r="XEB465" s="185"/>
      <c r="XEC465" s="185"/>
      <c r="XED465" s="185"/>
      <c r="XEE465" s="185"/>
      <c r="XEF465" s="185"/>
      <c r="XEG465" s="185"/>
      <c r="XEH465" s="185"/>
      <c r="XEI465" s="185"/>
      <c r="XEJ465" s="185"/>
      <c r="XEK465" s="185"/>
      <c r="XEL465" s="185"/>
      <c r="XEM465" s="185"/>
      <c r="XEN465" s="185"/>
      <c r="XEO465" s="185"/>
      <c r="XEP465" s="185"/>
      <c r="XEQ465" s="185"/>
      <c r="XER465" s="185"/>
      <c r="XES465" s="185"/>
      <c r="XET465" s="185"/>
      <c r="XEU465" s="185"/>
      <c r="XEV465" s="185"/>
      <c r="XEW465" s="185"/>
      <c r="XEX465" s="185"/>
      <c r="XEY465" s="185"/>
      <c r="XEZ465" s="185"/>
      <c r="XFA465" s="185"/>
      <c r="XFB465" s="185"/>
      <c r="XFC465" s="185"/>
      <c r="XFD465" s="185"/>
    </row>
    <row r="466" spans="1:16384" s="105" customFormat="1" ht="73.5" customHeight="1" x14ac:dyDescent="0.2">
      <c r="A466" s="186" t="s">
        <v>306</v>
      </c>
      <c r="B466" s="133" t="s">
        <v>394</v>
      </c>
      <c r="C466" s="133" t="s">
        <v>24</v>
      </c>
      <c r="D466" s="133" t="s">
        <v>22</v>
      </c>
      <c r="E466" s="133"/>
      <c r="F466" s="307"/>
      <c r="G466" s="87"/>
      <c r="H466" s="87"/>
      <c r="I466" s="87"/>
      <c r="J466" s="141">
        <f t="shared" ref="J466:L470" si="84">J467</f>
        <v>186</v>
      </c>
      <c r="K466" s="141">
        <f t="shared" si="84"/>
        <v>127</v>
      </c>
      <c r="L466" s="141">
        <f t="shared" si="84"/>
        <v>127</v>
      </c>
      <c r="M466" s="291"/>
      <c r="N466" s="104"/>
    </row>
    <row r="467" spans="1:16384" s="105" customFormat="1" ht="31.5" customHeight="1" x14ac:dyDescent="0.2">
      <c r="A467" s="179" t="s">
        <v>188</v>
      </c>
      <c r="B467" s="133" t="s">
        <v>394</v>
      </c>
      <c r="C467" s="133" t="s">
        <v>24</v>
      </c>
      <c r="D467" s="133" t="s">
        <v>22</v>
      </c>
      <c r="E467" s="133" t="s">
        <v>330</v>
      </c>
      <c r="F467" s="307">
        <v>200</v>
      </c>
      <c r="G467" s="87"/>
      <c r="H467" s="87"/>
      <c r="I467" s="87"/>
      <c r="J467" s="141">
        <f t="shared" si="84"/>
        <v>186</v>
      </c>
      <c r="K467" s="141">
        <f t="shared" si="84"/>
        <v>127</v>
      </c>
      <c r="L467" s="141">
        <f t="shared" si="84"/>
        <v>127</v>
      </c>
      <c r="M467" s="291"/>
      <c r="N467" s="104"/>
    </row>
    <row r="468" spans="1:16384" s="105" customFormat="1" ht="31.5" customHeight="1" x14ac:dyDescent="0.2">
      <c r="A468" s="179" t="s">
        <v>189</v>
      </c>
      <c r="B468" s="133" t="s">
        <v>394</v>
      </c>
      <c r="C468" s="133" t="s">
        <v>24</v>
      </c>
      <c r="D468" s="133" t="s">
        <v>22</v>
      </c>
      <c r="E468" s="133" t="s">
        <v>330</v>
      </c>
      <c r="F468" s="307">
        <v>240</v>
      </c>
      <c r="G468" s="87"/>
      <c r="H468" s="87"/>
      <c r="I468" s="87"/>
      <c r="J468" s="141">
        <f t="shared" si="84"/>
        <v>186</v>
      </c>
      <c r="K468" s="141">
        <f t="shared" si="84"/>
        <v>127</v>
      </c>
      <c r="L468" s="141">
        <f t="shared" si="84"/>
        <v>127</v>
      </c>
      <c r="M468" s="291"/>
      <c r="N468" s="104"/>
    </row>
    <row r="469" spans="1:16384" s="105" customFormat="1" ht="19.5" customHeight="1" x14ac:dyDescent="0.2">
      <c r="A469" s="179" t="s">
        <v>21</v>
      </c>
      <c r="B469" s="133" t="s">
        <v>394</v>
      </c>
      <c r="C469" s="133" t="s">
        <v>24</v>
      </c>
      <c r="D469" s="133" t="s">
        <v>22</v>
      </c>
      <c r="E469" s="133" t="s">
        <v>330</v>
      </c>
      <c r="F469" s="307">
        <v>240</v>
      </c>
      <c r="G469" s="87" t="s">
        <v>22</v>
      </c>
      <c r="H469" s="87"/>
      <c r="I469" s="87"/>
      <c r="J469" s="141">
        <f t="shared" si="84"/>
        <v>186</v>
      </c>
      <c r="K469" s="141">
        <f t="shared" si="84"/>
        <v>127</v>
      </c>
      <c r="L469" s="141">
        <f t="shared" si="84"/>
        <v>127</v>
      </c>
      <c r="M469" s="291"/>
      <c r="N469" s="104"/>
    </row>
    <row r="470" spans="1:16384" s="105" customFormat="1" ht="60.75" customHeight="1" x14ac:dyDescent="0.2">
      <c r="A470" s="107" t="s">
        <v>87</v>
      </c>
      <c r="B470" s="133" t="s">
        <v>394</v>
      </c>
      <c r="C470" s="133" t="s">
        <v>24</v>
      </c>
      <c r="D470" s="133" t="s">
        <v>22</v>
      </c>
      <c r="E470" s="133" t="s">
        <v>330</v>
      </c>
      <c r="F470" s="307">
        <v>240</v>
      </c>
      <c r="G470" s="87" t="s">
        <v>22</v>
      </c>
      <c r="H470" s="87" t="s">
        <v>25</v>
      </c>
      <c r="I470" s="87"/>
      <c r="J470" s="141">
        <f t="shared" si="84"/>
        <v>186</v>
      </c>
      <c r="K470" s="141">
        <f t="shared" si="84"/>
        <v>127</v>
      </c>
      <c r="L470" s="141">
        <f t="shared" si="84"/>
        <v>127</v>
      </c>
      <c r="M470" s="291"/>
      <c r="N470" s="349"/>
    </row>
    <row r="471" spans="1:16384" s="105" customFormat="1" ht="31.5" customHeight="1" x14ac:dyDescent="0.2">
      <c r="A471" s="179" t="s">
        <v>85</v>
      </c>
      <c r="B471" s="133" t="s">
        <v>394</v>
      </c>
      <c r="C471" s="133" t="s">
        <v>24</v>
      </c>
      <c r="D471" s="133" t="s">
        <v>22</v>
      </c>
      <c r="E471" s="133" t="s">
        <v>330</v>
      </c>
      <c r="F471" s="307">
        <v>240</v>
      </c>
      <c r="G471" s="87" t="s">
        <v>22</v>
      </c>
      <c r="H471" s="87" t="s">
        <v>25</v>
      </c>
      <c r="I471" s="87" t="s">
        <v>13</v>
      </c>
      <c r="J471" s="141">
        <f>'ведомст 3'!K41</f>
        <v>186</v>
      </c>
      <c r="K471" s="141">
        <f>'ведомст 3'!L41</f>
        <v>127</v>
      </c>
      <c r="L471" s="141">
        <f>'ведомст 3'!M41</f>
        <v>127</v>
      </c>
      <c r="M471" s="291"/>
      <c r="N471" s="104"/>
    </row>
    <row r="472" spans="1:16384" s="105" customFormat="1" ht="31.5" customHeight="1" x14ac:dyDescent="0.2">
      <c r="A472" s="185" t="s">
        <v>307</v>
      </c>
      <c r="B472" s="133" t="s">
        <v>394</v>
      </c>
      <c r="C472" s="133" t="s">
        <v>26</v>
      </c>
      <c r="D472" s="133"/>
      <c r="E472" s="133"/>
      <c r="F472" s="307"/>
      <c r="G472" s="87"/>
      <c r="H472" s="87"/>
      <c r="I472" s="87"/>
      <c r="J472" s="141">
        <f>J473</f>
        <v>135</v>
      </c>
      <c r="K472" s="141">
        <f>K473</f>
        <v>89</v>
      </c>
      <c r="L472" s="141">
        <f>L473</f>
        <v>89</v>
      </c>
      <c r="M472" s="291"/>
      <c r="N472" s="104"/>
    </row>
    <row r="473" spans="1:16384" s="105" customFormat="1" ht="51" customHeight="1" x14ac:dyDescent="0.2">
      <c r="A473" s="561" t="s">
        <v>308</v>
      </c>
      <c r="B473" s="133" t="s">
        <v>394</v>
      </c>
      <c r="C473" s="133" t="s">
        <v>26</v>
      </c>
      <c r="D473" s="133" t="s">
        <v>22</v>
      </c>
      <c r="E473" s="133"/>
      <c r="F473" s="307"/>
      <c r="G473" s="87"/>
      <c r="H473" s="87"/>
      <c r="I473" s="87"/>
      <c r="J473" s="141">
        <f t="shared" ref="J473:L478" si="85">J474</f>
        <v>135</v>
      </c>
      <c r="K473" s="141">
        <f t="shared" si="85"/>
        <v>89</v>
      </c>
      <c r="L473" s="141">
        <f t="shared" si="85"/>
        <v>89</v>
      </c>
      <c r="M473" s="291"/>
      <c r="N473" s="104"/>
    </row>
    <row r="474" spans="1:16384" s="105" customFormat="1" ht="31.5" customHeight="1" x14ac:dyDescent="0.2">
      <c r="A474" s="89" t="s">
        <v>95</v>
      </c>
      <c r="B474" s="133" t="s">
        <v>394</v>
      </c>
      <c r="C474" s="133" t="s">
        <v>26</v>
      </c>
      <c r="D474" s="133" t="s">
        <v>22</v>
      </c>
      <c r="E474" s="133" t="s">
        <v>330</v>
      </c>
      <c r="F474" s="307"/>
      <c r="G474" s="87"/>
      <c r="H474" s="87"/>
      <c r="I474" s="87"/>
      <c r="J474" s="141">
        <f t="shared" si="85"/>
        <v>135</v>
      </c>
      <c r="K474" s="141">
        <f t="shared" si="85"/>
        <v>89</v>
      </c>
      <c r="L474" s="141">
        <f t="shared" si="85"/>
        <v>89</v>
      </c>
      <c r="M474" s="291"/>
      <c r="N474" s="104"/>
    </row>
    <row r="475" spans="1:16384" s="105" customFormat="1" ht="31.5" customHeight="1" x14ac:dyDescent="0.2">
      <c r="A475" s="179" t="s">
        <v>188</v>
      </c>
      <c r="B475" s="133" t="s">
        <v>394</v>
      </c>
      <c r="C475" s="133" t="s">
        <v>26</v>
      </c>
      <c r="D475" s="133" t="s">
        <v>22</v>
      </c>
      <c r="E475" s="133" t="s">
        <v>330</v>
      </c>
      <c r="F475" s="307">
        <v>200</v>
      </c>
      <c r="G475" s="87"/>
      <c r="H475" s="87"/>
      <c r="I475" s="87"/>
      <c r="J475" s="141">
        <f t="shared" si="85"/>
        <v>135</v>
      </c>
      <c r="K475" s="141">
        <f t="shared" si="85"/>
        <v>89</v>
      </c>
      <c r="L475" s="141">
        <f t="shared" si="85"/>
        <v>89</v>
      </c>
      <c r="M475" s="291"/>
      <c r="N475" s="104"/>
    </row>
    <row r="476" spans="1:16384" s="105" customFormat="1" ht="31.5" customHeight="1" x14ac:dyDescent="0.2">
      <c r="A476" s="179" t="s">
        <v>189</v>
      </c>
      <c r="B476" s="133" t="s">
        <v>394</v>
      </c>
      <c r="C476" s="133" t="s">
        <v>26</v>
      </c>
      <c r="D476" s="133" t="s">
        <v>22</v>
      </c>
      <c r="E476" s="133" t="s">
        <v>330</v>
      </c>
      <c r="F476" s="307">
        <v>240</v>
      </c>
      <c r="G476" s="87"/>
      <c r="H476" s="87"/>
      <c r="I476" s="87"/>
      <c r="J476" s="141">
        <f t="shared" si="85"/>
        <v>135</v>
      </c>
      <c r="K476" s="141">
        <f t="shared" si="85"/>
        <v>89</v>
      </c>
      <c r="L476" s="141">
        <f t="shared" si="85"/>
        <v>89</v>
      </c>
      <c r="M476" s="291"/>
      <c r="N476" s="104"/>
    </row>
    <row r="477" spans="1:16384" s="105" customFormat="1" ht="33" customHeight="1" x14ac:dyDescent="0.2">
      <c r="A477" s="179" t="s">
        <v>21</v>
      </c>
      <c r="B477" s="133" t="s">
        <v>394</v>
      </c>
      <c r="C477" s="133" t="s">
        <v>26</v>
      </c>
      <c r="D477" s="133" t="s">
        <v>22</v>
      </c>
      <c r="E477" s="133" t="s">
        <v>330</v>
      </c>
      <c r="F477" s="307">
        <v>240</v>
      </c>
      <c r="G477" s="87" t="s">
        <v>22</v>
      </c>
      <c r="H477" s="87"/>
      <c r="I477" s="87"/>
      <c r="J477" s="141">
        <f t="shared" si="85"/>
        <v>135</v>
      </c>
      <c r="K477" s="141">
        <f t="shared" si="85"/>
        <v>89</v>
      </c>
      <c r="L477" s="141">
        <f t="shared" si="85"/>
        <v>89</v>
      </c>
      <c r="M477" s="291"/>
      <c r="N477" s="104"/>
    </row>
    <row r="478" spans="1:16384" s="105" customFormat="1" ht="62.25" customHeight="1" x14ac:dyDescent="0.2">
      <c r="A478" s="107" t="s">
        <v>87</v>
      </c>
      <c r="B478" s="133" t="s">
        <v>394</v>
      </c>
      <c r="C478" s="133" t="s">
        <v>26</v>
      </c>
      <c r="D478" s="133" t="s">
        <v>22</v>
      </c>
      <c r="E478" s="133" t="s">
        <v>330</v>
      </c>
      <c r="F478" s="307">
        <v>240</v>
      </c>
      <c r="G478" s="87" t="s">
        <v>22</v>
      </c>
      <c r="H478" s="87" t="s">
        <v>25</v>
      </c>
      <c r="I478" s="87"/>
      <c r="J478" s="141">
        <f t="shared" si="85"/>
        <v>135</v>
      </c>
      <c r="K478" s="141">
        <f t="shared" si="85"/>
        <v>89</v>
      </c>
      <c r="L478" s="141">
        <f t="shared" si="85"/>
        <v>89</v>
      </c>
      <c r="M478" s="291"/>
      <c r="N478" s="349"/>
    </row>
    <row r="479" spans="1:16384" s="105" customFormat="1" ht="28.5" customHeight="1" x14ac:dyDescent="0.2">
      <c r="A479" s="179" t="s">
        <v>85</v>
      </c>
      <c r="B479" s="133" t="s">
        <v>394</v>
      </c>
      <c r="C479" s="133" t="s">
        <v>26</v>
      </c>
      <c r="D479" s="133" t="s">
        <v>22</v>
      </c>
      <c r="E479" s="133" t="s">
        <v>330</v>
      </c>
      <c r="F479" s="307">
        <v>240</v>
      </c>
      <c r="G479" s="87" t="s">
        <v>22</v>
      </c>
      <c r="H479" s="87" t="s">
        <v>25</v>
      </c>
      <c r="I479" s="87" t="s">
        <v>13</v>
      </c>
      <c r="J479" s="141">
        <f>'ведомст 3'!K46</f>
        <v>135</v>
      </c>
      <c r="K479" s="141">
        <f>'ведомст 3'!L46</f>
        <v>89</v>
      </c>
      <c r="L479" s="141">
        <f>'ведомст 3'!M46</f>
        <v>89</v>
      </c>
      <c r="M479" s="291"/>
      <c r="N479" s="104"/>
    </row>
    <row r="480" spans="1:16384" s="105" customFormat="1" ht="81.75" customHeight="1" x14ac:dyDescent="0.25">
      <c r="A480" s="398" t="s">
        <v>539</v>
      </c>
      <c r="B480" s="350" t="s">
        <v>343</v>
      </c>
      <c r="C480" s="350" t="s">
        <v>313</v>
      </c>
      <c r="D480" s="350"/>
      <c r="E480" s="350"/>
      <c r="F480" s="336"/>
      <c r="G480" s="175"/>
      <c r="H480" s="175"/>
      <c r="I480" s="175"/>
      <c r="J480" s="140">
        <f>J481</f>
        <v>183.7</v>
      </c>
      <c r="K480" s="140">
        <f>K481</f>
        <v>188.7</v>
      </c>
      <c r="L480" s="140">
        <f>L481</f>
        <v>192.5</v>
      </c>
      <c r="M480" s="291"/>
      <c r="N480" s="291">
        <f>J488+J494+J501</f>
        <v>183.7</v>
      </c>
      <c r="O480" s="291">
        <f>K488+K494+K501</f>
        <v>188.7</v>
      </c>
      <c r="P480" s="291">
        <f>L488+L494+L501</f>
        <v>192.5</v>
      </c>
    </row>
    <row r="481" spans="1:14" s="105" customFormat="1" ht="76.5" customHeight="1" x14ac:dyDescent="0.2">
      <c r="A481" s="399" t="s">
        <v>526</v>
      </c>
      <c r="B481" s="133" t="s">
        <v>343</v>
      </c>
      <c r="C481" s="133" t="s">
        <v>24</v>
      </c>
      <c r="D481" s="133"/>
      <c r="E481" s="133"/>
      <c r="F481" s="307"/>
      <c r="G481" s="190"/>
      <c r="H481" s="190"/>
      <c r="I481" s="87"/>
      <c r="J481" s="141">
        <f>J482+J495</f>
        <v>183.7</v>
      </c>
      <c r="K481" s="141">
        <f>K482+K495</f>
        <v>188.7</v>
      </c>
      <c r="L481" s="141">
        <f>L482+L495</f>
        <v>192.5</v>
      </c>
      <c r="M481" s="536"/>
      <c r="N481" s="362"/>
    </row>
    <row r="482" spans="1:14" s="105" customFormat="1" ht="60" x14ac:dyDescent="0.2">
      <c r="A482" s="331" t="s">
        <v>260</v>
      </c>
      <c r="B482" s="133" t="s">
        <v>343</v>
      </c>
      <c r="C482" s="133" t="s">
        <v>24</v>
      </c>
      <c r="D482" s="133" t="s">
        <v>22</v>
      </c>
      <c r="E482" s="133"/>
      <c r="F482" s="307"/>
      <c r="G482" s="190"/>
      <c r="H482" s="87"/>
      <c r="I482" s="87"/>
      <c r="J482" s="141">
        <f>J489+J488</f>
        <v>88.7</v>
      </c>
      <c r="K482" s="141">
        <f>K489+K488</f>
        <v>93.7</v>
      </c>
      <c r="L482" s="141">
        <f>L489+L488</f>
        <v>97.5</v>
      </c>
      <c r="M482" s="291"/>
      <c r="N482" s="104"/>
    </row>
    <row r="483" spans="1:14" s="105" customFormat="1" ht="158.25" customHeight="1" x14ac:dyDescent="0.25">
      <c r="A483" s="79" t="s">
        <v>158</v>
      </c>
      <c r="B483" s="133" t="s">
        <v>343</v>
      </c>
      <c r="C483" s="133" t="s">
        <v>24</v>
      </c>
      <c r="D483" s="133" t="s">
        <v>22</v>
      </c>
      <c r="E483" s="133" t="s">
        <v>331</v>
      </c>
      <c r="F483" s="307"/>
      <c r="G483" s="191"/>
      <c r="H483" s="87"/>
      <c r="I483" s="175"/>
      <c r="J483" s="88">
        <f t="shared" ref="J483:L487" si="86">J484</f>
        <v>87.5</v>
      </c>
      <c r="K483" s="88">
        <f t="shared" si="86"/>
        <v>92.4</v>
      </c>
      <c r="L483" s="88">
        <f t="shared" si="86"/>
        <v>96.1</v>
      </c>
      <c r="M483" s="293"/>
      <c r="N483" s="104"/>
    </row>
    <row r="484" spans="1:14" s="105" customFormat="1" ht="45" x14ac:dyDescent="0.25">
      <c r="A484" s="179" t="s">
        <v>188</v>
      </c>
      <c r="B484" s="133" t="s">
        <v>343</v>
      </c>
      <c r="C484" s="133" t="s">
        <v>24</v>
      </c>
      <c r="D484" s="133" t="s">
        <v>22</v>
      </c>
      <c r="E484" s="133" t="s">
        <v>331</v>
      </c>
      <c r="F484" s="307">
        <v>200</v>
      </c>
      <c r="G484" s="191"/>
      <c r="H484" s="87"/>
      <c r="I484" s="175"/>
      <c r="J484" s="88">
        <f t="shared" si="86"/>
        <v>87.5</v>
      </c>
      <c r="K484" s="88">
        <f t="shared" si="86"/>
        <v>92.4</v>
      </c>
      <c r="L484" s="88">
        <f t="shared" si="86"/>
        <v>96.1</v>
      </c>
      <c r="M484" s="293"/>
      <c r="N484" s="104"/>
    </row>
    <row r="485" spans="1:14" s="105" customFormat="1" ht="45" x14ac:dyDescent="0.25">
      <c r="A485" s="179" t="s">
        <v>189</v>
      </c>
      <c r="B485" s="133" t="s">
        <v>343</v>
      </c>
      <c r="C485" s="133" t="s">
        <v>24</v>
      </c>
      <c r="D485" s="133" t="s">
        <v>22</v>
      </c>
      <c r="E485" s="133" t="s">
        <v>331</v>
      </c>
      <c r="F485" s="307">
        <v>240</v>
      </c>
      <c r="G485" s="191"/>
      <c r="H485" s="87"/>
      <c r="I485" s="175"/>
      <c r="J485" s="153">
        <f t="shared" si="86"/>
        <v>87.5</v>
      </c>
      <c r="K485" s="153">
        <f t="shared" si="86"/>
        <v>92.4</v>
      </c>
      <c r="L485" s="153">
        <f t="shared" si="86"/>
        <v>96.1</v>
      </c>
      <c r="M485" s="293"/>
      <c r="N485" s="104"/>
    </row>
    <row r="486" spans="1:14" s="105" customFormat="1" x14ac:dyDescent="0.2">
      <c r="A486" s="179" t="s">
        <v>21</v>
      </c>
      <c r="B486" s="133" t="s">
        <v>343</v>
      </c>
      <c r="C486" s="133" t="s">
        <v>24</v>
      </c>
      <c r="D486" s="133" t="s">
        <v>22</v>
      </c>
      <c r="E486" s="133" t="s">
        <v>331</v>
      </c>
      <c r="F486" s="307">
        <v>240</v>
      </c>
      <c r="G486" s="191" t="s">
        <v>22</v>
      </c>
      <c r="H486" s="87"/>
      <c r="I486" s="87"/>
      <c r="J486" s="190">
        <f t="shared" si="86"/>
        <v>87.5</v>
      </c>
      <c r="K486" s="190">
        <f t="shared" si="86"/>
        <v>92.4</v>
      </c>
      <c r="L486" s="190">
        <f t="shared" si="86"/>
        <v>96.1</v>
      </c>
      <c r="M486" s="541"/>
      <c r="N486" s="104"/>
    </row>
    <row r="487" spans="1:14" s="105" customFormat="1" ht="75" x14ac:dyDescent="0.2">
      <c r="A487" s="179" t="s">
        <v>87</v>
      </c>
      <c r="B487" s="133" t="s">
        <v>343</v>
      </c>
      <c r="C487" s="133" t="s">
        <v>24</v>
      </c>
      <c r="D487" s="133" t="s">
        <v>22</v>
      </c>
      <c r="E487" s="133" t="s">
        <v>331</v>
      </c>
      <c r="F487" s="307">
        <v>240</v>
      </c>
      <c r="G487" s="191" t="s">
        <v>22</v>
      </c>
      <c r="H487" s="87" t="s">
        <v>25</v>
      </c>
      <c r="I487" s="87"/>
      <c r="J487" s="190">
        <f t="shared" si="86"/>
        <v>87.5</v>
      </c>
      <c r="K487" s="190">
        <f t="shared" si="86"/>
        <v>92.4</v>
      </c>
      <c r="L487" s="190">
        <f t="shared" si="86"/>
        <v>96.1</v>
      </c>
      <c r="M487" s="541"/>
      <c r="N487" s="104"/>
    </row>
    <row r="488" spans="1:14" s="105" customFormat="1" ht="30" x14ac:dyDescent="0.2">
      <c r="A488" s="179" t="s">
        <v>85</v>
      </c>
      <c r="B488" s="133" t="s">
        <v>343</v>
      </c>
      <c r="C488" s="133" t="s">
        <v>24</v>
      </c>
      <c r="D488" s="133" t="s">
        <v>22</v>
      </c>
      <c r="E488" s="133" t="s">
        <v>331</v>
      </c>
      <c r="F488" s="307">
        <v>240</v>
      </c>
      <c r="G488" s="191" t="s">
        <v>22</v>
      </c>
      <c r="H488" s="87" t="s">
        <v>25</v>
      </c>
      <c r="I488" s="87">
        <v>900</v>
      </c>
      <c r="J488" s="190">
        <f>'ведомст 3'!K52</f>
        <v>87.5</v>
      </c>
      <c r="K488" s="190">
        <f>'ведомст 3'!L52</f>
        <v>92.4</v>
      </c>
      <c r="L488" s="190">
        <f>'ведомст 3'!M52</f>
        <v>96.1</v>
      </c>
      <c r="M488" s="541"/>
      <c r="N488" s="104"/>
    </row>
    <row r="489" spans="1:14" s="105" customFormat="1" ht="60.75" customHeight="1" x14ac:dyDescent="0.2">
      <c r="A489" s="329" t="s">
        <v>159</v>
      </c>
      <c r="B489" s="133" t="s">
        <v>343</v>
      </c>
      <c r="C489" s="133" t="s">
        <v>24</v>
      </c>
      <c r="D489" s="133" t="s">
        <v>22</v>
      </c>
      <c r="E489" s="133" t="s">
        <v>332</v>
      </c>
      <c r="F489" s="307"/>
      <c r="G489" s="191"/>
      <c r="H489" s="87"/>
      <c r="I489" s="87"/>
      <c r="J489" s="190">
        <f t="shared" ref="J489:L493" si="87">J490</f>
        <v>1.2</v>
      </c>
      <c r="K489" s="190">
        <f t="shared" si="87"/>
        <v>1.3</v>
      </c>
      <c r="L489" s="190">
        <f t="shared" si="87"/>
        <v>1.4</v>
      </c>
      <c r="M489" s="543"/>
      <c r="N489" s="655"/>
    </row>
    <row r="490" spans="1:14" s="105" customFormat="1" ht="45.75" customHeight="1" x14ac:dyDescent="0.2">
      <c r="A490" s="179" t="s">
        <v>188</v>
      </c>
      <c r="B490" s="133" t="s">
        <v>343</v>
      </c>
      <c r="C490" s="133" t="s">
        <v>24</v>
      </c>
      <c r="D490" s="133" t="s">
        <v>22</v>
      </c>
      <c r="E490" s="133" t="s">
        <v>332</v>
      </c>
      <c r="F490" s="307">
        <v>200</v>
      </c>
      <c r="G490" s="191"/>
      <c r="H490" s="87"/>
      <c r="I490" s="87"/>
      <c r="J490" s="190">
        <f t="shared" si="87"/>
        <v>1.2</v>
      </c>
      <c r="K490" s="190">
        <f t="shared" si="87"/>
        <v>1.3</v>
      </c>
      <c r="L490" s="190">
        <f t="shared" si="87"/>
        <v>1.4</v>
      </c>
      <c r="M490" s="543"/>
      <c r="N490" s="655"/>
    </row>
    <row r="491" spans="1:14" s="105" customFormat="1" ht="35.25" customHeight="1" x14ac:dyDescent="0.2">
      <c r="A491" s="179" t="s">
        <v>189</v>
      </c>
      <c r="B491" s="133" t="s">
        <v>343</v>
      </c>
      <c r="C491" s="133" t="s">
        <v>24</v>
      </c>
      <c r="D491" s="133" t="s">
        <v>22</v>
      </c>
      <c r="E491" s="133" t="s">
        <v>332</v>
      </c>
      <c r="F491" s="307">
        <v>240</v>
      </c>
      <c r="G491" s="191"/>
      <c r="H491" s="87"/>
      <c r="I491" s="87"/>
      <c r="J491" s="190">
        <f t="shared" si="87"/>
        <v>1.2</v>
      </c>
      <c r="K491" s="190">
        <f t="shared" si="87"/>
        <v>1.3</v>
      </c>
      <c r="L491" s="190">
        <f t="shared" si="87"/>
        <v>1.4</v>
      </c>
      <c r="M491" s="543"/>
      <c r="N491" s="655"/>
    </row>
    <row r="492" spans="1:14" s="105" customFormat="1" ht="18.75" customHeight="1" x14ac:dyDescent="0.2">
      <c r="A492" s="179" t="s">
        <v>21</v>
      </c>
      <c r="B492" s="133" t="s">
        <v>343</v>
      </c>
      <c r="C492" s="133" t="s">
        <v>24</v>
      </c>
      <c r="D492" s="133" t="s">
        <v>22</v>
      </c>
      <c r="E492" s="133" t="s">
        <v>332</v>
      </c>
      <c r="F492" s="307">
        <v>240</v>
      </c>
      <c r="G492" s="191" t="s">
        <v>22</v>
      </c>
      <c r="H492" s="87"/>
      <c r="I492" s="87"/>
      <c r="J492" s="190">
        <f t="shared" si="87"/>
        <v>1.2</v>
      </c>
      <c r="K492" s="190">
        <f t="shared" si="87"/>
        <v>1.3</v>
      </c>
      <c r="L492" s="190">
        <f t="shared" si="87"/>
        <v>1.4</v>
      </c>
      <c r="M492" s="543"/>
      <c r="N492" s="655"/>
    </row>
    <row r="493" spans="1:14" s="105" customFormat="1" ht="61.5" customHeight="1" x14ac:dyDescent="0.2">
      <c r="A493" s="179" t="s">
        <v>87</v>
      </c>
      <c r="B493" s="133" t="s">
        <v>343</v>
      </c>
      <c r="C493" s="133" t="s">
        <v>24</v>
      </c>
      <c r="D493" s="133" t="s">
        <v>22</v>
      </c>
      <c r="E493" s="133" t="s">
        <v>332</v>
      </c>
      <c r="F493" s="307">
        <v>240</v>
      </c>
      <c r="G493" s="87" t="s">
        <v>22</v>
      </c>
      <c r="H493" s="87" t="s">
        <v>25</v>
      </c>
      <c r="I493" s="87"/>
      <c r="J493" s="141">
        <f t="shared" si="87"/>
        <v>1.2</v>
      </c>
      <c r="K493" s="141">
        <f t="shared" si="87"/>
        <v>1.3</v>
      </c>
      <c r="L493" s="141">
        <f t="shared" si="87"/>
        <v>1.4</v>
      </c>
      <c r="M493" s="536"/>
      <c r="N493" s="655"/>
    </row>
    <row r="494" spans="1:14" s="105" customFormat="1" ht="30.75" customHeight="1" x14ac:dyDescent="0.2">
      <c r="A494" s="179" t="s">
        <v>85</v>
      </c>
      <c r="B494" s="133" t="s">
        <v>343</v>
      </c>
      <c r="C494" s="133" t="s">
        <v>24</v>
      </c>
      <c r="D494" s="133" t="s">
        <v>22</v>
      </c>
      <c r="E494" s="133" t="s">
        <v>332</v>
      </c>
      <c r="F494" s="307">
        <v>240</v>
      </c>
      <c r="G494" s="190" t="s">
        <v>22</v>
      </c>
      <c r="H494" s="87" t="s">
        <v>25</v>
      </c>
      <c r="I494" s="87" t="s">
        <v>13</v>
      </c>
      <c r="J494" s="141">
        <f>'ведомст 3'!K55</f>
        <v>1.2</v>
      </c>
      <c r="K494" s="141">
        <f>'ведомст 3'!L55</f>
        <v>1.3</v>
      </c>
      <c r="L494" s="141">
        <f>'ведомст 3'!M55</f>
        <v>1.4</v>
      </c>
      <c r="M494" s="536"/>
      <c r="N494" s="655"/>
    </row>
    <row r="495" spans="1:14" s="105" customFormat="1" ht="39.75" customHeight="1" x14ac:dyDescent="0.25">
      <c r="A495" s="312" t="s">
        <v>277</v>
      </c>
      <c r="B495" s="235" t="s">
        <v>343</v>
      </c>
      <c r="C495" s="133" t="s">
        <v>24</v>
      </c>
      <c r="D495" s="133" t="s">
        <v>23</v>
      </c>
      <c r="E495" s="133"/>
      <c r="F495" s="307"/>
      <c r="G495" s="190"/>
      <c r="H495" s="190"/>
      <c r="I495" s="87"/>
      <c r="J495" s="141">
        <f t="shared" ref="J495:L498" si="88">J496</f>
        <v>95</v>
      </c>
      <c r="K495" s="141">
        <f t="shared" si="88"/>
        <v>95</v>
      </c>
      <c r="L495" s="141">
        <f t="shared" si="88"/>
        <v>95</v>
      </c>
      <c r="M495" s="291"/>
      <c r="N495" s="104"/>
    </row>
    <row r="496" spans="1:14" s="105" customFormat="1" ht="31.5" x14ac:dyDescent="0.25">
      <c r="A496" s="378" t="s">
        <v>90</v>
      </c>
      <c r="B496" s="235" t="s">
        <v>343</v>
      </c>
      <c r="C496" s="133" t="s">
        <v>24</v>
      </c>
      <c r="D496" s="133" t="s">
        <v>23</v>
      </c>
      <c r="E496" s="133" t="s">
        <v>350</v>
      </c>
      <c r="F496" s="307"/>
      <c r="G496" s="190"/>
      <c r="H496" s="190"/>
      <c r="I496" s="87"/>
      <c r="J496" s="141">
        <f t="shared" si="88"/>
        <v>95</v>
      </c>
      <c r="K496" s="141">
        <f t="shared" si="88"/>
        <v>95</v>
      </c>
      <c r="L496" s="141">
        <f t="shared" si="88"/>
        <v>95</v>
      </c>
      <c r="M496" s="536"/>
      <c r="N496" s="655"/>
    </row>
    <row r="497" spans="1:16" s="105" customFormat="1" ht="45" x14ac:dyDescent="0.2">
      <c r="A497" s="337" t="s">
        <v>248</v>
      </c>
      <c r="B497" s="235" t="s">
        <v>343</v>
      </c>
      <c r="C497" s="133" t="s">
        <v>24</v>
      </c>
      <c r="D497" s="133" t="s">
        <v>23</v>
      </c>
      <c r="E497" s="133" t="s">
        <v>350</v>
      </c>
      <c r="F497" s="307">
        <v>600</v>
      </c>
      <c r="G497" s="190"/>
      <c r="H497" s="190"/>
      <c r="I497" s="87"/>
      <c r="J497" s="141">
        <f t="shared" si="88"/>
        <v>95</v>
      </c>
      <c r="K497" s="141">
        <f t="shared" si="88"/>
        <v>95</v>
      </c>
      <c r="L497" s="141">
        <f t="shared" si="88"/>
        <v>95</v>
      </c>
      <c r="M497" s="536"/>
      <c r="N497" s="655"/>
    </row>
    <row r="498" spans="1:16" s="105" customFormat="1" x14ac:dyDescent="0.25">
      <c r="A498" s="312" t="s">
        <v>249</v>
      </c>
      <c r="B498" s="235" t="s">
        <v>343</v>
      </c>
      <c r="C498" s="133" t="s">
        <v>24</v>
      </c>
      <c r="D498" s="133" t="s">
        <v>23</v>
      </c>
      <c r="E498" s="133" t="s">
        <v>350</v>
      </c>
      <c r="F498" s="307">
        <v>610</v>
      </c>
      <c r="G498" s="190"/>
      <c r="H498" s="190"/>
      <c r="I498" s="87"/>
      <c r="J498" s="141">
        <f t="shared" si="88"/>
        <v>95</v>
      </c>
      <c r="K498" s="141">
        <f t="shared" si="88"/>
        <v>95</v>
      </c>
      <c r="L498" s="141">
        <f t="shared" si="88"/>
        <v>95</v>
      </c>
      <c r="M498" s="536"/>
      <c r="N498" s="655"/>
    </row>
    <row r="499" spans="1:16" s="105" customFormat="1" x14ac:dyDescent="0.2">
      <c r="A499" s="331" t="s">
        <v>21</v>
      </c>
      <c r="B499" s="235" t="s">
        <v>343</v>
      </c>
      <c r="C499" s="133" t="s">
        <v>24</v>
      </c>
      <c r="D499" s="133" t="s">
        <v>23</v>
      </c>
      <c r="E499" s="133" t="s">
        <v>350</v>
      </c>
      <c r="F499" s="307">
        <v>610</v>
      </c>
      <c r="G499" s="191" t="s">
        <v>22</v>
      </c>
      <c r="H499" s="190"/>
      <c r="I499" s="87"/>
      <c r="J499" s="141">
        <f t="shared" ref="J499:L500" si="89">J500</f>
        <v>95</v>
      </c>
      <c r="K499" s="141">
        <f t="shared" si="89"/>
        <v>95</v>
      </c>
      <c r="L499" s="141">
        <f t="shared" si="89"/>
        <v>95</v>
      </c>
      <c r="M499" s="536"/>
      <c r="N499" s="655"/>
    </row>
    <row r="500" spans="1:16" s="105" customFormat="1" x14ac:dyDescent="0.2">
      <c r="A500" s="331" t="s">
        <v>34</v>
      </c>
      <c r="B500" s="235" t="s">
        <v>343</v>
      </c>
      <c r="C500" s="133" t="s">
        <v>24</v>
      </c>
      <c r="D500" s="133" t="s">
        <v>23</v>
      </c>
      <c r="E500" s="133" t="s">
        <v>350</v>
      </c>
      <c r="F500" s="307">
        <v>610</v>
      </c>
      <c r="G500" s="191" t="s">
        <v>22</v>
      </c>
      <c r="H500" s="191">
        <v>13</v>
      </c>
      <c r="I500" s="87"/>
      <c r="J500" s="141">
        <f t="shared" si="89"/>
        <v>95</v>
      </c>
      <c r="K500" s="141">
        <f t="shared" si="89"/>
        <v>95</v>
      </c>
      <c r="L500" s="141">
        <f t="shared" si="89"/>
        <v>95</v>
      </c>
      <c r="M500" s="536"/>
      <c r="N500" s="655"/>
    </row>
    <row r="501" spans="1:16" s="105" customFormat="1" ht="35.25" customHeight="1" x14ac:dyDescent="0.2">
      <c r="A501" s="331" t="s">
        <v>259</v>
      </c>
      <c r="B501" s="235" t="s">
        <v>343</v>
      </c>
      <c r="C501" s="133" t="s">
        <v>24</v>
      </c>
      <c r="D501" s="133" t="s">
        <v>23</v>
      </c>
      <c r="E501" s="133" t="s">
        <v>350</v>
      </c>
      <c r="F501" s="307">
        <v>610</v>
      </c>
      <c r="G501" s="191" t="s">
        <v>22</v>
      </c>
      <c r="H501" s="191" t="s">
        <v>35</v>
      </c>
      <c r="I501" s="87" t="s">
        <v>13</v>
      </c>
      <c r="J501" s="141">
        <f>'ведомст 3'!K130</f>
        <v>95</v>
      </c>
      <c r="K501" s="141">
        <f>'ведомст 3'!L130</f>
        <v>95</v>
      </c>
      <c r="L501" s="141">
        <f>'ведомст 3'!M130</f>
        <v>95</v>
      </c>
      <c r="M501" s="536"/>
      <c r="N501" s="655"/>
    </row>
    <row r="502" spans="1:16" s="105" customFormat="1" ht="48.75" customHeight="1" x14ac:dyDescent="0.25">
      <c r="A502" s="312" t="s">
        <v>211</v>
      </c>
      <c r="B502" s="586" t="s">
        <v>216</v>
      </c>
      <c r="C502" s="353" t="s">
        <v>313</v>
      </c>
      <c r="D502" s="353"/>
      <c r="E502" s="353"/>
      <c r="F502" s="307"/>
      <c r="G502" s="87"/>
      <c r="H502" s="87"/>
      <c r="I502" s="87"/>
      <c r="J502" s="190">
        <f t="shared" ref="J502:L503" si="90">J503</f>
        <v>2654.3</v>
      </c>
      <c r="K502" s="190">
        <f t="shared" si="90"/>
        <v>15</v>
      </c>
      <c r="L502" s="190">
        <f t="shared" si="90"/>
        <v>15</v>
      </c>
      <c r="M502" s="541"/>
      <c r="N502" s="291"/>
      <c r="O502" s="106"/>
      <c r="P502" s="106"/>
    </row>
    <row r="503" spans="1:16" s="105" customFormat="1" ht="48" customHeight="1" x14ac:dyDescent="0.25">
      <c r="A503" s="312" t="s">
        <v>212</v>
      </c>
      <c r="B503" s="133" t="s">
        <v>364</v>
      </c>
      <c r="C503" s="133" t="s">
        <v>24</v>
      </c>
      <c r="D503" s="133"/>
      <c r="E503" s="133"/>
      <c r="F503" s="307"/>
      <c r="G503" s="87"/>
      <c r="H503" s="87"/>
      <c r="I503" s="87"/>
      <c r="J503" s="190">
        <f>J504+J511</f>
        <v>2654.3</v>
      </c>
      <c r="K503" s="190">
        <f t="shared" si="90"/>
        <v>15</v>
      </c>
      <c r="L503" s="190">
        <f t="shared" si="90"/>
        <v>15</v>
      </c>
      <c r="M503" s="541"/>
      <c r="N503" s="104"/>
    </row>
    <row r="504" spans="1:16" s="105" customFormat="1" ht="45" x14ac:dyDescent="0.25">
      <c r="A504" s="312" t="s">
        <v>213</v>
      </c>
      <c r="B504" s="133" t="s">
        <v>364</v>
      </c>
      <c r="C504" s="133" t="s">
        <v>24</v>
      </c>
      <c r="D504" s="133" t="s">
        <v>22</v>
      </c>
      <c r="E504" s="133"/>
      <c r="F504" s="307"/>
      <c r="G504" s="87"/>
      <c r="H504" s="87"/>
      <c r="I504" s="87"/>
      <c r="J504" s="190">
        <f t="shared" ref="J504:L508" si="91">J505</f>
        <v>15</v>
      </c>
      <c r="K504" s="190">
        <f t="shared" si="91"/>
        <v>15</v>
      </c>
      <c r="L504" s="190">
        <f t="shared" si="91"/>
        <v>15</v>
      </c>
      <c r="M504" s="541"/>
      <c r="N504" s="104"/>
    </row>
    <row r="505" spans="1:16" s="105" customFormat="1" ht="29.25" customHeight="1" x14ac:dyDescent="0.2">
      <c r="A505" s="179" t="s">
        <v>179</v>
      </c>
      <c r="B505" s="133" t="s">
        <v>364</v>
      </c>
      <c r="C505" s="133" t="s">
        <v>24</v>
      </c>
      <c r="D505" s="133" t="s">
        <v>22</v>
      </c>
      <c r="E505" s="133" t="s">
        <v>387</v>
      </c>
      <c r="F505" s="307"/>
      <c r="G505" s="87"/>
      <c r="H505" s="87"/>
      <c r="I505" s="87"/>
      <c r="J505" s="190">
        <f t="shared" si="91"/>
        <v>15</v>
      </c>
      <c r="K505" s="190">
        <f t="shared" si="91"/>
        <v>15</v>
      </c>
      <c r="L505" s="190">
        <f t="shared" si="91"/>
        <v>15</v>
      </c>
      <c r="M505" s="541"/>
      <c r="N505" s="104"/>
    </row>
    <row r="506" spans="1:16" s="105" customFormat="1" ht="29.25" customHeight="1" x14ac:dyDescent="0.2">
      <c r="A506" s="107" t="s">
        <v>207</v>
      </c>
      <c r="B506" s="133" t="s">
        <v>364</v>
      </c>
      <c r="C506" s="133" t="s">
        <v>24</v>
      </c>
      <c r="D506" s="133" t="s">
        <v>22</v>
      </c>
      <c r="E506" s="133" t="s">
        <v>387</v>
      </c>
      <c r="F506" s="307">
        <v>300</v>
      </c>
      <c r="G506" s="87"/>
      <c r="H506" s="87"/>
      <c r="I506" s="87"/>
      <c r="J506" s="190">
        <f t="shared" si="91"/>
        <v>15</v>
      </c>
      <c r="K506" s="190">
        <f t="shared" si="91"/>
        <v>15</v>
      </c>
      <c r="L506" s="190">
        <f t="shared" si="91"/>
        <v>15</v>
      </c>
      <c r="M506" s="541"/>
      <c r="N506" s="104"/>
    </row>
    <row r="507" spans="1:16" s="105" customFormat="1" ht="29.25" customHeight="1" x14ac:dyDescent="0.25">
      <c r="A507" s="312" t="s">
        <v>215</v>
      </c>
      <c r="B507" s="133" t="s">
        <v>364</v>
      </c>
      <c r="C507" s="133" t="s">
        <v>24</v>
      </c>
      <c r="D507" s="133" t="s">
        <v>22</v>
      </c>
      <c r="E507" s="133" t="s">
        <v>387</v>
      </c>
      <c r="F507" s="307">
        <v>320</v>
      </c>
      <c r="G507" s="87"/>
      <c r="H507" s="87"/>
      <c r="I507" s="87"/>
      <c r="J507" s="190">
        <f t="shared" si="91"/>
        <v>15</v>
      </c>
      <c r="K507" s="190">
        <f t="shared" si="91"/>
        <v>15</v>
      </c>
      <c r="L507" s="190">
        <f t="shared" si="91"/>
        <v>15</v>
      </c>
      <c r="M507" s="541"/>
      <c r="N507" s="104"/>
    </row>
    <row r="508" spans="1:16" s="105" customFormat="1" ht="29.25" customHeight="1" x14ac:dyDescent="0.2">
      <c r="A508" s="179" t="s">
        <v>43</v>
      </c>
      <c r="B508" s="133" t="s">
        <v>364</v>
      </c>
      <c r="C508" s="133" t="s">
        <v>24</v>
      </c>
      <c r="D508" s="133" t="s">
        <v>22</v>
      </c>
      <c r="E508" s="133" t="s">
        <v>387</v>
      </c>
      <c r="F508" s="307">
        <v>320</v>
      </c>
      <c r="G508" s="87" t="s">
        <v>39</v>
      </c>
      <c r="H508" s="87"/>
      <c r="I508" s="87"/>
      <c r="J508" s="190">
        <f t="shared" si="91"/>
        <v>15</v>
      </c>
      <c r="K508" s="190">
        <f t="shared" si="91"/>
        <v>15</v>
      </c>
      <c r="L508" s="190">
        <f t="shared" si="91"/>
        <v>15</v>
      </c>
      <c r="M508" s="541"/>
      <c r="N508" s="104"/>
    </row>
    <row r="509" spans="1:16" s="105" customFormat="1" x14ac:dyDescent="0.2">
      <c r="A509" s="179" t="s">
        <v>45</v>
      </c>
      <c r="B509" s="133" t="s">
        <v>364</v>
      </c>
      <c r="C509" s="133" t="s">
        <v>24</v>
      </c>
      <c r="D509" s="133" t="s">
        <v>22</v>
      </c>
      <c r="E509" s="133" t="s">
        <v>387</v>
      </c>
      <c r="F509" s="307">
        <v>320</v>
      </c>
      <c r="G509" s="87" t="s">
        <v>39</v>
      </c>
      <c r="H509" s="87" t="s">
        <v>36</v>
      </c>
      <c r="I509" s="87"/>
      <c r="J509" s="190">
        <f>J510</f>
        <v>15</v>
      </c>
      <c r="K509" s="190">
        <f>K510</f>
        <v>15</v>
      </c>
      <c r="L509" s="190">
        <f>L510</f>
        <v>15</v>
      </c>
      <c r="M509" s="541"/>
      <c r="N509" s="104"/>
    </row>
    <row r="510" spans="1:16" s="105" customFormat="1" ht="29.25" customHeight="1" x14ac:dyDescent="0.25">
      <c r="A510" s="179" t="s">
        <v>85</v>
      </c>
      <c r="B510" s="133" t="s">
        <v>364</v>
      </c>
      <c r="C510" s="133" t="s">
        <v>24</v>
      </c>
      <c r="D510" s="133" t="s">
        <v>22</v>
      </c>
      <c r="E510" s="133" t="s">
        <v>387</v>
      </c>
      <c r="F510" s="307">
        <v>320</v>
      </c>
      <c r="G510" s="87" t="s">
        <v>39</v>
      </c>
      <c r="H510" s="87" t="s">
        <v>36</v>
      </c>
      <c r="I510" s="87" t="s">
        <v>13</v>
      </c>
      <c r="J510" s="142">
        <f>'ведомст 3'!K267</f>
        <v>15</v>
      </c>
      <c r="K510" s="142">
        <f>'ведомст 3'!L267</f>
        <v>15</v>
      </c>
      <c r="L510" s="142">
        <f>'ведомст 3'!M267</f>
        <v>15</v>
      </c>
      <c r="M510" s="291"/>
      <c r="N510" s="104"/>
    </row>
    <row r="511" spans="1:16" s="105" customFormat="1" ht="37.5" customHeight="1" x14ac:dyDescent="0.25">
      <c r="A511" s="378" t="s">
        <v>294</v>
      </c>
      <c r="B511" s="133" t="s">
        <v>364</v>
      </c>
      <c r="C511" s="133" t="s">
        <v>24</v>
      </c>
      <c r="D511" s="133" t="s">
        <v>23</v>
      </c>
      <c r="E511" s="133"/>
      <c r="F511" s="307"/>
      <c r="G511" s="87"/>
      <c r="H511" s="87"/>
      <c r="I511" s="87"/>
      <c r="J511" s="593">
        <f t="shared" ref="J511:J516" si="92">J512</f>
        <v>2639.3</v>
      </c>
      <c r="K511" s="593">
        <f t="shared" ref="K511:L516" si="93">K512</f>
        <v>0</v>
      </c>
      <c r="L511" s="593">
        <f t="shared" si="93"/>
        <v>0</v>
      </c>
      <c r="M511" s="291"/>
      <c r="N511" s="104"/>
    </row>
    <row r="512" spans="1:16" s="105" customFormat="1" ht="52.5" customHeight="1" x14ac:dyDescent="0.25">
      <c r="A512" s="554" t="s">
        <v>463</v>
      </c>
      <c r="B512" s="133" t="s">
        <v>364</v>
      </c>
      <c r="C512" s="133" t="s">
        <v>24</v>
      </c>
      <c r="D512" s="133" t="s">
        <v>23</v>
      </c>
      <c r="E512" s="380" t="s">
        <v>365</v>
      </c>
      <c r="F512" s="307"/>
      <c r="G512" s="87"/>
      <c r="H512" s="87"/>
      <c r="I512" s="87"/>
      <c r="J512" s="593">
        <f t="shared" si="92"/>
        <v>2639.3</v>
      </c>
      <c r="K512" s="593">
        <f t="shared" si="93"/>
        <v>0</v>
      </c>
      <c r="L512" s="593">
        <f t="shared" si="93"/>
        <v>0</v>
      </c>
      <c r="M512" s="102"/>
      <c r="N512" s="104"/>
    </row>
    <row r="513" spans="1:14" s="105" customFormat="1" ht="29.25" customHeight="1" x14ac:dyDescent="0.25">
      <c r="A513" s="415" t="s">
        <v>265</v>
      </c>
      <c r="B513" s="133" t="s">
        <v>364</v>
      </c>
      <c r="C513" s="133" t="s">
        <v>24</v>
      </c>
      <c r="D513" s="133" t="s">
        <v>23</v>
      </c>
      <c r="E513" s="380" t="s">
        <v>365</v>
      </c>
      <c r="F513" s="307">
        <v>400</v>
      </c>
      <c r="G513" s="87"/>
      <c r="H513" s="87"/>
      <c r="I513" s="87"/>
      <c r="J513" s="593">
        <f t="shared" si="92"/>
        <v>2639.3</v>
      </c>
      <c r="K513" s="593">
        <f t="shared" si="93"/>
        <v>0</v>
      </c>
      <c r="L513" s="593">
        <f t="shared" si="93"/>
        <v>0</v>
      </c>
      <c r="M513" s="291"/>
      <c r="N513" s="104"/>
    </row>
    <row r="514" spans="1:14" s="105" customFormat="1" ht="29.25" customHeight="1" x14ac:dyDescent="0.25">
      <c r="A514" s="415" t="s">
        <v>266</v>
      </c>
      <c r="B514" s="133" t="s">
        <v>364</v>
      </c>
      <c r="C514" s="133" t="s">
        <v>24</v>
      </c>
      <c r="D514" s="133" t="s">
        <v>23</v>
      </c>
      <c r="E514" s="380" t="s">
        <v>365</v>
      </c>
      <c r="F514" s="307">
        <v>410</v>
      </c>
      <c r="G514" s="87"/>
      <c r="H514" s="87"/>
      <c r="I514" s="87"/>
      <c r="J514" s="593">
        <f t="shared" si="92"/>
        <v>2639.3</v>
      </c>
      <c r="K514" s="593">
        <f t="shared" si="93"/>
        <v>0</v>
      </c>
      <c r="L514" s="593">
        <f t="shared" si="93"/>
        <v>0</v>
      </c>
      <c r="M514" s="291"/>
      <c r="N514" s="104"/>
    </row>
    <row r="515" spans="1:14" s="105" customFormat="1" ht="29.25" customHeight="1" x14ac:dyDescent="0.25">
      <c r="A515" s="192" t="s">
        <v>9</v>
      </c>
      <c r="B515" s="133" t="s">
        <v>364</v>
      </c>
      <c r="C515" s="133" t="s">
        <v>24</v>
      </c>
      <c r="D515" s="133" t="s">
        <v>23</v>
      </c>
      <c r="E515" s="380" t="s">
        <v>365</v>
      </c>
      <c r="F515" s="307">
        <v>410</v>
      </c>
      <c r="G515" s="87" t="s">
        <v>31</v>
      </c>
      <c r="H515" s="87"/>
      <c r="I515" s="87"/>
      <c r="J515" s="593">
        <f t="shared" si="92"/>
        <v>2639.3</v>
      </c>
      <c r="K515" s="593">
        <f t="shared" si="93"/>
        <v>0</v>
      </c>
      <c r="L515" s="593">
        <f t="shared" si="93"/>
        <v>0</v>
      </c>
      <c r="M515" s="291"/>
      <c r="N515" s="104"/>
    </row>
    <row r="516" spans="1:14" s="105" customFormat="1" ht="29.25" customHeight="1" x14ac:dyDescent="0.25">
      <c r="A516" s="192" t="s">
        <v>141</v>
      </c>
      <c r="B516" s="133" t="s">
        <v>364</v>
      </c>
      <c r="C516" s="133" t="s">
        <v>24</v>
      </c>
      <c r="D516" s="133" t="s">
        <v>23</v>
      </c>
      <c r="E516" s="380" t="s">
        <v>365</v>
      </c>
      <c r="F516" s="307">
        <v>410</v>
      </c>
      <c r="G516" s="87" t="s">
        <v>31</v>
      </c>
      <c r="H516" s="87" t="s">
        <v>22</v>
      </c>
      <c r="I516" s="87"/>
      <c r="J516" s="593">
        <f t="shared" si="92"/>
        <v>2639.3</v>
      </c>
      <c r="K516" s="593">
        <f t="shared" si="93"/>
        <v>0</v>
      </c>
      <c r="L516" s="593">
        <f t="shared" si="93"/>
        <v>0</v>
      </c>
      <c r="M516" s="291"/>
      <c r="N516" s="104"/>
    </row>
    <row r="517" spans="1:14" s="105" customFormat="1" ht="29.25" customHeight="1" x14ac:dyDescent="0.25">
      <c r="A517" s="179" t="s">
        <v>85</v>
      </c>
      <c r="B517" s="133" t="s">
        <v>364</v>
      </c>
      <c r="C517" s="133" t="s">
        <v>24</v>
      </c>
      <c r="D517" s="133" t="s">
        <v>23</v>
      </c>
      <c r="E517" s="380" t="s">
        <v>365</v>
      </c>
      <c r="F517" s="307">
        <v>410</v>
      </c>
      <c r="G517" s="87" t="s">
        <v>31</v>
      </c>
      <c r="H517" s="87" t="s">
        <v>22</v>
      </c>
      <c r="I517" s="87" t="s">
        <v>13</v>
      </c>
      <c r="J517" s="593">
        <f>'ведомст 3'!K224</f>
        <v>2639.3</v>
      </c>
      <c r="K517" s="593">
        <f>'ведомст 3'!L224</f>
        <v>0</v>
      </c>
      <c r="L517" s="593">
        <f>'ведомст 3'!M224</f>
        <v>0</v>
      </c>
      <c r="M517" s="291"/>
      <c r="N517" s="104"/>
    </row>
    <row r="518" spans="1:14" s="105" customFormat="1" ht="60.75" customHeight="1" x14ac:dyDescent="0.25">
      <c r="A518" s="179" t="s">
        <v>527</v>
      </c>
      <c r="B518" s="350" t="s">
        <v>345</v>
      </c>
      <c r="C518" s="133" t="s">
        <v>313</v>
      </c>
      <c r="D518" s="133"/>
      <c r="E518" s="133"/>
      <c r="F518" s="313"/>
      <c r="G518" s="87"/>
      <c r="H518" s="87"/>
      <c r="I518" s="87"/>
      <c r="J518" s="201">
        <f t="shared" ref="J518:L520" si="94">J519</f>
        <v>2</v>
      </c>
      <c r="K518" s="201">
        <f t="shared" si="94"/>
        <v>2</v>
      </c>
      <c r="L518" s="201">
        <f t="shared" si="94"/>
        <v>2</v>
      </c>
      <c r="M518" s="541"/>
      <c r="N518" s="104"/>
    </row>
    <row r="519" spans="1:14" s="105" customFormat="1" ht="75" x14ac:dyDescent="0.2">
      <c r="A519" s="179" t="s">
        <v>278</v>
      </c>
      <c r="B519" s="133" t="s">
        <v>345</v>
      </c>
      <c r="C519" s="133" t="s">
        <v>313</v>
      </c>
      <c r="D519" s="133" t="s">
        <v>22</v>
      </c>
      <c r="E519" s="133"/>
      <c r="F519" s="313"/>
      <c r="G519" s="87"/>
      <c r="H519" s="87"/>
      <c r="I519" s="87"/>
      <c r="J519" s="190">
        <f t="shared" si="94"/>
        <v>2</v>
      </c>
      <c r="K519" s="190">
        <f t="shared" si="94"/>
        <v>2</v>
      </c>
      <c r="L519" s="190">
        <f t="shared" si="94"/>
        <v>2</v>
      </c>
      <c r="M519" s="541"/>
      <c r="N519" s="104"/>
    </row>
    <row r="520" spans="1:14" s="105" customFormat="1" x14ac:dyDescent="0.2">
      <c r="A520" s="179" t="s">
        <v>142</v>
      </c>
      <c r="B520" s="133" t="s">
        <v>345</v>
      </c>
      <c r="C520" s="133" t="s">
        <v>313</v>
      </c>
      <c r="D520" s="133" t="s">
        <v>22</v>
      </c>
      <c r="E520" s="133" t="s">
        <v>346</v>
      </c>
      <c r="F520" s="313"/>
      <c r="G520" s="87"/>
      <c r="H520" s="87"/>
      <c r="I520" s="87"/>
      <c r="J520" s="190">
        <f t="shared" si="94"/>
        <v>2</v>
      </c>
      <c r="K520" s="190">
        <f t="shared" si="94"/>
        <v>2</v>
      </c>
      <c r="L520" s="190">
        <f t="shared" si="94"/>
        <v>2</v>
      </c>
      <c r="M520" s="541"/>
      <c r="N520" s="104"/>
    </row>
    <row r="521" spans="1:14" s="105" customFormat="1" ht="45" x14ac:dyDescent="0.25">
      <c r="A521" s="319" t="s">
        <v>188</v>
      </c>
      <c r="B521" s="133" t="s">
        <v>345</v>
      </c>
      <c r="C521" s="133" t="s">
        <v>313</v>
      </c>
      <c r="D521" s="133" t="s">
        <v>22</v>
      </c>
      <c r="E521" s="133" t="s">
        <v>346</v>
      </c>
      <c r="F521" s="313">
        <v>200</v>
      </c>
      <c r="G521" s="87"/>
      <c r="H521" s="87"/>
      <c r="I521" s="87"/>
      <c r="J521" s="190">
        <f t="shared" ref="J521:L522" si="95">J522</f>
        <v>2</v>
      </c>
      <c r="K521" s="190">
        <f t="shared" si="95"/>
        <v>2</v>
      </c>
      <c r="L521" s="190">
        <f t="shared" si="95"/>
        <v>2</v>
      </c>
      <c r="M521" s="541"/>
      <c r="N521" s="104"/>
    </row>
    <row r="522" spans="1:14" s="105" customFormat="1" ht="45" x14ac:dyDescent="0.25">
      <c r="A522" s="319" t="s">
        <v>189</v>
      </c>
      <c r="B522" s="133" t="s">
        <v>345</v>
      </c>
      <c r="C522" s="133" t="s">
        <v>313</v>
      </c>
      <c r="D522" s="133" t="s">
        <v>22</v>
      </c>
      <c r="E522" s="133" t="s">
        <v>346</v>
      </c>
      <c r="F522" s="313">
        <v>240</v>
      </c>
      <c r="G522" s="87"/>
      <c r="H522" s="87"/>
      <c r="I522" s="87"/>
      <c r="J522" s="190">
        <f t="shared" si="95"/>
        <v>2</v>
      </c>
      <c r="K522" s="190">
        <f t="shared" si="95"/>
        <v>2</v>
      </c>
      <c r="L522" s="190">
        <f t="shared" si="95"/>
        <v>2</v>
      </c>
      <c r="M522" s="541"/>
      <c r="N522" s="104"/>
    </row>
    <row r="523" spans="1:14" s="105" customFormat="1" x14ac:dyDescent="0.2">
      <c r="A523" s="179" t="s">
        <v>21</v>
      </c>
      <c r="B523" s="133" t="s">
        <v>345</v>
      </c>
      <c r="C523" s="133" t="s">
        <v>313</v>
      </c>
      <c r="D523" s="133" t="s">
        <v>22</v>
      </c>
      <c r="E523" s="133" t="s">
        <v>346</v>
      </c>
      <c r="F523" s="313">
        <v>240</v>
      </c>
      <c r="G523" s="87" t="s">
        <v>22</v>
      </c>
      <c r="H523" s="87"/>
      <c r="I523" s="87"/>
      <c r="J523" s="190">
        <f t="shared" ref="J523:L524" si="96">J524</f>
        <v>2</v>
      </c>
      <c r="K523" s="190">
        <f t="shared" si="96"/>
        <v>2</v>
      </c>
      <c r="L523" s="190">
        <f t="shared" si="96"/>
        <v>2</v>
      </c>
      <c r="M523" s="541"/>
      <c r="N523" s="104"/>
    </row>
    <row r="524" spans="1:14" s="105" customFormat="1" x14ac:dyDescent="0.2">
      <c r="A524" s="179" t="s">
        <v>34</v>
      </c>
      <c r="B524" s="133" t="s">
        <v>345</v>
      </c>
      <c r="C524" s="133" t="s">
        <v>313</v>
      </c>
      <c r="D524" s="133" t="s">
        <v>22</v>
      </c>
      <c r="E524" s="133" t="s">
        <v>346</v>
      </c>
      <c r="F524" s="313">
        <v>240</v>
      </c>
      <c r="G524" s="87" t="s">
        <v>22</v>
      </c>
      <c r="H524" s="87" t="s">
        <v>35</v>
      </c>
      <c r="I524" s="87"/>
      <c r="J524" s="190">
        <f t="shared" si="96"/>
        <v>2</v>
      </c>
      <c r="K524" s="190">
        <f t="shared" si="96"/>
        <v>2</v>
      </c>
      <c r="L524" s="190">
        <f t="shared" si="96"/>
        <v>2</v>
      </c>
      <c r="M524" s="541"/>
      <c r="N524" s="104"/>
    </row>
    <row r="525" spans="1:14" s="105" customFormat="1" ht="29.25" customHeight="1" x14ac:dyDescent="0.25">
      <c r="A525" s="179" t="s">
        <v>302</v>
      </c>
      <c r="B525" s="133" t="s">
        <v>345</v>
      </c>
      <c r="C525" s="133" t="s">
        <v>313</v>
      </c>
      <c r="D525" s="133" t="s">
        <v>22</v>
      </c>
      <c r="E525" s="133" t="s">
        <v>346</v>
      </c>
      <c r="F525" s="313">
        <v>240</v>
      </c>
      <c r="G525" s="87" t="s">
        <v>22</v>
      </c>
      <c r="H525" s="87" t="s">
        <v>35</v>
      </c>
      <c r="I525" s="87" t="s">
        <v>89</v>
      </c>
      <c r="J525" s="142">
        <f>'ведомст 3'!K398</f>
        <v>2</v>
      </c>
      <c r="K525" s="142">
        <f>'ведомст 3'!L398</f>
        <v>2</v>
      </c>
      <c r="L525" s="142">
        <f>'ведомст 3'!M398</f>
        <v>2</v>
      </c>
      <c r="M525" s="291"/>
      <c r="N525" s="104"/>
    </row>
    <row r="526" spans="1:14" s="105" customFormat="1" ht="77.25" customHeight="1" x14ac:dyDescent="0.25">
      <c r="A526" s="568" t="s">
        <v>468</v>
      </c>
      <c r="B526" s="587" t="s">
        <v>466</v>
      </c>
      <c r="C526" s="133" t="s">
        <v>313</v>
      </c>
      <c r="D526" s="133"/>
      <c r="E526" s="133"/>
      <c r="F526" s="313"/>
      <c r="G526" s="87"/>
      <c r="H526" s="87"/>
      <c r="I526" s="87"/>
      <c r="J526" s="142">
        <f t="shared" ref="J526:J532" si="97">J527</f>
        <v>1</v>
      </c>
      <c r="K526" s="142">
        <f t="shared" ref="K526:L532" si="98">K527</f>
        <v>1</v>
      </c>
      <c r="L526" s="142">
        <f t="shared" si="98"/>
        <v>1</v>
      </c>
      <c r="M526" s="291"/>
      <c r="N526" s="104"/>
    </row>
    <row r="527" spans="1:14" s="105" customFormat="1" ht="47.25" customHeight="1" x14ac:dyDescent="0.25">
      <c r="A527" s="179" t="s">
        <v>467</v>
      </c>
      <c r="B527" s="133" t="s">
        <v>466</v>
      </c>
      <c r="C527" s="133" t="s">
        <v>313</v>
      </c>
      <c r="D527" s="133" t="s">
        <v>22</v>
      </c>
      <c r="E527" s="133"/>
      <c r="F527" s="313"/>
      <c r="G527" s="87"/>
      <c r="H527" s="87"/>
      <c r="I527" s="87"/>
      <c r="J527" s="142">
        <f t="shared" si="97"/>
        <v>1</v>
      </c>
      <c r="K527" s="142">
        <f t="shared" si="98"/>
        <v>1</v>
      </c>
      <c r="L527" s="142">
        <f t="shared" si="98"/>
        <v>1</v>
      </c>
      <c r="M527" s="291"/>
      <c r="N527" s="104"/>
    </row>
    <row r="528" spans="1:14" s="105" customFormat="1" ht="49.5" customHeight="1" x14ac:dyDescent="0.25">
      <c r="A528" s="179" t="s">
        <v>146</v>
      </c>
      <c r="B528" s="133" t="s">
        <v>466</v>
      </c>
      <c r="C528" s="133" t="s">
        <v>313</v>
      </c>
      <c r="D528" s="133" t="s">
        <v>22</v>
      </c>
      <c r="E528" s="133" t="s">
        <v>344</v>
      </c>
      <c r="F528" s="313"/>
      <c r="G528" s="87"/>
      <c r="H528" s="87"/>
      <c r="I528" s="87"/>
      <c r="J528" s="142">
        <f t="shared" si="97"/>
        <v>1</v>
      </c>
      <c r="K528" s="142">
        <f t="shared" si="98"/>
        <v>1</v>
      </c>
      <c r="L528" s="142">
        <f t="shared" si="98"/>
        <v>1</v>
      </c>
      <c r="M528" s="291"/>
      <c r="N528" s="104"/>
    </row>
    <row r="529" spans="1:14" s="105" customFormat="1" ht="29.25" customHeight="1" x14ac:dyDescent="0.25">
      <c r="A529" s="319" t="s">
        <v>188</v>
      </c>
      <c r="B529" s="133" t="s">
        <v>466</v>
      </c>
      <c r="C529" s="133" t="s">
        <v>313</v>
      </c>
      <c r="D529" s="133" t="s">
        <v>22</v>
      </c>
      <c r="E529" s="133" t="s">
        <v>344</v>
      </c>
      <c r="F529" s="313">
        <v>200</v>
      </c>
      <c r="G529" s="87"/>
      <c r="H529" s="87"/>
      <c r="I529" s="87"/>
      <c r="J529" s="142">
        <f t="shared" si="97"/>
        <v>1</v>
      </c>
      <c r="K529" s="142">
        <f t="shared" si="98"/>
        <v>1</v>
      </c>
      <c r="L529" s="142">
        <f t="shared" si="98"/>
        <v>1</v>
      </c>
      <c r="M529" s="291"/>
      <c r="N529" s="104"/>
    </row>
    <row r="530" spans="1:14" s="105" customFormat="1" ht="29.25" customHeight="1" x14ac:dyDescent="0.25">
      <c r="A530" s="319" t="s">
        <v>189</v>
      </c>
      <c r="B530" s="133" t="s">
        <v>466</v>
      </c>
      <c r="C530" s="133" t="s">
        <v>313</v>
      </c>
      <c r="D530" s="133" t="s">
        <v>22</v>
      </c>
      <c r="E530" s="133" t="s">
        <v>344</v>
      </c>
      <c r="F530" s="313">
        <v>240</v>
      </c>
      <c r="G530" s="87"/>
      <c r="H530" s="87"/>
      <c r="I530" s="87"/>
      <c r="J530" s="142">
        <f t="shared" si="97"/>
        <v>1</v>
      </c>
      <c r="K530" s="142">
        <f t="shared" si="98"/>
        <v>1</v>
      </c>
      <c r="L530" s="142">
        <f t="shared" si="98"/>
        <v>1</v>
      </c>
      <c r="M530" s="291"/>
      <c r="N530" s="104"/>
    </row>
    <row r="531" spans="1:14" s="105" customFormat="1" ht="29.25" customHeight="1" x14ac:dyDescent="0.25">
      <c r="A531" s="179" t="s">
        <v>21</v>
      </c>
      <c r="B531" s="133" t="s">
        <v>466</v>
      </c>
      <c r="C531" s="133" t="s">
        <v>313</v>
      </c>
      <c r="D531" s="133" t="s">
        <v>22</v>
      </c>
      <c r="E531" s="133" t="s">
        <v>344</v>
      </c>
      <c r="F531" s="313">
        <v>240</v>
      </c>
      <c r="G531" s="87" t="s">
        <v>22</v>
      </c>
      <c r="H531" s="87"/>
      <c r="I531" s="87"/>
      <c r="J531" s="142">
        <f t="shared" si="97"/>
        <v>1</v>
      </c>
      <c r="K531" s="142">
        <f t="shared" si="98"/>
        <v>1</v>
      </c>
      <c r="L531" s="142">
        <f t="shared" si="98"/>
        <v>1</v>
      </c>
      <c r="M531" s="291"/>
      <c r="N531" s="104"/>
    </row>
    <row r="532" spans="1:14" s="105" customFormat="1" ht="29.25" customHeight="1" x14ac:dyDescent="0.25">
      <c r="A532" s="179" t="s">
        <v>34</v>
      </c>
      <c r="B532" s="133" t="s">
        <v>466</v>
      </c>
      <c r="C532" s="133" t="s">
        <v>313</v>
      </c>
      <c r="D532" s="133" t="s">
        <v>22</v>
      </c>
      <c r="E532" s="133" t="s">
        <v>344</v>
      </c>
      <c r="F532" s="313">
        <v>240</v>
      </c>
      <c r="G532" s="87" t="s">
        <v>22</v>
      </c>
      <c r="H532" s="87" t="s">
        <v>35</v>
      </c>
      <c r="I532" s="87"/>
      <c r="J532" s="142">
        <f t="shared" si="97"/>
        <v>1</v>
      </c>
      <c r="K532" s="142">
        <f t="shared" si="98"/>
        <v>1</v>
      </c>
      <c r="L532" s="142">
        <f t="shared" si="98"/>
        <v>1</v>
      </c>
      <c r="M532" s="291"/>
      <c r="N532" s="104"/>
    </row>
    <row r="533" spans="1:14" s="105" customFormat="1" ht="29.25" customHeight="1" x14ac:dyDescent="0.25">
      <c r="A533" s="107" t="s">
        <v>259</v>
      </c>
      <c r="B533" s="133" t="s">
        <v>466</v>
      </c>
      <c r="C533" s="133" t="s">
        <v>313</v>
      </c>
      <c r="D533" s="133" t="s">
        <v>22</v>
      </c>
      <c r="E533" s="133" t="s">
        <v>344</v>
      </c>
      <c r="F533" s="313">
        <v>240</v>
      </c>
      <c r="G533" s="87" t="s">
        <v>22</v>
      </c>
      <c r="H533" s="87" t="s">
        <v>35</v>
      </c>
      <c r="I533" s="87" t="s">
        <v>13</v>
      </c>
      <c r="J533" s="142">
        <f>'ведомст 3'!K135</f>
        <v>1</v>
      </c>
      <c r="K533" s="142">
        <f>'ведомст 3'!L135</f>
        <v>1</v>
      </c>
      <c r="L533" s="142">
        <f>'ведомст 3'!M135</f>
        <v>1</v>
      </c>
      <c r="M533" s="291"/>
      <c r="N533" s="104"/>
    </row>
    <row r="534" spans="1:14" s="105" customFormat="1" ht="78" customHeight="1" x14ac:dyDescent="0.25">
      <c r="A534" s="389" t="s">
        <v>528</v>
      </c>
      <c r="B534" s="133" t="s">
        <v>139</v>
      </c>
      <c r="C534" s="133"/>
      <c r="D534" s="133"/>
      <c r="E534" s="133"/>
      <c r="F534" s="307"/>
      <c r="G534" s="87"/>
      <c r="H534" s="87"/>
      <c r="I534" s="87"/>
      <c r="J534" s="201">
        <f t="shared" ref="J534:L536" si="99">J535</f>
        <v>2</v>
      </c>
      <c r="K534" s="201">
        <f t="shared" si="99"/>
        <v>2</v>
      </c>
      <c r="L534" s="201">
        <f t="shared" si="99"/>
        <v>2</v>
      </c>
      <c r="M534" s="541"/>
      <c r="N534" s="374"/>
    </row>
    <row r="535" spans="1:14" s="105" customFormat="1" ht="43.5" customHeight="1" x14ac:dyDescent="0.2">
      <c r="A535" s="179" t="s">
        <v>280</v>
      </c>
      <c r="B535" s="133" t="s">
        <v>362</v>
      </c>
      <c r="C535" s="133" t="s">
        <v>313</v>
      </c>
      <c r="D535" s="133" t="s">
        <v>25</v>
      </c>
      <c r="E535" s="133"/>
      <c r="F535" s="307"/>
      <c r="G535" s="87"/>
      <c r="H535" s="87"/>
      <c r="I535" s="87"/>
      <c r="J535" s="190">
        <f t="shared" si="99"/>
        <v>2</v>
      </c>
      <c r="K535" s="190">
        <f t="shared" si="99"/>
        <v>2</v>
      </c>
      <c r="L535" s="190">
        <f t="shared" si="99"/>
        <v>2</v>
      </c>
      <c r="M535" s="541"/>
      <c r="N535" s="104"/>
    </row>
    <row r="536" spans="1:14" s="105" customFormat="1" ht="29.25" customHeight="1" x14ac:dyDescent="0.2">
      <c r="A536" s="179" t="s">
        <v>166</v>
      </c>
      <c r="B536" s="133" t="s">
        <v>362</v>
      </c>
      <c r="C536" s="133" t="s">
        <v>313</v>
      </c>
      <c r="D536" s="133" t="s">
        <v>25</v>
      </c>
      <c r="E536" s="133" t="s">
        <v>363</v>
      </c>
      <c r="F536" s="307"/>
      <c r="G536" s="87"/>
      <c r="H536" s="87"/>
      <c r="I536" s="87"/>
      <c r="J536" s="190">
        <f t="shared" si="99"/>
        <v>2</v>
      </c>
      <c r="K536" s="190">
        <f t="shared" si="99"/>
        <v>2</v>
      </c>
      <c r="L536" s="190">
        <f t="shared" si="99"/>
        <v>2</v>
      </c>
      <c r="M536" s="541"/>
      <c r="N536" s="104"/>
    </row>
    <row r="537" spans="1:14" s="105" customFormat="1" ht="29.25" customHeight="1" x14ac:dyDescent="0.25">
      <c r="A537" s="319" t="s">
        <v>188</v>
      </c>
      <c r="B537" s="133" t="s">
        <v>362</v>
      </c>
      <c r="C537" s="133" t="s">
        <v>313</v>
      </c>
      <c r="D537" s="133" t="s">
        <v>25</v>
      </c>
      <c r="E537" s="133" t="s">
        <v>363</v>
      </c>
      <c r="F537" s="307">
        <v>200</v>
      </c>
      <c r="G537" s="87"/>
      <c r="H537" s="87"/>
      <c r="I537" s="87"/>
      <c r="J537" s="190">
        <f t="shared" ref="J537:L539" si="100">J538</f>
        <v>2</v>
      </c>
      <c r="K537" s="190">
        <f t="shared" si="100"/>
        <v>2</v>
      </c>
      <c r="L537" s="190">
        <f t="shared" si="100"/>
        <v>2</v>
      </c>
      <c r="M537" s="541"/>
      <c r="N537" s="104"/>
    </row>
    <row r="538" spans="1:14" s="105" customFormat="1" ht="29.25" customHeight="1" x14ac:dyDescent="0.25">
      <c r="A538" s="319" t="s">
        <v>189</v>
      </c>
      <c r="B538" s="133" t="s">
        <v>362</v>
      </c>
      <c r="C538" s="133" t="s">
        <v>313</v>
      </c>
      <c r="D538" s="133" t="s">
        <v>25</v>
      </c>
      <c r="E538" s="133" t="s">
        <v>363</v>
      </c>
      <c r="F538" s="307">
        <v>240</v>
      </c>
      <c r="G538" s="87"/>
      <c r="H538" s="87"/>
      <c r="I538" s="87"/>
      <c r="J538" s="190">
        <f t="shared" si="100"/>
        <v>2</v>
      </c>
      <c r="K538" s="190">
        <f t="shared" si="100"/>
        <v>2</v>
      </c>
      <c r="L538" s="190">
        <f t="shared" si="100"/>
        <v>2</v>
      </c>
      <c r="M538" s="541"/>
      <c r="N538" s="104"/>
    </row>
    <row r="539" spans="1:14" s="105" customFormat="1" ht="29.25" customHeight="1" x14ac:dyDescent="0.2">
      <c r="A539" s="179" t="s">
        <v>37</v>
      </c>
      <c r="B539" s="133" t="s">
        <v>362</v>
      </c>
      <c r="C539" s="133" t="s">
        <v>313</v>
      </c>
      <c r="D539" s="133" t="s">
        <v>25</v>
      </c>
      <c r="E539" s="133" t="s">
        <v>363</v>
      </c>
      <c r="F539" s="307">
        <v>240</v>
      </c>
      <c r="G539" s="87" t="s">
        <v>25</v>
      </c>
      <c r="H539" s="87"/>
      <c r="I539" s="87"/>
      <c r="J539" s="190">
        <f t="shared" si="100"/>
        <v>2</v>
      </c>
      <c r="K539" s="190">
        <f t="shared" si="100"/>
        <v>2</v>
      </c>
      <c r="L539" s="190">
        <f t="shared" si="100"/>
        <v>2</v>
      </c>
      <c r="M539" s="541"/>
      <c r="N539" s="104"/>
    </row>
    <row r="540" spans="1:14" s="105" customFormat="1" ht="30" x14ac:dyDescent="0.2">
      <c r="A540" s="179" t="s">
        <v>140</v>
      </c>
      <c r="B540" s="133" t="s">
        <v>362</v>
      </c>
      <c r="C540" s="133" t="s">
        <v>313</v>
      </c>
      <c r="D540" s="133" t="s">
        <v>25</v>
      </c>
      <c r="E540" s="133" t="s">
        <v>363</v>
      </c>
      <c r="F540" s="307">
        <v>240</v>
      </c>
      <c r="G540" s="87" t="s">
        <v>25</v>
      </c>
      <c r="H540" s="87" t="s">
        <v>99</v>
      </c>
      <c r="I540" s="87"/>
      <c r="J540" s="190">
        <f>J541</f>
        <v>2</v>
      </c>
      <c r="K540" s="190">
        <f>K541</f>
        <v>2</v>
      </c>
      <c r="L540" s="190">
        <f>L541</f>
        <v>2</v>
      </c>
      <c r="M540" s="541"/>
      <c r="N540" s="104"/>
    </row>
    <row r="541" spans="1:14" s="105" customFormat="1" ht="29.25" customHeight="1" x14ac:dyDescent="0.25">
      <c r="A541" s="107" t="s">
        <v>259</v>
      </c>
      <c r="B541" s="133" t="s">
        <v>362</v>
      </c>
      <c r="C541" s="133" t="s">
        <v>313</v>
      </c>
      <c r="D541" s="133" t="s">
        <v>25</v>
      </c>
      <c r="E541" s="133" t="s">
        <v>363</v>
      </c>
      <c r="F541" s="307">
        <v>240</v>
      </c>
      <c r="G541" s="87" t="s">
        <v>25</v>
      </c>
      <c r="H541" s="87" t="s">
        <v>99</v>
      </c>
      <c r="I541" s="87" t="s">
        <v>13</v>
      </c>
      <c r="J541" s="142">
        <f>'ведомст 3'!K216</f>
        <v>2</v>
      </c>
      <c r="K541" s="142">
        <f>'ведомст 3'!L216</f>
        <v>2</v>
      </c>
      <c r="L541" s="142">
        <f>'ведомст 3'!M216</f>
        <v>2</v>
      </c>
      <c r="M541" s="291"/>
      <c r="N541" s="104"/>
    </row>
    <row r="542" spans="1:14" s="105" customFormat="1" ht="75.75" customHeight="1" x14ac:dyDescent="0.25">
      <c r="A542" s="576" t="s">
        <v>529</v>
      </c>
      <c r="B542" s="133" t="s">
        <v>489</v>
      </c>
      <c r="C542" s="133"/>
      <c r="D542" s="133"/>
      <c r="E542" s="133"/>
      <c r="F542" s="307"/>
      <c r="G542" s="87"/>
      <c r="H542" s="87"/>
      <c r="I542" s="87"/>
      <c r="J542" s="593">
        <f t="shared" ref="J542:J549" si="101">J543</f>
        <v>250.6</v>
      </c>
      <c r="K542" s="593">
        <f t="shared" ref="K542:L549" si="102">K543</f>
        <v>250.6</v>
      </c>
      <c r="L542" s="593">
        <f t="shared" si="102"/>
        <v>250.6</v>
      </c>
      <c r="M542" s="291"/>
      <c r="N542" s="104"/>
    </row>
    <row r="543" spans="1:14" s="105" customFormat="1" ht="44.25" customHeight="1" x14ac:dyDescent="0.25">
      <c r="A543" s="576" t="s">
        <v>541</v>
      </c>
      <c r="B543" s="133" t="s">
        <v>489</v>
      </c>
      <c r="C543" s="133" t="s">
        <v>24</v>
      </c>
      <c r="D543" s="133"/>
      <c r="E543" s="133"/>
      <c r="F543" s="307"/>
      <c r="G543" s="87"/>
      <c r="H543" s="87"/>
      <c r="I543" s="87"/>
      <c r="J543" s="593">
        <f t="shared" si="101"/>
        <v>250.6</v>
      </c>
      <c r="K543" s="593">
        <f t="shared" si="102"/>
        <v>250.6</v>
      </c>
      <c r="L543" s="593">
        <f t="shared" si="102"/>
        <v>250.6</v>
      </c>
      <c r="M543" s="291"/>
      <c r="N543" s="104"/>
    </row>
    <row r="544" spans="1:14" s="105" customFormat="1" ht="44.25" customHeight="1" x14ac:dyDescent="0.25">
      <c r="A544" s="577" t="s">
        <v>492</v>
      </c>
      <c r="B544" s="133" t="s">
        <v>489</v>
      </c>
      <c r="C544" s="133" t="s">
        <v>24</v>
      </c>
      <c r="D544" s="133" t="s">
        <v>22</v>
      </c>
      <c r="E544" s="133"/>
      <c r="F544" s="307"/>
      <c r="G544" s="87"/>
      <c r="H544" s="87"/>
      <c r="I544" s="87"/>
      <c r="J544" s="593">
        <f>J545+J551</f>
        <v>250.6</v>
      </c>
      <c r="K544" s="593">
        <f>K545+K551</f>
        <v>250.6</v>
      </c>
      <c r="L544" s="593">
        <f>L545+L551</f>
        <v>250.6</v>
      </c>
      <c r="M544" s="291"/>
      <c r="N544" s="104"/>
    </row>
    <row r="545" spans="1:14" s="105" customFormat="1" ht="29.25" customHeight="1" x14ac:dyDescent="0.25">
      <c r="A545" s="577" t="s">
        <v>493</v>
      </c>
      <c r="B545" s="133" t="s">
        <v>489</v>
      </c>
      <c r="C545" s="133" t="s">
        <v>24</v>
      </c>
      <c r="D545" s="133" t="s">
        <v>22</v>
      </c>
      <c r="E545" s="133" t="s">
        <v>490</v>
      </c>
      <c r="F545" s="307"/>
      <c r="G545" s="87"/>
      <c r="H545" s="87"/>
      <c r="I545" s="87"/>
      <c r="J545" s="593">
        <f t="shared" si="101"/>
        <v>250.6</v>
      </c>
      <c r="K545" s="593">
        <f t="shared" si="102"/>
        <v>250.6</v>
      </c>
      <c r="L545" s="593">
        <f t="shared" si="102"/>
        <v>250.6</v>
      </c>
      <c r="M545" s="291"/>
      <c r="N545" s="104"/>
    </row>
    <row r="546" spans="1:14" s="105" customFormat="1" ht="29.25" customHeight="1" x14ac:dyDescent="0.25">
      <c r="A546" s="319" t="s">
        <v>188</v>
      </c>
      <c r="B546" s="133" t="s">
        <v>489</v>
      </c>
      <c r="C546" s="133" t="s">
        <v>24</v>
      </c>
      <c r="D546" s="133" t="s">
        <v>22</v>
      </c>
      <c r="E546" s="133" t="s">
        <v>490</v>
      </c>
      <c r="F546" s="307">
        <v>200</v>
      </c>
      <c r="G546" s="87"/>
      <c r="H546" s="87"/>
      <c r="I546" s="87"/>
      <c r="J546" s="593">
        <f t="shared" si="101"/>
        <v>250.6</v>
      </c>
      <c r="K546" s="593">
        <f t="shared" si="102"/>
        <v>250.6</v>
      </c>
      <c r="L546" s="593">
        <f t="shared" si="102"/>
        <v>250.6</v>
      </c>
      <c r="M546" s="291"/>
      <c r="N546" s="104"/>
    </row>
    <row r="547" spans="1:14" s="105" customFormat="1" ht="29.25" customHeight="1" x14ac:dyDescent="0.25">
      <c r="A547" s="319" t="s">
        <v>189</v>
      </c>
      <c r="B547" s="133" t="s">
        <v>489</v>
      </c>
      <c r="C547" s="133" t="s">
        <v>24</v>
      </c>
      <c r="D547" s="133" t="s">
        <v>22</v>
      </c>
      <c r="E547" s="133" t="s">
        <v>490</v>
      </c>
      <c r="F547" s="307">
        <v>240</v>
      </c>
      <c r="G547" s="87"/>
      <c r="H547" s="87"/>
      <c r="I547" s="87"/>
      <c r="J547" s="593">
        <f t="shared" si="101"/>
        <v>250.6</v>
      </c>
      <c r="K547" s="593">
        <f t="shared" si="102"/>
        <v>250.6</v>
      </c>
      <c r="L547" s="593">
        <f t="shared" si="102"/>
        <v>250.6</v>
      </c>
      <c r="M547" s="291"/>
      <c r="N547" s="104"/>
    </row>
    <row r="548" spans="1:14" s="105" customFormat="1" ht="22.5" customHeight="1" x14ac:dyDescent="0.25">
      <c r="A548" s="578" t="s">
        <v>9</v>
      </c>
      <c r="B548" s="133" t="s">
        <v>489</v>
      </c>
      <c r="C548" s="133" t="s">
        <v>24</v>
      </c>
      <c r="D548" s="133" t="s">
        <v>22</v>
      </c>
      <c r="E548" s="133" t="s">
        <v>490</v>
      </c>
      <c r="F548" s="307">
        <v>240</v>
      </c>
      <c r="G548" s="87" t="s">
        <v>31</v>
      </c>
      <c r="H548" s="87"/>
      <c r="I548" s="87"/>
      <c r="J548" s="593">
        <f t="shared" si="101"/>
        <v>250.6</v>
      </c>
      <c r="K548" s="593">
        <f t="shared" si="102"/>
        <v>250.6</v>
      </c>
      <c r="L548" s="593">
        <f t="shared" si="102"/>
        <v>250.6</v>
      </c>
      <c r="M548" s="291"/>
      <c r="N548" s="104"/>
    </row>
    <row r="549" spans="1:14" s="105" customFormat="1" ht="21.75" customHeight="1" x14ac:dyDescent="0.25">
      <c r="A549" s="378" t="s">
        <v>491</v>
      </c>
      <c r="B549" s="133" t="s">
        <v>489</v>
      </c>
      <c r="C549" s="133" t="s">
        <v>24</v>
      </c>
      <c r="D549" s="133" t="s">
        <v>22</v>
      </c>
      <c r="E549" s="133" t="s">
        <v>490</v>
      </c>
      <c r="F549" s="307">
        <v>240</v>
      </c>
      <c r="G549" s="87" t="s">
        <v>31</v>
      </c>
      <c r="H549" s="87" t="s">
        <v>23</v>
      </c>
      <c r="I549" s="87"/>
      <c r="J549" s="593">
        <f t="shared" si="101"/>
        <v>250.6</v>
      </c>
      <c r="K549" s="593">
        <f t="shared" si="102"/>
        <v>250.6</v>
      </c>
      <c r="L549" s="593">
        <f t="shared" si="102"/>
        <v>250.6</v>
      </c>
      <c r="M549" s="291"/>
      <c r="N549" s="104"/>
    </row>
    <row r="550" spans="1:14" s="105" customFormat="1" ht="29.25" customHeight="1" x14ac:dyDescent="0.25">
      <c r="A550" s="107" t="s">
        <v>259</v>
      </c>
      <c r="B550" s="133" t="s">
        <v>489</v>
      </c>
      <c r="C550" s="133" t="s">
        <v>24</v>
      </c>
      <c r="D550" s="133" t="s">
        <v>22</v>
      </c>
      <c r="E550" s="133" t="s">
        <v>490</v>
      </c>
      <c r="F550" s="307">
        <v>240</v>
      </c>
      <c r="G550" s="87" t="s">
        <v>31</v>
      </c>
      <c r="H550" s="87" t="s">
        <v>23</v>
      </c>
      <c r="I550" s="87" t="s">
        <v>13</v>
      </c>
      <c r="J550" s="593">
        <f>'ведомст 3'!K236</f>
        <v>250.6</v>
      </c>
      <c r="K550" s="593">
        <f>'ведомст 3'!L236</f>
        <v>250.6</v>
      </c>
      <c r="L550" s="593">
        <f>'ведомст 3'!M236</f>
        <v>250.6</v>
      </c>
      <c r="M550" s="291"/>
      <c r="N550" s="104"/>
    </row>
    <row r="551" spans="1:14" s="105" customFormat="1" ht="0.75" customHeight="1" x14ac:dyDescent="0.25">
      <c r="A551" s="317" t="s">
        <v>502</v>
      </c>
      <c r="B551" s="133" t="s">
        <v>489</v>
      </c>
      <c r="C551" s="133" t="s">
        <v>24</v>
      </c>
      <c r="D551" s="133" t="s">
        <v>22</v>
      </c>
      <c r="E551" s="133" t="s">
        <v>501</v>
      </c>
      <c r="F551" s="307"/>
      <c r="G551" s="87"/>
      <c r="H551" s="87"/>
      <c r="I551" s="87"/>
      <c r="J551" s="593">
        <f t="shared" ref="J551:L555" si="103">J552</f>
        <v>0</v>
      </c>
      <c r="K551" s="593">
        <f t="shared" si="103"/>
        <v>0</v>
      </c>
      <c r="L551" s="593">
        <f t="shared" si="103"/>
        <v>0</v>
      </c>
      <c r="M551" s="291"/>
      <c r="N551" s="104"/>
    </row>
    <row r="552" spans="1:14" s="105" customFormat="1" ht="29.25" hidden="1" customHeight="1" x14ac:dyDescent="0.25">
      <c r="A552" s="319" t="s">
        <v>188</v>
      </c>
      <c r="B552" s="133" t="s">
        <v>489</v>
      </c>
      <c r="C552" s="133" t="s">
        <v>24</v>
      </c>
      <c r="D552" s="133" t="s">
        <v>22</v>
      </c>
      <c r="E552" s="133" t="s">
        <v>501</v>
      </c>
      <c r="F552" s="307">
        <v>200</v>
      </c>
      <c r="G552" s="87"/>
      <c r="H552" s="87"/>
      <c r="I552" s="87"/>
      <c r="J552" s="593">
        <f t="shared" si="103"/>
        <v>0</v>
      </c>
      <c r="K552" s="593">
        <f t="shared" si="103"/>
        <v>0</v>
      </c>
      <c r="L552" s="593">
        <f t="shared" si="103"/>
        <v>0</v>
      </c>
      <c r="M552" s="291"/>
      <c r="N552" s="104"/>
    </row>
    <row r="553" spans="1:14" s="105" customFormat="1" ht="29.25" hidden="1" customHeight="1" x14ac:dyDescent="0.25">
      <c r="A553" s="319" t="s">
        <v>189</v>
      </c>
      <c r="B553" s="133" t="s">
        <v>489</v>
      </c>
      <c r="C553" s="133" t="s">
        <v>24</v>
      </c>
      <c r="D553" s="133" t="s">
        <v>22</v>
      </c>
      <c r="E553" s="133" t="s">
        <v>501</v>
      </c>
      <c r="F553" s="307">
        <v>240</v>
      </c>
      <c r="G553" s="87"/>
      <c r="H553" s="87"/>
      <c r="I553" s="87"/>
      <c r="J553" s="593">
        <f t="shared" si="103"/>
        <v>0</v>
      </c>
      <c r="K553" s="593">
        <f t="shared" si="103"/>
        <v>0</v>
      </c>
      <c r="L553" s="593">
        <f t="shared" si="103"/>
        <v>0</v>
      </c>
      <c r="M553" s="291"/>
      <c r="N553" s="104"/>
    </row>
    <row r="554" spans="1:14" s="105" customFormat="1" ht="20.25" hidden="1" customHeight="1" x14ac:dyDescent="0.25">
      <c r="A554" s="578" t="s">
        <v>9</v>
      </c>
      <c r="B554" s="133" t="s">
        <v>489</v>
      </c>
      <c r="C554" s="133" t="s">
        <v>24</v>
      </c>
      <c r="D554" s="133" t="s">
        <v>22</v>
      </c>
      <c r="E554" s="133" t="s">
        <v>501</v>
      </c>
      <c r="F554" s="307">
        <v>240</v>
      </c>
      <c r="G554" s="87" t="s">
        <v>31</v>
      </c>
      <c r="H554" s="87"/>
      <c r="I554" s="87"/>
      <c r="J554" s="593">
        <f t="shared" si="103"/>
        <v>0</v>
      </c>
      <c r="K554" s="593">
        <f t="shared" si="103"/>
        <v>0</v>
      </c>
      <c r="L554" s="593">
        <f t="shared" si="103"/>
        <v>0</v>
      </c>
      <c r="M554" s="291"/>
      <c r="N554" s="104"/>
    </row>
    <row r="555" spans="1:14" s="105" customFormat="1" ht="22.5" hidden="1" customHeight="1" x14ac:dyDescent="0.25">
      <c r="A555" s="378" t="s">
        <v>491</v>
      </c>
      <c r="B555" s="133" t="s">
        <v>489</v>
      </c>
      <c r="C555" s="133" t="s">
        <v>24</v>
      </c>
      <c r="D555" s="133" t="s">
        <v>22</v>
      </c>
      <c r="E555" s="133" t="s">
        <v>501</v>
      </c>
      <c r="F555" s="307">
        <v>240</v>
      </c>
      <c r="G555" s="87" t="s">
        <v>31</v>
      </c>
      <c r="H555" s="87" t="s">
        <v>23</v>
      </c>
      <c r="I555" s="87"/>
      <c r="J555" s="593">
        <f t="shared" si="103"/>
        <v>0</v>
      </c>
      <c r="K555" s="593">
        <f t="shared" si="103"/>
        <v>0</v>
      </c>
      <c r="L555" s="593">
        <f t="shared" si="103"/>
        <v>0</v>
      </c>
      <c r="M555" s="291"/>
      <c r="N555" s="104"/>
    </row>
    <row r="556" spans="1:14" s="105" customFormat="1" ht="29.25" hidden="1" customHeight="1" x14ac:dyDescent="0.25">
      <c r="A556" s="107" t="s">
        <v>259</v>
      </c>
      <c r="B556" s="133" t="s">
        <v>489</v>
      </c>
      <c r="C556" s="133" t="s">
        <v>24</v>
      </c>
      <c r="D556" s="133" t="s">
        <v>22</v>
      </c>
      <c r="E556" s="133" t="s">
        <v>501</v>
      </c>
      <c r="F556" s="307">
        <v>240</v>
      </c>
      <c r="G556" s="87" t="s">
        <v>31</v>
      </c>
      <c r="H556" s="87" t="s">
        <v>23</v>
      </c>
      <c r="I556" s="87" t="s">
        <v>13</v>
      </c>
      <c r="J556" s="593">
        <f>'ведомст 3'!K239</f>
        <v>0</v>
      </c>
      <c r="K556" s="593">
        <f>'ведомст 3'!L239</f>
        <v>0</v>
      </c>
      <c r="L556" s="593">
        <f>'ведомст 3'!M239</f>
        <v>0</v>
      </c>
      <c r="M556" s="291"/>
      <c r="N556" s="104"/>
    </row>
    <row r="557" spans="1:14" s="105" customFormat="1" ht="75" customHeight="1" x14ac:dyDescent="0.2">
      <c r="A557" s="389" t="s">
        <v>530</v>
      </c>
      <c r="B557" s="133" t="s">
        <v>143</v>
      </c>
      <c r="C557" s="133"/>
      <c r="D557" s="133"/>
      <c r="E557" s="133"/>
      <c r="F557" s="307"/>
      <c r="G557" s="87"/>
      <c r="H557" s="87"/>
      <c r="I557" s="87"/>
      <c r="J557" s="190">
        <f t="shared" ref="J557:L559" si="104">J558</f>
        <v>2</v>
      </c>
      <c r="K557" s="190">
        <f t="shared" si="104"/>
        <v>2</v>
      </c>
      <c r="L557" s="190">
        <f t="shared" si="104"/>
        <v>2</v>
      </c>
      <c r="M557" s="543"/>
      <c r="N557" s="362"/>
    </row>
    <row r="558" spans="1:14" s="105" customFormat="1" ht="29.25" customHeight="1" x14ac:dyDescent="0.2">
      <c r="A558" s="179" t="s">
        <v>279</v>
      </c>
      <c r="B558" s="133" t="s">
        <v>347</v>
      </c>
      <c r="C558" s="133" t="s">
        <v>313</v>
      </c>
      <c r="D558" s="133" t="s">
        <v>348</v>
      </c>
      <c r="E558" s="133"/>
      <c r="F558" s="307"/>
      <c r="G558" s="87"/>
      <c r="H558" s="87"/>
      <c r="I558" s="87"/>
      <c r="J558" s="190">
        <f t="shared" si="104"/>
        <v>2</v>
      </c>
      <c r="K558" s="190">
        <f t="shared" si="104"/>
        <v>2</v>
      </c>
      <c r="L558" s="190">
        <f t="shared" si="104"/>
        <v>2</v>
      </c>
      <c r="M558" s="541"/>
      <c r="N558" s="104"/>
    </row>
    <row r="559" spans="1:14" s="105" customFormat="1" x14ac:dyDescent="0.2">
      <c r="A559" s="179" t="s">
        <v>144</v>
      </c>
      <c r="B559" s="133" t="s">
        <v>347</v>
      </c>
      <c r="C559" s="133" t="s">
        <v>313</v>
      </c>
      <c r="D559" s="133" t="s">
        <v>348</v>
      </c>
      <c r="E559" s="133" t="s">
        <v>349</v>
      </c>
      <c r="F559" s="307"/>
      <c r="G559" s="87"/>
      <c r="H559" s="87"/>
      <c r="I559" s="87"/>
      <c r="J559" s="190">
        <f t="shared" si="104"/>
        <v>2</v>
      </c>
      <c r="K559" s="190">
        <f t="shared" si="104"/>
        <v>2</v>
      </c>
      <c r="L559" s="190">
        <f t="shared" si="104"/>
        <v>2</v>
      </c>
      <c r="M559" s="541"/>
      <c r="N559" s="104"/>
    </row>
    <row r="560" spans="1:14" s="105" customFormat="1" ht="45" x14ac:dyDescent="0.25">
      <c r="A560" s="319" t="s">
        <v>188</v>
      </c>
      <c r="B560" s="133" t="s">
        <v>347</v>
      </c>
      <c r="C560" s="133" t="s">
        <v>313</v>
      </c>
      <c r="D560" s="133" t="s">
        <v>348</v>
      </c>
      <c r="E560" s="133" t="s">
        <v>349</v>
      </c>
      <c r="F560" s="307">
        <v>200</v>
      </c>
      <c r="G560" s="87"/>
      <c r="H560" s="87"/>
      <c r="I560" s="87"/>
      <c r="J560" s="190">
        <f t="shared" ref="J560:L561" si="105">J561</f>
        <v>2</v>
      </c>
      <c r="K560" s="190">
        <f t="shared" si="105"/>
        <v>2</v>
      </c>
      <c r="L560" s="190">
        <f t="shared" si="105"/>
        <v>2</v>
      </c>
      <c r="M560" s="541"/>
      <c r="N560" s="104"/>
    </row>
    <row r="561" spans="1:17" s="105" customFormat="1" ht="45" x14ac:dyDescent="0.25">
      <c r="A561" s="319" t="s">
        <v>189</v>
      </c>
      <c r="B561" s="133" t="s">
        <v>347</v>
      </c>
      <c r="C561" s="133" t="s">
        <v>313</v>
      </c>
      <c r="D561" s="133" t="s">
        <v>348</v>
      </c>
      <c r="E561" s="133" t="s">
        <v>349</v>
      </c>
      <c r="F561" s="307">
        <v>240</v>
      </c>
      <c r="G561" s="87"/>
      <c r="H561" s="87"/>
      <c r="I561" s="87"/>
      <c r="J561" s="190">
        <f t="shared" si="105"/>
        <v>2</v>
      </c>
      <c r="K561" s="190">
        <f t="shared" si="105"/>
        <v>2</v>
      </c>
      <c r="L561" s="190">
        <f t="shared" si="105"/>
        <v>2</v>
      </c>
      <c r="M561" s="541"/>
      <c r="N561" s="104"/>
    </row>
    <row r="562" spans="1:17" s="105" customFormat="1" x14ac:dyDescent="0.2">
      <c r="A562" s="179" t="s">
        <v>21</v>
      </c>
      <c r="B562" s="133" t="s">
        <v>347</v>
      </c>
      <c r="C562" s="133" t="s">
        <v>313</v>
      </c>
      <c r="D562" s="133" t="s">
        <v>348</v>
      </c>
      <c r="E562" s="133" t="s">
        <v>349</v>
      </c>
      <c r="F562" s="307">
        <v>240</v>
      </c>
      <c r="G562" s="87" t="s">
        <v>22</v>
      </c>
      <c r="H562" s="87"/>
      <c r="I562" s="87"/>
      <c r="J562" s="190">
        <f t="shared" ref="J562:L563" si="106">J563</f>
        <v>2</v>
      </c>
      <c r="K562" s="190">
        <f t="shared" si="106"/>
        <v>2</v>
      </c>
      <c r="L562" s="190">
        <f t="shared" si="106"/>
        <v>2</v>
      </c>
      <c r="M562" s="541"/>
      <c r="N562" s="104"/>
    </row>
    <row r="563" spans="1:17" s="105" customFormat="1" x14ac:dyDescent="0.2">
      <c r="A563" s="179" t="s">
        <v>34</v>
      </c>
      <c r="B563" s="133" t="s">
        <v>347</v>
      </c>
      <c r="C563" s="133" t="s">
        <v>313</v>
      </c>
      <c r="D563" s="133" t="s">
        <v>348</v>
      </c>
      <c r="E563" s="133" t="s">
        <v>349</v>
      </c>
      <c r="F563" s="307">
        <v>240</v>
      </c>
      <c r="G563" s="87" t="s">
        <v>22</v>
      </c>
      <c r="H563" s="87" t="s">
        <v>35</v>
      </c>
      <c r="I563" s="87"/>
      <c r="J563" s="190">
        <f t="shared" si="106"/>
        <v>2</v>
      </c>
      <c r="K563" s="190">
        <f t="shared" si="106"/>
        <v>2</v>
      </c>
      <c r="L563" s="190">
        <f t="shared" si="106"/>
        <v>2</v>
      </c>
      <c r="M563" s="541"/>
      <c r="N563" s="104"/>
    </row>
    <row r="564" spans="1:17" s="105" customFormat="1" ht="30" x14ac:dyDescent="0.25">
      <c r="A564" s="107" t="s">
        <v>259</v>
      </c>
      <c r="B564" s="133" t="s">
        <v>347</v>
      </c>
      <c r="C564" s="133" t="s">
        <v>313</v>
      </c>
      <c r="D564" s="133" t="s">
        <v>348</v>
      </c>
      <c r="E564" s="133" t="s">
        <v>349</v>
      </c>
      <c r="F564" s="307">
        <v>240</v>
      </c>
      <c r="G564" s="87" t="s">
        <v>22</v>
      </c>
      <c r="H564" s="87" t="s">
        <v>35</v>
      </c>
      <c r="I564" s="87" t="s">
        <v>13</v>
      </c>
      <c r="J564" s="142">
        <f>'ведомст 3'!K140</f>
        <v>2</v>
      </c>
      <c r="K564" s="142">
        <f>'ведомст 3'!L140</f>
        <v>2</v>
      </c>
      <c r="L564" s="142">
        <f>'ведомст 3'!M140</f>
        <v>2</v>
      </c>
      <c r="M564" s="291"/>
      <c r="N564" s="291">
        <f>J565+J604</f>
        <v>30707.5</v>
      </c>
      <c r="O564" s="106">
        <f>K565+K604</f>
        <v>20240.599999999999</v>
      </c>
      <c r="P564" s="106">
        <f>L565+L604</f>
        <v>20223.8</v>
      </c>
    </row>
    <row r="565" spans="1:17" s="105" customFormat="1" ht="29.25" customHeight="1" x14ac:dyDescent="0.25">
      <c r="A565" s="354" t="s">
        <v>270</v>
      </c>
      <c r="B565" s="350" t="s">
        <v>3</v>
      </c>
      <c r="C565" s="350"/>
      <c r="D565" s="350"/>
      <c r="E565" s="350"/>
      <c r="F565" s="307"/>
      <c r="G565" s="87"/>
      <c r="H565" s="87"/>
      <c r="I565" s="87"/>
      <c r="J565" s="140">
        <f>J566+J573</f>
        <v>18262.100000000002</v>
      </c>
      <c r="K565" s="140">
        <f>K566+K573</f>
        <v>9837.2999999999993</v>
      </c>
      <c r="L565" s="140">
        <f>L566+L573</f>
        <v>9840</v>
      </c>
      <c r="M565" s="291"/>
      <c r="N565" s="291">
        <f>J572+J579+J580+J586+J591+J592+J597+J603</f>
        <v>18262.100000000006</v>
      </c>
      <c r="O565" s="291">
        <f>K572+K579+K580+K586+K591+K592+K597+K603</f>
        <v>9837.2999999999993</v>
      </c>
      <c r="P565" s="291">
        <f>L572+L579+L580+L586+L591+L592+L597+L603</f>
        <v>9840</v>
      </c>
    </row>
    <row r="566" spans="1:17" s="105" customFormat="1" ht="29.25" customHeight="1" x14ac:dyDescent="0.2">
      <c r="A566" s="179" t="s">
        <v>269</v>
      </c>
      <c r="B566" s="235" t="s">
        <v>395</v>
      </c>
      <c r="C566" s="235" t="s">
        <v>24</v>
      </c>
      <c r="D566" s="235"/>
      <c r="E566" s="235"/>
      <c r="F566" s="307"/>
      <c r="G566" s="87"/>
      <c r="H566" s="87"/>
      <c r="I566" s="87"/>
      <c r="J566" s="141">
        <f t="shared" ref="J566:L571" si="107">J567</f>
        <v>1302</v>
      </c>
      <c r="K566" s="141">
        <f t="shared" si="107"/>
        <v>1302</v>
      </c>
      <c r="L566" s="141">
        <f t="shared" si="107"/>
        <v>1302</v>
      </c>
      <c r="M566" s="291"/>
      <c r="N566" s="291"/>
      <c r="O566" s="106"/>
      <c r="P566" s="106"/>
      <c r="Q566" s="106"/>
    </row>
    <row r="567" spans="1:17" s="105" customFormat="1" ht="30" x14ac:dyDescent="0.2">
      <c r="A567" s="179" t="s">
        <v>156</v>
      </c>
      <c r="B567" s="235" t="s">
        <v>395</v>
      </c>
      <c r="C567" s="235" t="s">
        <v>24</v>
      </c>
      <c r="D567" s="235" t="s">
        <v>68</v>
      </c>
      <c r="E567" s="235" t="s">
        <v>327</v>
      </c>
      <c r="F567" s="307"/>
      <c r="G567" s="87"/>
      <c r="H567" s="87"/>
      <c r="I567" s="87"/>
      <c r="J567" s="141">
        <f t="shared" si="107"/>
        <v>1302</v>
      </c>
      <c r="K567" s="141">
        <f t="shared" si="107"/>
        <v>1302</v>
      </c>
      <c r="L567" s="141">
        <f t="shared" si="107"/>
        <v>1302</v>
      </c>
      <c r="M567" s="291"/>
      <c r="N567" s="291"/>
    </row>
    <row r="568" spans="1:17" s="105" customFormat="1" ht="90" x14ac:dyDescent="0.25">
      <c r="A568" s="312" t="s">
        <v>182</v>
      </c>
      <c r="B568" s="235" t="s">
        <v>395</v>
      </c>
      <c r="C568" s="235" t="s">
        <v>24</v>
      </c>
      <c r="D568" s="235" t="s">
        <v>68</v>
      </c>
      <c r="E568" s="235" t="s">
        <v>327</v>
      </c>
      <c r="F568" s="307">
        <v>100</v>
      </c>
      <c r="G568" s="87"/>
      <c r="H568" s="87"/>
      <c r="I568" s="87"/>
      <c r="J568" s="141">
        <f t="shared" si="107"/>
        <v>1302</v>
      </c>
      <c r="K568" s="141">
        <f t="shared" si="107"/>
        <v>1302</v>
      </c>
      <c r="L568" s="141">
        <f t="shared" si="107"/>
        <v>1302</v>
      </c>
      <c r="M568" s="291"/>
      <c r="N568" s="291"/>
    </row>
    <row r="569" spans="1:17" s="105" customFormat="1" ht="30" x14ac:dyDescent="0.25">
      <c r="A569" s="312" t="s">
        <v>184</v>
      </c>
      <c r="B569" s="235" t="s">
        <v>395</v>
      </c>
      <c r="C569" s="235" t="s">
        <v>24</v>
      </c>
      <c r="D569" s="235" t="s">
        <v>68</v>
      </c>
      <c r="E569" s="235" t="s">
        <v>327</v>
      </c>
      <c r="F569" s="307">
        <v>120</v>
      </c>
      <c r="G569" s="87"/>
      <c r="H569" s="87"/>
      <c r="I569" s="87"/>
      <c r="J569" s="141">
        <f t="shared" si="107"/>
        <v>1302</v>
      </c>
      <c r="K569" s="141">
        <f t="shared" si="107"/>
        <v>1302</v>
      </c>
      <c r="L569" s="141">
        <f t="shared" si="107"/>
        <v>1302</v>
      </c>
      <c r="M569" s="291"/>
      <c r="N569" s="291"/>
    </row>
    <row r="570" spans="1:17" s="105" customFormat="1" x14ac:dyDescent="0.2">
      <c r="A570" s="179" t="s">
        <v>21</v>
      </c>
      <c r="B570" s="235" t="s">
        <v>395</v>
      </c>
      <c r="C570" s="235" t="s">
        <v>24</v>
      </c>
      <c r="D570" s="235" t="s">
        <v>68</v>
      </c>
      <c r="E570" s="235" t="s">
        <v>327</v>
      </c>
      <c r="F570" s="307">
        <v>120</v>
      </c>
      <c r="G570" s="87" t="s">
        <v>22</v>
      </c>
      <c r="H570" s="87"/>
      <c r="I570" s="87"/>
      <c r="J570" s="141">
        <f t="shared" si="107"/>
        <v>1302</v>
      </c>
      <c r="K570" s="141">
        <f t="shared" si="107"/>
        <v>1302</v>
      </c>
      <c r="L570" s="141">
        <f t="shared" si="107"/>
        <v>1302</v>
      </c>
      <c r="M570" s="291"/>
      <c r="N570" s="291"/>
    </row>
    <row r="571" spans="1:17" s="105" customFormat="1" ht="45" x14ac:dyDescent="0.2">
      <c r="A571" s="179" t="s">
        <v>180</v>
      </c>
      <c r="B571" s="235" t="s">
        <v>395</v>
      </c>
      <c r="C571" s="235" t="s">
        <v>24</v>
      </c>
      <c r="D571" s="235" t="s">
        <v>68</v>
      </c>
      <c r="E571" s="235" t="s">
        <v>327</v>
      </c>
      <c r="F571" s="307">
        <v>120</v>
      </c>
      <c r="G571" s="87" t="s">
        <v>22</v>
      </c>
      <c r="H571" s="87" t="s">
        <v>23</v>
      </c>
      <c r="I571" s="87"/>
      <c r="J571" s="141">
        <f t="shared" si="107"/>
        <v>1302</v>
      </c>
      <c r="K571" s="141">
        <f t="shared" si="107"/>
        <v>1302</v>
      </c>
      <c r="L571" s="141">
        <f t="shared" si="107"/>
        <v>1302</v>
      </c>
      <c r="M571" s="291"/>
      <c r="N571" s="291"/>
    </row>
    <row r="572" spans="1:17" s="105" customFormat="1" ht="30" x14ac:dyDescent="0.2">
      <c r="A572" s="107" t="s">
        <v>259</v>
      </c>
      <c r="B572" s="235" t="s">
        <v>395</v>
      </c>
      <c r="C572" s="235" t="s">
        <v>24</v>
      </c>
      <c r="D572" s="235" t="s">
        <v>68</v>
      </c>
      <c r="E572" s="235" t="s">
        <v>327</v>
      </c>
      <c r="F572" s="307">
        <v>120</v>
      </c>
      <c r="G572" s="87" t="s">
        <v>22</v>
      </c>
      <c r="H572" s="87" t="s">
        <v>23</v>
      </c>
      <c r="I572" s="87" t="s">
        <v>13</v>
      </c>
      <c r="J572" s="141">
        <f>'ведомст 3'!K23</f>
        <v>1302</v>
      </c>
      <c r="K572" s="141">
        <f>'ведомст 3'!L23</f>
        <v>1302</v>
      </c>
      <c r="L572" s="141">
        <f>'ведомст 3'!M23</f>
        <v>1302</v>
      </c>
      <c r="M572" s="291"/>
      <c r="N572" s="104"/>
    </row>
    <row r="573" spans="1:17" s="105" customFormat="1" ht="48.75" customHeight="1" x14ac:dyDescent="0.2">
      <c r="A573" s="179" t="s">
        <v>271</v>
      </c>
      <c r="B573" s="235" t="s">
        <v>395</v>
      </c>
      <c r="C573" s="235" t="s">
        <v>26</v>
      </c>
      <c r="D573" s="235"/>
      <c r="E573" s="235"/>
      <c r="F573" s="307"/>
      <c r="G573" s="87"/>
      <c r="H573" s="87"/>
      <c r="I573" s="87"/>
      <c r="J573" s="141">
        <f>J574+J581+J598</f>
        <v>16960.100000000002</v>
      </c>
      <c r="K573" s="141">
        <f>K574+K581+K598</f>
        <v>8535.2999999999993</v>
      </c>
      <c r="L573" s="141">
        <f>L574+L581+L598</f>
        <v>8538</v>
      </c>
      <c r="M573" s="291"/>
      <c r="N573" s="104"/>
    </row>
    <row r="574" spans="1:17" s="105" customFormat="1" ht="30" x14ac:dyDescent="0.2">
      <c r="A574" s="179" t="s">
        <v>160</v>
      </c>
      <c r="B574" s="235" t="s">
        <v>395</v>
      </c>
      <c r="C574" s="235" t="s">
        <v>26</v>
      </c>
      <c r="D574" s="235" t="s">
        <v>68</v>
      </c>
      <c r="E574" s="235" t="s">
        <v>333</v>
      </c>
      <c r="F574" s="307"/>
      <c r="G574" s="87"/>
      <c r="H574" s="87"/>
      <c r="I574" s="87"/>
      <c r="J574" s="141">
        <f t="shared" ref="J574:L577" si="108">J575</f>
        <v>15850.2</v>
      </c>
      <c r="K574" s="141">
        <f t="shared" si="108"/>
        <v>7406.9</v>
      </c>
      <c r="L574" s="141">
        <f t="shared" si="108"/>
        <v>7406.9</v>
      </c>
      <c r="M574" s="291"/>
      <c r="N574" s="104"/>
    </row>
    <row r="575" spans="1:17" s="105" customFormat="1" ht="90" x14ac:dyDescent="0.25">
      <c r="A575" s="312" t="s">
        <v>190</v>
      </c>
      <c r="B575" s="235" t="s">
        <v>395</v>
      </c>
      <c r="C575" s="235" t="s">
        <v>26</v>
      </c>
      <c r="D575" s="235" t="s">
        <v>68</v>
      </c>
      <c r="E575" s="235" t="s">
        <v>333</v>
      </c>
      <c r="F575" s="307">
        <v>100</v>
      </c>
      <c r="G575" s="87"/>
      <c r="H575" s="87"/>
      <c r="I575" s="87"/>
      <c r="J575" s="141">
        <f t="shared" si="108"/>
        <v>15850.2</v>
      </c>
      <c r="K575" s="141">
        <f t="shared" si="108"/>
        <v>7406.9</v>
      </c>
      <c r="L575" s="141">
        <f t="shared" si="108"/>
        <v>7406.9</v>
      </c>
      <c r="M575" s="291"/>
      <c r="N575" s="104"/>
    </row>
    <row r="576" spans="1:17" s="105" customFormat="1" ht="30" x14ac:dyDescent="0.25">
      <c r="A576" s="312" t="s">
        <v>191</v>
      </c>
      <c r="B576" s="235" t="s">
        <v>395</v>
      </c>
      <c r="C576" s="235" t="s">
        <v>26</v>
      </c>
      <c r="D576" s="235" t="s">
        <v>68</v>
      </c>
      <c r="E576" s="235" t="s">
        <v>333</v>
      </c>
      <c r="F576" s="307">
        <v>120</v>
      </c>
      <c r="G576" s="87"/>
      <c r="H576" s="87"/>
      <c r="I576" s="87"/>
      <c r="J576" s="141">
        <f t="shared" si="108"/>
        <v>15850.2</v>
      </c>
      <c r="K576" s="141">
        <f t="shared" si="108"/>
        <v>7406.9</v>
      </c>
      <c r="L576" s="141">
        <f t="shared" si="108"/>
        <v>7406.9</v>
      </c>
      <c r="M576" s="291"/>
      <c r="N576" s="104"/>
    </row>
    <row r="577" spans="1:21" s="105" customFormat="1" ht="18.75" customHeight="1" x14ac:dyDescent="0.2">
      <c r="A577" s="179" t="s">
        <v>21</v>
      </c>
      <c r="B577" s="235" t="s">
        <v>395</v>
      </c>
      <c r="C577" s="235" t="s">
        <v>26</v>
      </c>
      <c r="D577" s="235" t="s">
        <v>68</v>
      </c>
      <c r="E577" s="235" t="s">
        <v>333</v>
      </c>
      <c r="F577" s="307">
        <v>120</v>
      </c>
      <c r="G577" s="87" t="s">
        <v>22</v>
      </c>
      <c r="H577" s="87"/>
      <c r="I577" s="87"/>
      <c r="J577" s="141">
        <f t="shared" si="108"/>
        <v>15850.2</v>
      </c>
      <c r="K577" s="141">
        <f t="shared" si="108"/>
        <v>7406.9</v>
      </c>
      <c r="L577" s="141">
        <f t="shared" si="108"/>
        <v>7406.9</v>
      </c>
      <c r="M577" s="291"/>
      <c r="N577" s="104"/>
    </row>
    <row r="578" spans="1:21" s="105" customFormat="1" ht="51.75" customHeight="1" x14ac:dyDescent="0.25">
      <c r="A578" s="319" t="s">
        <v>185</v>
      </c>
      <c r="B578" s="235" t="s">
        <v>395</v>
      </c>
      <c r="C578" s="235" t="s">
        <v>26</v>
      </c>
      <c r="D578" s="235" t="s">
        <v>68</v>
      </c>
      <c r="E578" s="235" t="s">
        <v>333</v>
      </c>
      <c r="F578" s="307">
        <v>120</v>
      </c>
      <c r="G578" s="87" t="s">
        <v>22</v>
      </c>
      <c r="H578" s="87" t="s">
        <v>25</v>
      </c>
      <c r="I578" s="87"/>
      <c r="J578" s="141">
        <f>J579+J580</f>
        <v>15850.2</v>
      </c>
      <c r="K578" s="141">
        <f>K579+K580</f>
        <v>7406.9</v>
      </c>
      <c r="L578" s="141">
        <f>L579+L580</f>
        <v>7406.9</v>
      </c>
      <c r="M578" s="291"/>
      <c r="N578" s="104"/>
    </row>
    <row r="579" spans="1:21" s="105" customFormat="1" ht="29.25" customHeight="1" x14ac:dyDescent="0.2">
      <c r="A579" s="107" t="s">
        <v>259</v>
      </c>
      <c r="B579" s="235" t="s">
        <v>395</v>
      </c>
      <c r="C579" s="235" t="s">
        <v>26</v>
      </c>
      <c r="D579" s="235" t="s">
        <v>68</v>
      </c>
      <c r="E579" s="235" t="s">
        <v>333</v>
      </c>
      <c r="F579" s="307">
        <v>120</v>
      </c>
      <c r="G579" s="87" t="s">
        <v>22</v>
      </c>
      <c r="H579" s="87" t="s">
        <v>25</v>
      </c>
      <c r="I579" s="87" t="s">
        <v>13</v>
      </c>
      <c r="J579" s="141">
        <f>'ведомст 3'!K60</f>
        <v>13935.6</v>
      </c>
      <c r="K579" s="141">
        <f>'ведомст 3'!L60</f>
        <v>5492.3</v>
      </c>
      <c r="L579" s="141">
        <f>'ведомст 3'!M60</f>
        <v>5492.3</v>
      </c>
      <c r="M579" s="291"/>
      <c r="N579" s="291"/>
      <c r="O579" s="345"/>
      <c r="P579" s="345"/>
      <c r="Q579" s="345"/>
      <c r="R579" s="345"/>
      <c r="S579" s="345"/>
      <c r="T579" s="345"/>
      <c r="U579" s="345"/>
    </row>
    <row r="580" spans="1:21" s="105" customFormat="1" ht="29.25" customHeight="1" x14ac:dyDescent="0.2">
      <c r="A580" s="179" t="s">
        <v>302</v>
      </c>
      <c r="B580" s="235" t="s">
        <v>395</v>
      </c>
      <c r="C580" s="235" t="s">
        <v>26</v>
      </c>
      <c r="D580" s="235" t="s">
        <v>68</v>
      </c>
      <c r="E580" s="235" t="s">
        <v>333</v>
      </c>
      <c r="F580" s="307">
        <v>120</v>
      </c>
      <c r="G580" s="87" t="s">
        <v>22</v>
      </c>
      <c r="H580" s="87" t="s">
        <v>25</v>
      </c>
      <c r="I580" s="87" t="s">
        <v>89</v>
      </c>
      <c r="J580" s="141">
        <f>'ведомст 3'!K387</f>
        <v>1914.6</v>
      </c>
      <c r="K580" s="141">
        <f>'ведомст 3'!L387</f>
        <v>1914.6</v>
      </c>
      <c r="L580" s="141">
        <f>'ведомст 3'!M387</f>
        <v>1914.6</v>
      </c>
      <c r="M580" s="291"/>
      <c r="N580" s="104"/>
    </row>
    <row r="581" spans="1:21" s="105" customFormat="1" ht="27" customHeight="1" x14ac:dyDescent="0.2">
      <c r="A581" s="179" t="s">
        <v>161</v>
      </c>
      <c r="B581" s="235" t="s">
        <v>395</v>
      </c>
      <c r="C581" s="235" t="s">
        <v>26</v>
      </c>
      <c r="D581" s="235" t="s">
        <v>68</v>
      </c>
      <c r="E581" s="235" t="s">
        <v>334</v>
      </c>
      <c r="F581" s="307"/>
      <c r="G581" s="87"/>
      <c r="H581" s="87"/>
      <c r="I581" s="87"/>
      <c r="J581" s="141">
        <f>J582+J587+J593</f>
        <v>1045</v>
      </c>
      <c r="K581" s="141">
        <f>K582+K587+K593</f>
        <v>1059.9000000000001</v>
      </c>
      <c r="L581" s="141">
        <f>L582+L587+L593</f>
        <v>1059.9000000000001</v>
      </c>
      <c r="M581" s="291"/>
      <c r="N581" s="104"/>
    </row>
    <row r="582" spans="1:21" s="105" customFormat="1" ht="90" x14ac:dyDescent="0.25">
      <c r="A582" s="312" t="s">
        <v>190</v>
      </c>
      <c r="B582" s="235" t="s">
        <v>395</v>
      </c>
      <c r="C582" s="235" t="s">
        <v>26</v>
      </c>
      <c r="D582" s="235" t="s">
        <v>68</v>
      </c>
      <c r="E582" s="235" t="s">
        <v>334</v>
      </c>
      <c r="F582" s="307">
        <v>100</v>
      </c>
      <c r="G582" s="87"/>
      <c r="H582" s="87"/>
      <c r="I582" s="87"/>
      <c r="J582" s="141">
        <f t="shared" ref="J582:L585" si="109">J583</f>
        <v>320.2</v>
      </c>
      <c r="K582" s="141">
        <f t="shared" si="109"/>
        <v>320.2</v>
      </c>
      <c r="L582" s="141">
        <f t="shared" si="109"/>
        <v>320.2</v>
      </c>
      <c r="M582" s="291"/>
      <c r="N582" s="104"/>
    </row>
    <row r="583" spans="1:21" s="105" customFormat="1" ht="30" x14ac:dyDescent="0.25">
      <c r="A583" s="312" t="s">
        <v>191</v>
      </c>
      <c r="B583" s="235" t="s">
        <v>395</v>
      </c>
      <c r="C583" s="235" t="s">
        <v>26</v>
      </c>
      <c r="D583" s="235" t="s">
        <v>68</v>
      </c>
      <c r="E583" s="235" t="s">
        <v>334</v>
      </c>
      <c r="F583" s="307">
        <v>120</v>
      </c>
      <c r="G583" s="87"/>
      <c r="H583" s="87"/>
      <c r="I583" s="87"/>
      <c r="J583" s="141">
        <f t="shared" si="109"/>
        <v>320.2</v>
      </c>
      <c r="K583" s="141">
        <f t="shared" si="109"/>
        <v>320.2</v>
      </c>
      <c r="L583" s="141">
        <f t="shared" si="109"/>
        <v>320.2</v>
      </c>
      <c r="M583" s="291"/>
      <c r="N583" s="104"/>
    </row>
    <row r="584" spans="1:21" s="105" customFormat="1" x14ac:dyDescent="0.2">
      <c r="A584" s="179" t="s">
        <v>21</v>
      </c>
      <c r="B584" s="235" t="s">
        <v>395</v>
      </c>
      <c r="C584" s="235" t="s">
        <v>26</v>
      </c>
      <c r="D584" s="235" t="s">
        <v>68</v>
      </c>
      <c r="E584" s="235" t="s">
        <v>334</v>
      </c>
      <c r="F584" s="307">
        <v>120</v>
      </c>
      <c r="G584" s="87" t="s">
        <v>22</v>
      </c>
      <c r="H584" s="87"/>
      <c r="I584" s="87"/>
      <c r="J584" s="141">
        <f t="shared" si="109"/>
        <v>320.2</v>
      </c>
      <c r="K584" s="141">
        <f t="shared" si="109"/>
        <v>320.2</v>
      </c>
      <c r="L584" s="141">
        <f t="shared" si="109"/>
        <v>320.2</v>
      </c>
      <c r="M584" s="291"/>
      <c r="N584" s="104"/>
    </row>
    <row r="585" spans="1:21" s="105" customFormat="1" ht="75" x14ac:dyDescent="0.25">
      <c r="A585" s="319" t="s">
        <v>185</v>
      </c>
      <c r="B585" s="235" t="s">
        <v>395</v>
      </c>
      <c r="C585" s="235" t="s">
        <v>26</v>
      </c>
      <c r="D585" s="235" t="s">
        <v>68</v>
      </c>
      <c r="E585" s="235" t="s">
        <v>334</v>
      </c>
      <c r="F585" s="307">
        <v>120</v>
      </c>
      <c r="G585" s="87" t="s">
        <v>22</v>
      </c>
      <c r="H585" s="87" t="s">
        <v>25</v>
      </c>
      <c r="I585" s="87"/>
      <c r="J585" s="141">
        <f t="shared" si="109"/>
        <v>320.2</v>
      </c>
      <c r="K585" s="141">
        <f t="shared" si="109"/>
        <v>320.2</v>
      </c>
      <c r="L585" s="141">
        <f t="shared" si="109"/>
        <v>320.2</v>
      </c>
      <c r="M585" s="291"/>
      <c r="N585" s="104"/>
    </row>
    <row r="586" spans="1:21" s="105" customFormat="1" ht="29.25" customHeight="1" x14ac:dyDescent="0.2">
      <c r="A586" s="107" t="s">
        <v>259</v>
      </c>
      <c r="B586" s="235" t="s">
        <v>395</v>
      </c>
      <c r="C586" s="235" t="s">
        <v>26</v>
      </c>
      <c r="D586" s="235" t="s">
        <v>68</v>
      </c>
      <c r="E586" s="235" t="s">
        <v>334</v>
      </c>
      <c r="F586" s="307">
        <v>120</v>
      </c>
      <c r="G586" s="87" t="s">
        <v>22</v>
      </c>
      <c r="H586" s="87" t="s">
        <v>25</v>
      </c>
      <c r="I586" s="87" t="s">
        <v>13</v>
      </c>
      <c r="J586" s="141">
        <f>'ведомст 3'!K63</f>
        <v>320.2</v>
      </c>
      <c r="K586" s="141">
        <f>'ведомст 3'!L63</f>
        <v>320.2</v>
      </c>
      <c r="L586" s="141">
        <f>'ведомст 3'!M63</f>
        <v>320.2</v>
      </c>
      <c r="M586" s="291"/>
      <c r="N586" s="104"/>
    </row>
    <row r="587" spans="1:21" s="105" customFormat="1" ht="29.25" customHeight="1" x14ac:dyDescent="0.25">
      <c r="A587" s="312" t="s">
        <v>188</v>
      </c>
      <c r="B587" s="235" t="s">
        <v>395</v>
      </c>
      <c r="C587" s="235" t="s">
        <v>26</v>
      </c>
      <c r="D587" s="235" t="s">
        <v>68</v>
      </c>
      <c r="E587" s="235" t="s">
        <v>334</v>
      </c>
      <c r="F587" s="307">
        <v>200</v>
      </c>
      <c r="G587" s="87"/>
      <c r="H587" s="87"/>
      <c r="I587" s="87"/>
      <c r="J587" s="141">
        <f t="shared" ref="J587:L589" si="110">J588</f>
        <v>708.9</v>
      </c>
      <c r="K587" s="141">
        <f t="shared" si="110"/>
        <v>724.8</v>
      </c>
      <c r="L587" s="141">
        <f t="shared" si="110"/>
        <v>724.8</v>
      </c>
      <c r="M587" s="291"/>
      <c r="N587" s="104"/>
    </row>
    <row r="588" spans="1:21" s="105" customFormat="1" ht="29.25" customHeight="1" x14ac:dyDescent="0.25">
      <c r="A588" s="312" t="s">
        <v>189</v>
      </c>
      <c r="B588" s="235" t="s">
        <v>395</v>
      </c>
      <c r="C588" s="235" t="s">
        <v>26</v>
      </c>
      <c r="D588" s="235" t="s">
        <v>68</v>
      </c>
      <c r="E588" s="235" t="s">
        <v>334</v>
      </c>
      <c r="F588" s="307">
        <v>240</v>
      </c>
      <c r="G588" s="87"/>
      <c r="H588" s="87"/>
      <c r="I588" s="87"/>
      <c r="J588" s="141">
        <f t="shared" si="110"/>
        <v>708.9</v>
      </c>
      <c r="K588" s="141">
        <f t="shared" si="110"/>
        <v>724.8</v>
      </c>
      <c r="L588" s="141">
        <f t="shared" si="110"/>
        <v>724.8</v>
      </c>
      <c r="M588" s="291"/>
      <c r="N588" s="104"/>
    </row>
    <row r="589" spans="1:21" s="105" customFormat="1" ht="29.25" customHeight="1" x14ac:dyDescent="0.2">
      <c r="A589" s="179" t="s">
        <v>21</v>
      </c>
      <c r="B589" s="235" t="s">
        <v>395</v>
      </c>
      <c r="C589" s="235" t="s">
        <v>26</v>
      </c>
      <c r="D589" s="235" t="s">
        <v>68</v>
      </c>
      <c r="E589" s="235" t="s">
        <v>334</v>
      </c>
      <c r="F589" s="307">
        <v>240</v>
      </c>
      <c r="G589" s="87" t="s">
        <v>22</v>
      </c>
      <c r="H589" s="87"/>
      <c r="I589" s="87"/>
      <c r="J589" s="141">
        <f t="shared" si="110"/>
        <v>708.9</v>
      </c>
      <c r="K589" s="141">
        <f t="shared" si="110"/>
        <v>724.8</v>
      </c>
      <c r="L589" s="141">
        <f t="shared" si="110"/>
        <v>724.8</v>
      </c>
      <c r="M589" s="291"/>
      <c r="N589" s="104"/>
    </row>
    <row r="590" spans="1:21" s="105" customFormat="1" ht="59.25" customHeight="1" x14ac:dyDescent="0.25">
      <c r="A590" s="319" t="s">
        <v>185</v>
      </c>
      <c r="B590" s="235" t="s">
        <v>395</v>
      </c>
      <c r="C590" s="235" t="s">
        <v>26</v>
      </c>
      <c r="D590" s="235" t="s">
        <v>68</v>
      </c>
      <c r="E590" s="235" t="s">
        <v>334</v>
      </c>
      <c r="F590" s="307">
        <v>240</v>
      </c>
      <c r="G590" s="87" t="s">
        <v>22</v>
      </c>
      <c r="H590" s="87" t="s">
        <v>25</v>
      </c>
      <c r="I590" s="87"/>
      <c r="J590" s="141">
        <f>J591+J592</f>
        <v>708.9</v>
      </c>
      <c r="K590" s="141">
        <f>K591+K592</f>
        <v>724.8</v>
      </c>
      <c r="L590" s="141">
        <f>L591+L592</f>
        <v>724.8</v>
      </c>
      <c r="M590" s="291"/>
      <c r="N590" s="104"/>
    </row>
    <row r="591" spans="1:21" s="105" customFormat="1" ht="29.25" customHeight="1" x14ac:dyDescent="0.2">
      <c r="A591" s="107" t="s">
        <v>259</v>
      </c>
      <c r="B591" s="235" t="s">
        <v>395</v>
      </c>
      <c r="C591" s="235" t="s">
        <v>26</v>
      </c>
      <c r="D591" s="235" t="s">
        <v>68</v>
      </c>
      <c r="E591" s="235" t="s">
        <v>334</v>
      </c>
      <c r="F591" s="307">
        <v>240</v>
      </c>
      <c r="G591" s="87" t="s">
        <v>22</v>
      </c>
      <c r="H591" s="87" t="s">
        <v>25</v>
      </c>
      <c r="I591" s="87" t="s">
        <v>13</v>
      </c>
      <c r="J591" s="141">
        <f>'ведомст 3'!K65</f>
        <v>654.9</v>
      </c>
      <c r="K591" s="141">
        <f>'ведомст 3'!L65</f>
        <v>670.8</v>
      </c>
      <c r="L591" s="141">
        <f>'ведомст 3'!M65</f>
        <v>670.8</v>
      </c>
      <c r="M591" s="291"/>
      <c r="N591" s="104"/>
    </row>
    <row r="592" spans="1:21" s="105" customFormat="1" ht="29.25" customHeight="1" x14ac:dyDescent="0.2">
      <c r="A592" s="179" t="s">
        <v>302</v>
      </c>
      <c r="B592" s="235" t="s">
        <v>395</v>
      </c>
      <c r="C592" s="235" t="s">
        <v>26</v>
      </c>
      <c r="D592" s="235" t="s">
        <v>68</v>
      </c>
      <c r="E592" s="235" t="s">
        <v>334</v>
      </c>
      <c r="F592" s="307">
        <v>240</v>
      </c>
      <c r="G592" s="87" t="s">
        <v>22</v>
      </c>
      <c r="H592" s="87" t="s">
        <v>25</v>
      </c>
      <c r="I592" s="87" t="s">
        <v>89</v>
      </c>
      <c r="J592" s="141">
        <f>'ведомст 3'!K390</f>
        <v>54</v>
      </c>
      <c r="K592" s="141">
        <f>'ведомст 3'!L390</f>
        <v>54</v>
      </c>
      <c r="L592" s="141">
        <f>'ведомст 3'!M390</f>
        <v>54</v>
      </c>
      <c r="M592" s="291"/>
      <c r="N592" s="104"/>
    </row>
    <row r="593" spans="1:21" s="105" customFormat="1" ht="25.5" customHeight="1" x14ac:dyDescent="0.25">
      <c r="A593" s="312" t="s">
        <v>228</v>
      </c>
      <c r="B593" s="235" t="s">
        <v>395</v>
      </c>
      <c r="C593" s="235" t="s">
        <v>26</v>
      </c>
      <c r="D593" s="235" t="s">
        <v>68</v>
      </c>
      <c r="E593" s="235" t="s">
        <v>334</v>
      </c>
      <c r="F593" s="307">
        <v>800</v>
      </c>
      <c r="G593" s="87"/>
      <c r="H593" s="87"/>
      <c r="I593" s="87"/>
      <c r="J593" s="141">
        <f t="shared" ref="J593:L596" si="111">J594</f>
        <v>15.9</v>
      </c>
      <c r="K593" s="141">
        <f t="shared" si="111"/>
        <v>14.9</v>
      </c>
      <c r="L593" s="141">
        <f t="shared" si="111"/>
        <v>14.9</v>
      </c>
      <c r="M593" s="291"/>
      <c r="N593" s="293"/>
      <c r="O593" s="161"/>
      <c r="P593" s="163"/>
    </row>
    <row r="594" spans="1:21" s="105" customFormat="1" ht="22.5" customHeight="1" x14ac:dyDescent="0.25">
      <c r="A594" s="312" t="s">
        <v>195</v>
      </c>
      <c r="B594" s="235" t="s">
        <v>395</v>
      </c>
      <c r="C594" s="235" t="s">
        <v>26</v>
      </c>
      <c r="D594" s="235" t="s">
        <v>68</v>
      </c>
      <c r="E594" s="235" t="s">
        <v>334</v>
      </c>
      <c r="F594" s="307">
        <v>850</v>
      </c>
      <c r="G594" s="87"/>
      <c r="H594" s="87"/>
      <c r="I594" s="87"/>
      <c r="J594" s="141">
        <f t="shared" si="111"/>
        <v>15.9</v>
      </c>
      <c r="K594" s="141">
        <f t="shared" si="111"/>
        <v>14.9</v>
      </c>
      <c r="L594" s="141">
        <f t="shared" si="111"/>
        <v>14.9</v>
      </c>
      <c r="M594" s="291"/>
      <c r="N594" s="104"/>
    </row>
    <row r="595" spans="1:21" s="105" customFormat="1" ht="18.75" customHeight="1" x14ac:dyDescent="0.2">
      <c r="A595" s="179" t="s">
        <v>21</v>
      </c>
      <c r="B595" s="235" t="s">
        <v>395</v>
      </c>
      <c r="C595" s="235" t="s">
        <v>26</v>
      </c>
      <c r="D595" s="235" t="s">
        <v>68</v>
      </c>
      <c r="E595" s="235" t="s">
        <v>334</v>
      </c>
      <c r="F595" s="307">
        <v>850</v>
      </c>
      <c r="G595" s="87" t="s">
        <v>22</v>
      </c>
      <c r="H595" s="87"/>
      <c r="I595" s="87"/>
      <c r="J595" s="141">
        <f t="shared" si="111"/>
        <v>15.9</v>
      </c>
      <c r="K595" s="141">
        <f t="shared" si="111"/>
        <v>14.9</v>
      </c>
      <c r="L595" s="141">
        <f t="shared" si="111"/>
        <v>14.9</v>
      </c>
      <c r="M595" s="291"/>
      <c r="N595" s="104"/>
    </row>
    <row r="596" spans="1:21" s="105" customFormat="1" ht="63" customHeight="1" x14ac:dyDescent="0.25">
      <c r="A596" s="319" t="s">
        <v>185</v>
      </c>
      <c r="B596" s="235" t="s">
        <v>395</v>
      </c>
      <c r="C596" s="235" t="s">
        <v>26</v>
      </c>
      <c r="D596" s="235" t="s">
        <v>68</v>
      </c>
      <c r="E596" s="235" t="s">
        <v>334</v>
      </c>
      <c r="F596" s="307">
        <v>850</v>
      </c>
      <c r="G596" s="87" t="s">
        <v>22</v>
      </c>
      <c r="H596" s="87" t="s">
        <v>25</v>
      </c>
      <c r="I596" s="87"/>
      <c r="J596" s="141">
        <f>J597</f>
        <v>15.9</v>
      </c>
      <c r="K596" s="141">
        <f>K597</f>
        <v>14.9</v>
      </c>
      <c r="L596" s="141">
        <f t="shared" si="111"/>
        <v>14.9</v>
      </c>
      <c r="M596" s="291"/>
      <c r="N596" s="104"/>
    </row>
    <row r="597" spans="1:21" s="105" customFormat="1" ht="29.25" customHeight="1" x14ac:dyDescent="0.2">
      <c r="A597" s="107" t="s">
        <v>259</v>
      </c>
      <c r="B597" s="235" t="s">
        <v>395</v>
      </c>
      <c r="C597" s="235" t="s">
        <v>26</v>
      </c>
      <c r="D597" s="235" t="s">
        <v>68</v>
      </c>
      <c r="E597" s="235" t="s">
        <v>334</v>
      </c>
      <c r="F597" s="307">
        <v>850</v>
      </c>
      <c r="G597" s="87" t="s">
        <v>22</v>
      </c>
      <c r="H597" s="87" t="s">
        <v>25</v>
      </c>
      <c r="I597" s="87" t="s">
        <v>13</v>
      </c>
      <c r="J597" s="141">
        <f>'ведомст 3'!K67+'ведомст 3'!K392</f>
        <v>15.9</v>
      </c>
      <c r="K597" s="141">
        <f>'ведомст 3'!L67+'ведомст 3'!L392</f>
        <v>14.9</v>
      </c>
      <c r="L597" s="141">
        <f>'ведомст 3'!M67+'ведомст 3'!M392</f>
        <v>14.9</v>
      </c>
      <c r="M597" s="291"/>
      <c r="N597" s="104"/>
    </row>
    <row r="598" spans="1:21" s="105" customFormat="1" ht="74.25" customHeight="1" x14ac:dyDescent="0.25">
      <c r="A598" s="312" t="s">
        <v>162</v>
      </c>
      <c r="B598" s="133" t="s">
        <v>395</v>
      </c>
      <c r="C598" s="133" t="s">
        <v>26</v>
      </c>
      <c r="D598" s="133" t="s">
        <v>68</v>
      </c>
      <c r="E598" s="133" t="s">
        <v>335</v>
      </c>
      <c r="F598" s="307"/>
      <c r="G598" s="190"/>
      <c r="H598" s="190"/>
      <c r="I598" s="87"/>
      <c r="J598" s="141">
        <f t="shared" ref="J598:L600" si="112">J599</f>
        <v>64.900000000000006</v>
      </c>
      <c r="K598" s="141">
        <f t="shared" si="112"/>
        <v>68.5</v>
      </c>
      <c r="L598" s="141">
        <f t="shared" si="112"/>
        <v>71.2</v>
      </c>
      <c r="M598" s="291"/>
      <c r="N598" s="104"/>
    </row>
    <row r="599" spans="1:21" s="105" customFormat="1" ht="90" x14ac:dyDescent="0.25">
      <c r="A599" s="312" t="s">
        <v>190</v>
      </c>
      <c r="B599" s="133" t="s">
        <v>395</v>
      </c>
      <c r="C599" s="133" t="s">
        <v>26</v>
      </c>
      <c r="D599" s="133" t="s">
        <v>68</v>
      </c>
      <c r="E599" s="133" t="s">
        <v>335</v>
      </c>
      <c r="F599" s="307">
        <v>100</v>
      </c>
      <c r="G599" s="190"/>
      <c r="H599" s="190"/>
      <c r="I599" s="87"/>
      <c r="J599" s="141">
        <f t="shared" si="112"/>
        <v>64.900000000000006</v>
      </c>
      <c r="K599" s="141">
        <f t="shared" si="112"/>
        <v>68.5</v>
      </c>
      <c r="L599" s="141">
        <f t="shared" si="112"/>
        <v>71.2</v>
      </c>
      <c r="M599" s="291"/>
      <c r="N599" s="104"/>
    </row>
    <row r="600" spans="1:21" s="105" customFormat="1" ht="33" customHeight="1" x14ac:dyDescent="0.25">
      <c r="A600" s="312" t="s">
        <v>191</v>
      </c>
      <c r="B600" s="133" t="s">
        <v>395</v>
      </c>
      <c r="C600" s="133" t="s">
        <v>26</v>
      </c>
      <c r="D600" s="133" t="s">
        <v>68</v>
      </c>
      <c r="E600" s="133" t="s">
        <v>335</v>
      </c>
      <c r="F600" s="307">
        <v>120</v>
      </c>
      <c r="G600" s="190"/>
      <c r="H600" s="190"/>
      <c r="I600" s="87"/>
      <c r="J600" s="141">
        <f t="shared" si="112"/>
        <v>64.900000000000006</v>
      </c>
      <c r="K600" s="141">
        <f t="shared" si="112"/>
        <v>68.5</v>
      </c>
      <c r="L600" s="141">
        <f t="shared" si="112"/>
        <v>71.2</v>
      </c>
      <c r="M600" s="291"/>
      <c r="N600" s="104"/>
    </row>
    <row r="601" spans="1:21" s="105" customFormat="1" ht="23.25" customHeight="1" x14ac:dyDescent="0.2">
      <c r="A601" s="179" t="s">
        <v>21</v>
      </c>
      <c r="B601" s="133" t="s">
        <v>395</v>
      </c>
      <c r="C601" s="133" t="s">
        <v>26</v>
      </c>
      <c r="D601" s="133" t="s">
        <v>68</v>
      </c>
      <c r="E601" s="133" t="s">
        <v>335</v>
      </c>
      <c r="F601" s="307">
        <v>120</v>
      </c>
      <c r="G601" s="190" t="s">
        <v>22</v>
      </c>
      <c r="H601" s="190"/>
      <c r="I601" s="87"/>
      <c r="J601" s="190">
        <f t="shared" ref="J601:L602" si="113">J602</f>
        <v>64.900000000000006</v>
      </c>
      <c r="K601" s="190">
        <f t="shared" si="113"/>
        <v>68.5</v>
      </c>
      <c r="L601" s="190">
        <f t="shared" si="113"/>
        <v>71.2</v>
      </c>
      <c r="M601" s="541"/>
      <c r="N601" s="104"/>
    </row>
    <row r="602" spans="1:21" s="105" customFormat="1" ht="43.5" customHeight="1" x14ac:dyDescent="0.2">
      <c r="A602" s="179" t="s">
        <v>87</v>
      </c>
      <c r="B602" s="133" t="s">
        <v>395</v>
      </c>
      <c r="C602" s="133" t="s">
        <v>26</v>
      </c>
      <c r="D602" s="133" t="s">
        <v>68</v>
      </c>
      <c r="E602" s="133" t="s">
        <v>335</v>
      </c>
      <c r="F602" s="307">
        <v>120</v>
      </c>
      <c r="G602" s="190" t="s">
        <v>22</v>
      </c>
      <c r="H602" s="87" t="s">
        <v>25</v>
      </c>
      <c r="I602" s="87"/>
      <c r="J602" s="141">
        <f t="shared" si="113"/>
        <v>64.900000000000006</v>
      </c>
      <c r="K602" s="141">
        <f t="shared" si="113"/>
        <v>68.5</v>
      </c>
      <c r="L602" s="141">
        <f t="shared" si="113"/>
        <v>71.2</v>
      </c>
      <c r="M602" s="291"/>
      <c r="N602" s="104"/>
    </row>
    <row r="603" spans="1:21" s="105" customFormat="1" ht="29.25" customHeight="1" x14ac:dyDescent="0.2">
      <c r="A603" s="179" t="s">
        <v>85</v>
      </c>
      <c r="B603" s="133" t="s">
        <v>395</v>
      </c>
      <c r="C603" s="133" t="s">
        <v>26</v>
      </c>
      <c r="D603" s="133" t="s">
        <v>68</v>
      </c>
      <c r="E603" s="133" t="s">
        <v>335</v>
      </c>
      <c r="F603" s="307">
        <v>120</v>
      </c>
      <c r="G603" s="190" t="s">
        <v>22</v>
      </c>
      <c r="H603" s="87" t="s">
        <v>25</v>
      </c>
      <c r="I603" s="87">
        <v>900</v>
      </c>
      <c r="J603" s="190">
        <f>'ведомст 3'!K70</f>
        <v>64.900000000000006</v>
      </c>
      <c r="K603" s="190">
        <f>'ведомст 3'!L70</f>
        <v>68.5</v>
      </c>
      <c r="L603" s="190">
        <f>'ведомст 3'!M70</f>
        <v>71.2</v>
      </c>
      <c r="M603" s="541"/>
      <c r="N603" s="104"/>
    </row>
    <row r="604" spans="1:21" s="105" customFormat="1" ht="31.5" customHeight="1" x14ac:dyDescent="0.25">
      <c r="A604" s="179" t="s">
        <v>460</v>
      </c>
      <c r="B604" s="350" t="s">
        <v>49</v>
      </c>
      <c r="C604" s="350"/>
      <c r="D604" s="350"/>
      <c r="E604" s="350"/>
      <c r="F604" s="307"/>
      <c r="G604" s="87"/>
      <c r="H604" s="87"/>
      <c r="I604" s="87"/>
      <c r="J604" s="141">
        <f>J605</f>
        <v>12445.4</v>
      </c>
      <c r="K604" s="141">
        <f>K605</f>
        <v>10403.299999999997</v>
      </c>
      <c r="L604" s="140">
        <f>L605</f>
        <v>10383.799999999999</v>
      </c>
      <c r="M604" s="538"/>
      <c r="N604" s="670" t="e">
        <f>J611+J617+J629+J635+J641+J646+J652+J658+J663+J674+J679+J684+J690+J696+J702+J708+J718+#REF!</f>
        <v>#REF!</v>
      </c>
      <c r="O604" s="647" t="e">
        <f>K611+K617+K629+K635+K641+K646+K652+K658+K663+K674+K679+K684+K690+K696+K702+K708+K718+#REF!</f>
        <v>#REF!</v>
      </c>
      <c r="P604" s="647" t="e">
        <f>L611+L617+L629+L635+L641+L646+L652+L658+L663+L674+L679+L684+L690+L696+L702+L708+L718+#REF!</f>
        <v>#REF!</v>
      </c>
    </row>
    <row r="605" spans="1:21" s="105" customFormat="1" ht="43.5" customHeight="1" x14ac:dyDescent="0.2">
      <c r="A605" s="179" t="s">
        <v>461</v>
      </c>
      <c r="B605" s="133" t="s">
        <v>336</v>
      </c>
      <c r="C605" s="133" t="s">
        <v>24</v>
      </c>
      <c r="D605" s="133"/>
      <c r="E605" s="133"/>
      <c r="F605" s="307"/>
      <c r="G605" s="87"/>
      <c r="H605" s="87"/>
      <c r="I605" s="87"/>
      <c r="J605" s="141">
        <f>J606+J612+J624+J630+J636+J647+J653+J669+J685+J691+J697+J703+J718+J724+J714+J622+J730</f>
        <v>12445.4</v>
      </c>
      <c r="K605" s="141">
        <f>K606+K612+K624+K630+K636+K647+K653+K669+K685+K691+K697+K703+K718+K724+K714+K622+K730</f>
        <v>10403.299999999997</v>
      </c>
      <c r="L605" s="141">
        <f>L606+L612+L624+L630+L636+L647+L653+L669+L685+L691+L697+L703+L718+L724+L714+L622+L730</f>
        <v>10383.799999999999</v>
      </c>
      <c r="M605" s="538"/>
      <c r="N605" s="671"/>
      <c r="O605" s="655"/>
      <c r="P605" s="655"/>
      <c r="Q605" s="345"/>
      <c r="R605" s="345"/>
      <c r="S605" s="345"/>
      <c r="T605" s="345"/>
      <c r="U605" s="345"/>
    </row>
    <row r="606" spans="1:21" s="105" customFormat="1" ht="28.5" customHeight="1" x14ac:dyDescent="0.2">
      <c r="A606" s="179" t="s">
        <v>79</v>
      </c>
      <c r="B606" s="133" t="s">
        <v>336</v>
      </c>
      <c r="C606" s="133" t="s">
        <v>24</v>
      </c>
      <c r="D606" s="133" t="s">
        <v>68</v>
      </c>
      <c r="E606" s="133" t="s">
        <v>383</v>
      </c>
      <c r="F606" s="307"/>
      <c r="G606" s="190"/>
      <c r="H606" s="190"/>
      <c r="I606" s="87"/>
      <c r="J606" s="190">
        <f t="shared" ref="J606:L607" si="114">J607</f>
        <v>1296.2</v>
      </c>
      <c r="K606" s="190">
        <f t="shared" si="114"/>
        <v>1296.2</v>
      </c>
      <c r="L606" s="190">
        <f t="shared" si="114"/>
        <v>1296.2</v>
      </c>
      <c r="M606" s="541"/>
      <c r="N606" s="104"/>
    </row>
    <row r="607" spans="1:21" s="105" customFormat="1" ht="29.25" customHeight="1" x14ac:dyDescent="0.25">
      <c r="A607" s="312" t="s">
        <v>207</v>
      </c>
      <c r="B607" s="133" t="s">
        <v>336</v>
      </c>
      <c r="C607" s="133" t="s">
        <v>24</v>
      </c>
      <c r="D607" s="133" t="s">
        <v>68</v>
      </c>
      <c r="E607" s="133" t="s">
        <v>383</v>
      </c>
      <c r="F607" s="307">
        <v>300</v>
      </c>
      <c r="G607" s="190"/>
      <c r="H607" s="190"/>
      <c r="I607" s="87"/>
      <c r="J607" s="190">
        <f t="shared" si="114"/>
        <v>1296.2</v>
      </c>
      <c r="K607" s="190">
        <f t="shared" si="114"/>
        <v>1296.2</v>
      </c>
      <c r="L607" s="190">
        <f t="shared" si="114"/>
        <v>1296.2</v>
      </c>
      <c r="M607" s="541"/>
      <c r="N607" s="104"/>
    </row>
    <row r="608" spans="1:21" s="105" customFormat="1" ht="28.5" customHeight="1" x14ac:dyDescent="0.25">
      <c r="A608" s="312" t="s">
        <v>208</v>
      </c>
      <c r="B608" s="133" t="s">
        <v>336</v>
      </c>
      <c r="C608" s="133" t="s">
        <v>24</v>
      </c>
      <c r="D608" s="133" t="s">
        <v>68</v>
      </c>
      <c r="E608" s="133" t="s">
        <v>383</v>
      </c>
      <c r="F608" s="307">
        <v>310</v>
      </c>
      <c r="G608" s="190"/>
      <c r="H608" s="190"/>
      <c r="I608" s="87"/>
      <c r="J608" s="190">
        <f t="shared" ref="J608:L610" si="115">J609</f>
        <v>1296.2</v>
      </c>
      <c r="K608" s="190">
        <f t="shared" si="115"/>
        <v>1296.2</v>
      </c>
      <c r="L608" s="190">
        <f t="shared" si="115"/>
        <v>1296.2</v>
      </c>
      <c r="M608" s="541"/>
      <c r="N608" s="104"/>
    </row>
    <row r="609" spans="1:14" s="105" customFormat="1" ht="21" customHeight="1" x14ac:dyDescent="0.2">
      <c r="A609" s="179" t="s">
        <v>43</v>
      </c>
      <c r="B609" s="133" t="s">
        <v>336</v>
      </c>
      <c r="C609" s="133" t="s">
        <v>24</v>
      </c>
      <c r="D609" s="133" t="s">
        <v>68</v>
      </c>
      <c r="E609" s="133" t="s">
        <v>383</v>
      </c>
      <c r="F609" s="307">
        <v>310</v>
      </c>
      <c r="G609" s="191">
        <v>10</v>
      </c>
      <c r="H609" s="190"/>
      <c r="I609" s="87"/>
      <c r="J609" s="190">
        <f t="shared" si="115"/>
        <v>1296.2</v>
      </c>
      <c r="K609" s="190">
        <f t="shared" si="115"/>
        <v>1296.2</v>
      </c>
      <c r="L609" s="190">
        <f t="shared" si="115"/>
        <v>1296.2</v>
      </c>
      <c r="M609" s="541"/>
      <c r="N609" s="104"/>
    </row>
    <row r="610" spans="1:14" s="105" customFormat="1" ht="21" customHeight="1" x14ac:dyDescent="0.2">
      <c r="A610" s="179" t="s">
        <v>44</v>
      </c>
      <c r="B610" s="133" t="s">
        <v>336</v>
      </c>
      <c r="C610" s="133" t="s">
        <v>24</v>
      </c>
      <c r="D610" s="133" t="s">
        <v>68</v>
      </c>
      <c r="E610" s="133" t="s">
        <v>383</v>
      </c>
      <c r="F610" s="307">
        <v>310</v>
      </c>
      <c r="G610" s="191" t="s">
        <v>39</v>
      </c>
      <c r="H610" s="191" t="s">
        <v>22</v>
      </c>
      <c r="I610" s="87"/>
      <c r="J610" s="190">
        <f>J611</f>
        <v>1296.2</v>
      </c>
      <c r="K610" s="190">
        <f t="shared" si="115"/>
        <v>1296.2</v>
      </c>
      <c r="L610" s="190">
        <f t="shared" si="115"/>
        <v>1296.2</v>
      </c>
      <c r="M610" s="541"/>
      <c r="N610" s="104"/>
    </row>
    <row r="611" spans="1:14" s="105" customFormat="1" ht="30.75" customHeight="1" x14ac:dyDescent="0.2">
      <c r="A611" s="179" t="s">
        <v>85</v>
      </c>
      <c r="B611" s="133" t="s">
        <v>336</v>
      </c>
      <c r="C611" s="133" t="s">
        <v>24</v>
      </c>
      <c r="D611" s="133" t="s">
        <v>68</v>
      </c>
      <c r="E611" s="133" t="s">
        <v>383</v>
      </c>
      <c r="F611" s="307">
        <v>310</v>
      </c>
      <c r="G611" s="191">
        <v>10</v>
      </c>
      <c r="H611" s="191" t="s">
        <v>22</v>
      </c>
      <c r="I611" s="87" t="s">
        <v>13</v>
      </c>
      <c r="J611" s="190">
        <f>'ведомст 3'!K254</f>
        <v>1296.2</v>
      </c>
      <c r="K611" s="190">
        <f>'ведомст 3'!L254</f>
        <v>1296.2</v>
      </c>
      <c r="L611" s="190">
        <f>'ведомст 3'!M254</f>
        <v>1296.2</v>
      </c>
      <c r="M611" s="541"/>
      <c r="N611" s="104"/>
    </row>
    <row r="612" spans="1:14" s="105" customFormat="1" ht="45" x14ac:dyDescent="0.2">
      <c r="A612" s="179" t="s">
        <v>465</v>
      </c>
      <c r="B612" s="133" t="s">
        <v>336</v>
      </c>
      <c r="C612" s="133" t="s">
        <v>24</v>
      </c>
      <c r="D612" s="133" t="s">
        <v>68</v>
      </c>
      <c r="E612" s="133" t="s">
        <v>340</v>
      </c>
      <c r="F612" s="313"/>
      <c r="G612" s="87"/>
      <c r="H612" s="87"/>
      <c r="I612" s="87"/>
      <c r="J612" s="141">
        <f t="shared" ref="J612:L616" si="116">J613</f>
        <v>125.1</v>
      </c>
      <c r="K612" s="141">
        <f t="shared" si="116"/>
        <v>125.1</v>
      </c>
      <c r="L612" s="141">
        <f t="shared" si="116"/>
        <v>125.1</v>
      </c>
      <c r="M612" s="291"/>
      <c r="N612" s="291"/>
    </row>
    <row r="613" spans="1:14" s="105" customFormat="1" x14ac:dyDescent="0.25">
      <c r="A613" s="312" t="s">
        <v>192</v>
      </c>
      <c r="B613" s="133" t="s">
        <v>336</v>
      </c>
      <c r="C613" s="133" t="s">
        <v>24</v>
      </c>
      <c r="D613" s="133" t="s">
        <v>68</v>
      </c>
      <c r="E613" s="133" t="s">
        <v>340</v>
      </c>
      <c r="F613" s="313">
        <v>800</v>
      </c>
      <c r="G613" s="87"/>
      <c r="H613" s="87"/>
      <c r="I613" s="87"/>
      <c r="J613" s="141">
        <f t="shared" si="116"/>
        <v>125.1</v>
      </c>
      <c r="K613" s="141">
        <f t="shared" si="116"/>
        <v>125.1</v>
      </c>
      <c r="L613" s="141">
        <f t="shared" si="116"/>
        <v>125.1</v>
      </c>
      <c r="M613" s="291"/>
      <c r="N613" s="104"/>
    </row>
    <row r="614" spans="1:14" s="105" customFormat="1" x14ac:dyDescent="0.25">
      <c r="A614" s="312" t="s">
        <v>101</v>
      </c>
      <c r="B614" s="133" t="s">
        <v>336</v>
      </c>
      <c r="C614" s="133" t="s">
        <v>24</v>
      </c>
      <c r="D614" s="133" t="s">
        <v>68</v>
      </c>
      <c r="E614" s="133" t="s">
        <v>340</v>
      </c>
      <c r="F614" s="313">
        <v>870</v>
      </c>
      <c r="G614" s="87"/>
      <c r="H614" s="87"/>
      <c r="I614" s="87"/>
      <c r="J614" s="141">
        <f t="shared" si="116"/>
        <v>125.1</v>
      </c>
      <c r="K614" s="141">
        <f t="shared" si="116"/>
        <v>125.1</v>
      </c>
      <c r="L614" s="141">
        <f t="shared" si="116"/>
        <v>125.1</v>
      </c>
      <c r="M614" s="291"/>
      <c r="N614" s="104"/>
    </row>
    <row r="615" spans="1:14" s="105" customFormat="1" x14ac:dyDescent="0.2">
      <c r="A615" s="179" t="s">
        <v>21</v>
      </c>
      <c r="B615" s="133" t="s">
        <v>336</v>
      </c>
      <c r="C615" s="133" t="s">
        <v>24</v>
      </c>
      <c r="D615" s="133" t="s">
        <v>68</v>
      </c>
      <c r="E615" s="133" t="s">
        <v>340</v>
      </c>
      <c r="F615" s="313">
        <v>870</v>
      </c>
      <c r="G615" s="87" t="s">
        <v>22</v>
      </c>
      <c r="H615" s="87"/>
      <c r="I615" s="87"/>
      <c r="J615" s="141">
        <f t="shared" si="116"/>
        <v>125.1</v>
      </c>
      <c r="K615" s="141">
        <f t="shared" si="116"/>
        <v>125.1</v>
      </c>
      <c r="L615" s="141">
        <f t="shared" si="116"/>
        <v>125.1</v>
      </c>
      <c r="M615" s="291"/>
      <c r="N615" s="104"/>
    </row>
    <row r="616" spans="1:14" s="105" customFormat="1" ht="19.5" customHeight="1" x14ac:dyDescent="0.2">
      <c r="A616" s="179" t="s">
        <v>32</v>
      </c>
      <c r="B616" s="133" t="s">
        <v>336</v>
      </c>
      <c r="C616" s="133" t="s">
        <v>24</v>
      </c>
      <c r="D616" s="133" t="s">
        <v>68</v>
      </c>
      <c r="E616" s="133" t="s">
        <v>340</v>
      </c>
      <c r="F616" s="313">
        <v>870</v>
      </c>
      <c r="G616" s="87" t="s">
        <v>22</v>
      </c>
      <c r="H616" s="87" t="s">
        <v>33</v>
      </c>
      <c r="I616" s="87"/>
      <c r="J616" s="141">
        <f t="shared" si="116"/>
        <v>125.1</v>
      </c>
      <c r="K616" s="141">
        <f t="shared" si="116"/>
        <v>125.1</v>
      </c>
      <c r="L616" s="141">
        <f t="shared" si="116"/>
        <v>125.1</v>
      </c>
      <c r="M616" s="291"/>
      <c r="N616" s="104"/>
    </row>
    <row r="617" spans="1:14" s="105" customFormat="1" ht="31.5" customHeight="1" x14ac:dyDescent="0.2">
      <c r="A617" s="179" t="s">
        <v>85</v>
      </c>
      <c r="B617" s="133" t="s">
        <v>336</v>
      </c>
      <c r="C617" s="133" t="s">
        <v>24</v>
      </c>
      <c r="D617" s="133" t="s">
        <v>68</v>
      </c>
      <c r="E617" s="133" t="s">
        <v>340</v>
      </c>
      <c r="F617" s="313">
        <v>870</v>
      </c>
      <c r="G617" s="87" t="s">
        <v>22</v>
      </c>
      <c r="H617" s="87" t="s">
        <v>33</v>
      </c>
      <c r="I617" s="87" t="s">
        <v>13</v>
      </c>
      <c r="J617" s="141">
        <f>'ведомст 3'!K101</f>
        <v>125.1</v>
      </c>
      <c r="K617" s="141">
        <f>'ведомст 3'!L101</f>
        <v>125.1</v>
      </c>
      <c r="L617" s="141">
        <f>'ведомст 3'!M101</f>
        <v>125.1</v>
      </c>
      <c r="M617" s="291"/>
      <c r="N617" s="104"/>
    </row>
    <row r="618" spans="1:14" s="105" customFormat="1" ht="31.5" hidden="1" customHeight="1" x14ac:dyDescent="0.2">
      <c r="A618" s="107" t="s">
        <v>470</v>
      </c>
      <c r="B618" s="133" t="s">
        <v>336</v>
      </c>
      <c r="C618" s="133" t="s">
        <v>24</v>
      </c>
      <c r="D618" s="133" t="s">
        <v>68</v>
      </c>
      <c r="E618" s="133" t="s">
        <v>469</v>
      </c>
      <c r="F618" s="313"/>
      <c r="G618" s="87"/>
      <c r="H618" s="87"/>
      <c r="I618" s="87"/>
      <c r="J618" s="589">
        <f t="shared" ref="J618:L622" si="117">J619</f>
        <v>0</v>
      </c>
      <c r="K618" s="589">
        <f t="shared" si="117"/>
        <v>0</v>
      </c>
      <c r="L618" s="589">
        <f t="shared" si="117"/>
        <v>0</v>
      </c>
      <c r="M618" s="291"/>
      <c r="N618" s="104"/>
    </row>
    <row r="619" spans="1:14" s="105" customFormat="1" ht="31.5" hidden="1" customHeight="1" x14ac:dyDescent="0.25">
      <c r="A619" s="178" t="s">
        <v>188</v>
      </c>
      <c r="B619" s="133" t="s">
        <v>336</v>
      </c>
      <c r="C619" s="133" t="s">
        <v>24</v>
      </c>
      <c r="D619" s="133" t="s">
        <v>68</v>
      </c>
      <c r="E619" s="133" t="s">
        <v>469</v>
      </c>
      <c r="F619" s="313">
        <v>200</v>
      </c>
      <c r="G619" s="87"/>
      <c r="H619" s="87"/>
      <c r="I619" s="87"/>
      <c r="J619" s="589">
        <f t="shared" si="117"/>
        <v>0</v>
      </c>
      <c r="K619" s="589">
        <f t="shared" si="117"/>
        <v>0</v>
      </c>
      <c r="L619" s="589">
        <f t="shared" si="117"/>
        <v>0</v>
      </c>
      <c r="M619" s="291"/>
      <c r="N619" s="104"/>
    </row>
    <row r="620" spans="1:14" s="105" customFormat="1" ht="31.5" hidden="1" customHeight="1" x14ac:dyDescent="0.25">
      <c r="A620" s="178" t="s">
        <v>189</v>
      </c>
      <c r="B620" s="133" t="s">
        <v>336</v>
      </c>
      <c r="C620" s="133" t="s">
        <v>24</v>
      </c>
      <c r="D620" s="133" t="s">
        <v>68</v>
      </c>
      <c r="E620" s="133" t="s">
        <v>469</v>
      </c>
      <c r="F620" s="313">
        <v>240</v>
      </c>
      <c r="G620" s="87"/>
      <c r="H620" s="87"/>
      <c r="I620" s="87"/>
      <c r="J620" s="589">
        <f t="shared" si="117"/>
        <v>0</v>
      </c>
      <c r="K620" s="589">
        <f t="shared" si="117"/>
        <v>0</v>
      </c>
      <c r="L620" s="589">
        <f t="shared" si="117"/>
        <v>0</v>
      </c>
      <c r="M620" s="291"/>
      <c r="N620" s="104"/>
    </row>
    <row r="621" spans="1:14" s="105" customFormat="1" ht="31.5" hidden="1" customHeight="1" x14ac:dyDescent="0.2">
      <c r="A621" s="179" t="s">
        <v>21</v>
      </c>
      <c r="B621" s="133" t="s">
        <v>336</v>
      </c>
      <c r="C621" s="133" t="s">
        <v>24</v>
      </c>
      <c r="D621" s="133" t="s">
        <v>68</v>
      </c>
      <c r="E621" s="133" t="s">
        <v>469</v>
      </c>
      <c r="F621" s="313">
        <v>240</v>
      </c>
      <c r="G621" s="87" t="s">
        <v>22</v>
      </c>
      <c r="H621" s="87"/>
      <c r="I621" s="87"/>
      <c r="J621" s="589">
        <f t="shared" si="117"/>
        <v>0</v>
      </c>
      <c r="K621" s="589">
        <f t="shared" si="117"/>
        <v>0</v>
      </c>
      <c r="L621" s="589">
        <f t="shared" si="117"/>
        <v>0</v>
      </c>
      <c r="M621" s="291"/>
      <c r="N621" s="104"/>
    </row>
    <row r="622" spans="1:14" s="105" customFormat="1" ht="21.75" hidden="1" customHeight="1" x14ac:dyDescent="0.2">
      <c r="A622" s="179" t="s">
        <v>34</v>
      </c>
      <c r="B622" s="133" t="s">
        <v>336</v>
      </c>
      <c r="C622" s="133" t="s">
        <v>24</v>
      </c>
      <c r="D622" s="133" t="s">
        <v>68</v>
      </c>
      <c r="E622" s="133" t="s">
        <v>469</v>
      </c>
      <c r="F622" s="313">
        <v>240</v>
      </c>
      <c r="G622" s="87" t="s">
        <v>22</v>
      </c>
      <c r="H622" s="87" t="s">
        <v>35</v>
      </c>
      <c r="I622" s="87"/>
      <c r="J622" s="589">
        <f t="shared" si="117"/>
        <v>0</v>
      </c>
      <c r="K622" s="589">
        <f t="shared" si="117"/>
        <v>0</v>
      </c>
      <c r="L622" s="589">
        <f t="shared" si="117"/>
        <v>0</v>
      </c>
      <c r="M622" s="291"/>
      <c r="N622" s="104"/>
    </row>
    <row r="623" spans="1:14" s="105" customFormat="1" ht="31.5" hidden="1" customHeight="1" x14ac:dyDescent="0.2">
      <c r="A623" s="179" t="s">
        <v>259</v>
      </c>
      <c r="B623" s="133" t="s">
        <v>336</v>
      </c>
      <c r="C623" s="133" t="s">
        <v>24</v>
      </c>
      <c r="D623" s="133" t="s">
        <v>68</v>
      </c>
      <c r="E623" s="133" t="s">
        <v>469</v>
      </c>
      <c r="F623" s="313">
        <v>240</v>
      </c>
      <c r="G623" s="87" t="s">
        <v>22</v>
      </c>
      <c r="H623" s="87" t="s">
        <v>35</v>
      </c>
      <c r="I623" s="87" t="s">
        <v>13</v>
      </c>
      <c r="J623" s="589">
        <f>'ведомст 3'!K145</f>
        <v>0</v>
      </c>
      <c r="K623" s="589">
        <f>'ведомст 3'!L145</f>
        <v>0</v>
      </c>
      <c r="L623" s="589">
        <f>'ведомст 3'!M145</f>
        <v>0</v>
      </c>
      <c r="M623" s="291"/>
      <c r="N623" s="104"/>
    </row>
    <row r="624" spans="1:14" s="105" customFormat="1" ht="31.5" customHeight="1" x14ac:dyDescent="0.2">
      <c r="A624" s="179" t="s">
        <v>11</v>
      </c>
      <c r="B624" s="332" t="s">
        <v>336</v>
      </c>
      <c r="C624" s="332" t="s">
        <v>24</v>
      </c>
      <c r="D624" s="332" t="s">
        <v>68</v>
      </c>
      <c r="E624" s="332" t="s">
        <v>366</v>
      </c>
      <c r="F624" s="333"/>
      <c r="G624" s="191"/>
      <c r="H624" s="191"/>
      <c r="I624" s="87"/>
      <c r="J624" s="190" t="str">
        <f t="shared" ref="J624:L628" si="118">J625</f>
        <v>91,8</v>
      </c>
      <c r="K624" s="190">
        <f t="shared" si="118"/>
        <v>86.3</v>
      </c>
      <c r="L624" s="190">
        <f t="shared" si="118"/>
        <v>86.3</v>
      </c>
      <c r="M624" s="541"/>
      <c r="N624" s="104"/>
    </row>
    <row r="625" spans="1:17" s="105" customFormat="1" ht="31.5" customHeight="1" x14ac:dyDescent="0.25">
      <c r="A625" s="319" t="s">
        <v>188</v>
      </c>
      <c r="B625" s="332" t="s">
        <v>336</v>
      </c>
      <c r="C625" s="332" t="s">
        <v>24</v>
      </c>
      <c r="D625" s="332" t="s">
        <v>68</v>
      </c>
      <c r="E625" s="332" t="s">
        <v>366</v>
      </c>
      <c r="F625" s="333">
        <v>200</v>
      </c>
      <c r="G625" s="191"/>
      <c r="H625" s="191"/>
      <c r="I625" s="87"/>
      <c r="J625" s="190" t="str">
        <f t="shared" si="118"/>
        <v>91,8</v>
      </c>
      <c r="K625" s="190">
        <f t="shared" si="118"/>
        <v>86.3</v>
      </c>
      <c r="L625" s="190">
        <f t="shared" si="118"/>
        <v>86.3</v>
      </c>
      <c r="M625" s="541"/>
      <c r="N625" s="104"/>
    </row>
    <row r="626" spans="1:17" s="105" customFormat="1" ht="31.5" customHeight="1" x14ac:dyDescent="0.25">
      <c r="A626" s="319" t="s">
        <v>189</v>
      </c>
      <c r="B626" s="332" t="s">
        <v>336</v>
      </c>
      <c r="C626" s="332" t="s">
        <v>24</v>
      </c>
      <c r="D626" s="332" t="s">
        <v>68</v>
      </c>
      <c r="E626" s="332" t="s">
        <v>366</v>
      </c>
      <c r="F626" s="333">
        <v>240</v>
      </c>
      <c r="G626" s="191"/>
      <c r="H626" s="191"/>
      <c r="I626" s="87"/>
      <c r="J626" s="190" t="str">
        <f t="shared" si="118"/>
        <v>91,8</v>
      </c>
      <c r="K626" s="190">
        <f t="shared" si="118"/>
        <v>86.3</v>
      </c>
      <c r="L626" s="190">
        <f t="shared" si="118"/>
        <v>86.3</v>
      </c>
      <c r="M626" s="541"/>
      <c r="N626" s="104"/>
    </row>
    <row r="627" spans="1:17" s="105" customFormat="1" ht="31.5" customHeight="1" x14ac:dyDescent="0.2">
      <c r="A627" s="179" t="s">
        <v>9</v>
      </c>
      <c r="B627" s="332" t="s">
        <v>336</v>
      </c>
      <c r="C627" s="332" t="s">
        <v>24</v>
      </c>
      <c r="D627" s="332" t="s">
        <v>68</v>
      </c>
      <c r="E627" s="332" t="s">
        <v>366</v>
      </c>
      <c r="F627" s="333">
        <v>240</v>
      </c>
      <c r="G627" s="191" t="s">
        <v>31</v>
      </c>
      <c r="H627" s="191"/>
      <c r="I627" s="87"/>
      <c r="J627" s="190" t="str">
        <f t="shared" si="118"/>
        <v>91,8</v>
      </c>
      <c r="K627" s="190">
        <f t="shared" si="118"/>
        <v>86.3</v>
      </c>
      <c r="L627" s="190">
        <f t="shared" si="118"/>
        <v>86.3</v>
      </c>
      <c r="M627" s="541"/>
      <c r="N627" s="104"/>
    </row>
    <row r="628" spans="1:17" s="105" customFormat="1" ht="27" customHeight="1" x14ac:dyDescent="0.2">
      <c r="A628" s="355" t="s">
        <v>141</v>
      </c>
      <c r="B628" s="332" t="s">
        <v>336</v>
      </c>
      <c r="C628" s="332" t="s">
        <v>24</v>
      </c>
      <c r="D628" s="332" t="s">
        <v>68</v>
      </c>
      <c r="E628" s="332" t="s">
        <v>366</v>
      </c>
      <c r="F628" s="333">
        <v>240</v>
      </c>
      <c r="G628" s="191" t="s">
        <v>31</v>
      </c>
      <c r="H628" s="191" t="s">
        <v>22</v>
      </c>
      <c r="I628" s="87"/>
      <c r="J628" s="190" t="str">
        <f t="shared" si="118"/>
        <v>91,8</v>
      </c>
      <c r="K628" s="190">
        <f t="shared" si="118"/>
        <v>86.3</v>
      </c>
      <c r="L628" s="190">
        <f t="shared" si="118"/>
        <v>86.3</v>
      </c>
      <c r="M628" s="541"/>
      <c r="N628" s="104"/>
      <c r="O628" s="356"/>
      <c r="P628" s="356"/>
      <c r="Q628" s="357"/>
    </row>
    <row r="629" spans="1:17" s="105" customFormat="1" ht="28.5" customHeight="1" x14ac:dyDescent="0.2">
      <c r="A629" s="179" t="s">
        <v>85</v>
      </c>
      <c r="B629" s="332" t="s">
        <v>336</v>
      </c>
      <c r="C629" s="332" t="s">
        <v>24</v>
      </c>
      <c r="D629" s="332" t="s">
        <v>68</v>
      </c>
      <c r="E629" s="332" t="s">
        <v>366</v>
      </c>
      <c r="F629" s="333">
        <v>240</v>
      </c>
      <c r="G629" s="191" t="s">
        <v>31</v>
      </c>
      <c r="H629" s="191" t="s">
        <v>22</v>
      </c>
      <c r="I629" s="87" t="s">
        <v>13</v>
      </c>
      <c r="J629" s="190" t="str">
        <f>'ведомст 3'!K229</f>
        <v>91,8</v>
      </c>
      <c r="K629" s="190">
        <f>'ведомст 3'!L229</f>
        <v>86.3</v>
      </c>
      <c r="L629" s="190">
        <f>'ведомст 3'!M229</f>
        <v>86.3</v>
      </c>
      <c r="M629" s="541"/>
      <c r="N629" s="104"/>
    </row>
    <row r="630" spans="1:17" s="105" customFormat="1" ht="75" hidden="1" x14ac:dyDescent="0.2">
      <c r="A630" s="179" t="s">
        <v>298</v>
      </c>
      <c r="B630" s="133" t="s">
        <v>336</v>
      </c>
      <c r="C630" s="133" t="s">
        <v>24</v>
      </c>
      <c r="D630" s="133" t="s">
        <v>68</v>
      </c>
      <c r="E630" s="133" t="s">
        <v>339</v>
      </c>
      <c r="F630" s="307"/>
      <c r="G630" s="191"/>
      <c r="H630" s="191"/>
      <c r="I630" s="87"/>
      <c r="J630" s="589">
        <f t="shared" ref="J630:L632" si="119">J631</f>
        <v>0</v>
      </c>
      <c r="K630" s="589">
        <v>0</v>
      </c>
      <c r="L630" s="589">
        <f t="shared" si="119"/>
        <v>0</v>
      </c>
      <c r="M630" s="291"/>
      <c r="N630" s="290"/>
    </row>
    <row r="631" spans="1:17" s="105" customFormat="1" ht="31.5" hidden="1" customHeight="1" x14ac:dyDescent="0.25">
      <c r="A631" s="319" t="s">
        <v>188</v>
      </c>
      <c r="B631" s="133" t="s">
        <v>336</v>
      </c>
      <c r="C631" s="133" t="s">
        <v>24</v>
      </c>
      <c r="D631" s="133" t="s">
        <v>68</v>
      </c>
      <c r="E631" s="133" t="s">
        <v>339</v>
      </c>
      <c r="F631" s="307">
        <v>200</v>
      </c>
      <c r="G631" s="191"/>
      <c r="H631" s="191"/>
      <c r="I631" s="87"/>
      <c r="J631" s="589">
        <f t="shared" si="119"/>
        <v>0</v>
      </c>
      <c r="K631" s="589">
        <v>0</v>
      </c>
      <c r="L631" s="589">
        <f t="shared" si="119"/>
        <v>0</v>
      </c>
      <c r="M631" s="291"/>
      <c r="N631" s="104"/>
    </row>
    <row r="632" spans="1:17" s="105" customFormat="1" ht="32.25" hidden="1" customHeight="1" x14ac:dyDescent="0.25">
      <c r="A632" s="319" t="s">
        <v>189</v>
      </c>
      <c r="B632" s="133" t="s">
        <v>336</v>
      </c>
      <c r="C632" s="133" t="s">
        <v>24</v>
      </c>
      <c r="D632" s="133" t="s">
        <v>68</v>
      </c>
      <c r="E632" s="133" t="s">
        <v>339</v>
      </c>
      <c r="F632" s="307">
        <v>240</v>
      </c>
      <c r="G632" s="191"/>
      <c r="H632" s="191"/>
      <c r="I632" s="87"/>
      <c r="J632" s="589">
        <f t="shared" si="119"/>
        <v>0</v>
      </c>
      <c r="K632" s="589">
        <v>0</v>
      </c>
      <c r="L632" s="589">
        <f t="shared" si="119"/>
        <v>0</v>
      </c>
      <c r="M632" s="291"/>
      <c r="N632" s="104"/>
    </row>
    <row r="633" spans="1:17" s="105" customFormat="1" hidden="1" x14ac:dyDescent="0.2">
      <c r="A633" s="179" t="s">
        <v>21</v>
      </c>
      <c r="B633" s="133" t="s">
        <v>336</v>
      </c>
      <c r="C633" s="133" t="s">
        <v>24</v>
      </c>
      <c r="D633" s="133" t="s">
        <v>68</v>
      </c>
      <c r="E633" s="133" t="s">
        <v>339</v>
      </c>
      <c r="F633" s="307">
        <v>240</v>
      </c>
      <c r="G633" s="191" t="s">
        <v>22</v>
      </c>
      <c r="H633" s="191"/>
      <c r="I633" s="87"/>
      <c r="J633" s="589">
        <f t="shared" ref="J633:L634" si="120">J634</f>
        <v>0</v>
      </c>
      <c r="K633" s="589">
        <v>0</v>
      </c>
      <c r="L633" s="589">
        <f t="shared" si="120"/>
        <v>0</v>
      </c>
      <c r="M633" s="291"/>
      <c r="N633" s="104"/>
    </row>
    <row r="634" spans="1:17" s="105" customFormat="1" hidden="1" x14ac:dyDescent="0.2">
      <c r="A634" s="179" t="s">
        <v>30</v>
      </c>
      <c r="B634" s="133" t="s">
        <v>336</v>
      </c>
      <c r="C634" s="133" t="s">
        <v>24</v>
      </c>
      <c r="D634" s="133" t="s">
        <v>68</v>
      </c>
      <c r="E634" s="133" t="s">
        <v>339</v>
      </c>
      <c r="F634" s="307">
        <v>240</v>
      </c>
      <c r="G634" s="191" t="s">
        <v>22</v>
      </c>
      <c r="H634" s="191" t="s">
        <v>31</v>
      </c>
      <c r="I634" s="87"/>
      <c r="J634" s="589">
        <f t="shared" si="120"/>
        <v>0</v>
      </c>
      <c r="K634" s="589">
        <v>0</v>
      </c>
      <c r="L634" s="589">
        <f t="shared" si="120"/>
        <v>0</v>
      </c>
      <c r="M634" s="291"/>
      <c r="N634" s="104"/>
    </row>
    <row r="635" spans="1:17" s="105" customFormat="1" ht="30.75" hidden="1" customHeight="1" x14ac:dyDescent="0.2">
      <c r="A635" s="179" t="s">
        <v>85</v>
      </c>
      <c r="B635" s="133" t="s">
        <v>336</v>
      </c>
      <c r="C635" s="133" t="s">
        <v>24</v>
      </c>
      <c r="D635" s="133" t="s">
        <v>68</v>
      </c>
      <c r="E635" s="133" t="s">
        <v>339</v>
      </c>
      <c r="F635" s="307">
        <v>240</v>
      </c>
      <c r="G635" s="191" t="s">
        <v>22</v>
      </c>
      <c r="H635" s="191" t="s">
        <v>31</v>
      </c>
      <c r="I635" s="87" t="s">
        <v>13</v>
      </c>
      <c r="J635" s="604">
        <f>'ведомст 3'!K95</f>
        <v>0</v>
      </c>
      <c r="K635" s="604">
        <v>0</v>
      </c>
      <c r="L635" s="604">
        <v>0</v>
      </c>
      <c r="M635" s="541"/>
      <c r="N635" s="104"/>
    </row>
    <row r="636" spans="1:17" s="105" customFormat="1" ht="71.25" customHeight="1" x14ac:dyDescent="0.2">
      <c r="A636" s="384" t="s">
        <v>400</v>
      </c>
      <c r="B636" s="381" t="s">
        <v>336</v>
      </c>
      <c r="C636" s="381" t="s">
        <v>24</v>
      </c>
      <c r="D636" s="381" t="s">
        <v>68</v>
      </c>
      <c r="E636" s="381" t="s">
        <v>401</v>
      </c>
      <c r="F636" s="394"/>
      <c r="G636" s="382"/>
      <c r="H636" s="382"/>
      <c r="I636" s="382"/>
      <c r="J636" s="385">
        <f>J637+J642</f>
        <v>380</v>
      </c>
      <c r="K636" s="385">
        <f>K637+K642</f>
        <v>400.1</v>
      </c>
      <c r="L636" s="385">
        <f>L637+L642</f>
        <v>414.6</v>
      </c>
      <c r="M636" s="546"/>
      <c r="N636" s="360"/>
    </row>
    <row r="637" spans="1:17" s="105" customFormat="1" ht="90" x14ac:dyDescent="0.25">
      <c r="A637" s="396" t="s">
        <v>198</v>
      </c>
      <c r="B637" s="381" t="s">
        <v>336</v>
      </c>
      <c r="C637" s="381" t="s">
        <v>24</v>
      </c>
      <c r="D637" s="381" t="s">
        <v>68</v>
      </c>
      <c r="E637" s="381" t="s">
        <v>401</v>
      </c>
      <c r="F637" s="394">
        <v>100</v>
      </c>
      <c r="G637" s="382"/>
      <c r="H637" s="382"/>
      <c r="I637" s="382"/>
      <c r="J637" s="385">
        <f t="shared" ref="J637:L638" si="121">J638</f>
        <v>332.9</v>
      </c>
      <c r="K637" s="385">
        <f t="shared" si="121"/>
        <v>353</v>
      </c>
      <c r="L637" s="385">
        <f t="shared" si="121"/>
        <v>367.5</v>
      </c>
      <c r="M637" s="138"/>
      <c r="N637" s="104"/>
    </row>
    <row r="638" spans="1:17" s="105" customFormat="1" ht="43.5" customHeight="1" x14ac:dyDescent="0.25">
      <c r="A638" s="396" t="s">
        <v>184</v>
      </c>
      <c r="B638" s="381" t="s">
        <v>336</v>
      </c>
      <c r="C638" s="381" t="s">
        <v>24</v>
      </c>
      <c r="D638" s="381" t="s">
        <v>68</v>
      </c>
      <c r="E638" s="381" t="s">
        <v>401</v>
      </c>
      <c r="F638" s="394">
        <v>120</v>
      </c>
      <c r="G638" s="382"/>
      <c r="H638" s="382"/>
      <c r="I638" s="382"/>
      <c r="J638" s="385">
        <f t="shared" si="121"/>
        <v>332.9</v>
      </c>
      <c r="K638" s="385">
        <f t="shared" si="121"/>
        <v>353</v>
      </c>
      <c r="L638" s="385">
        <f t="shared" si="121"/>
        <v>367.5</v>
      </c>
      <c r="M638" s="138"/>
      <c r="N638" s="104"/>
    </row>
    <row r="639" spans="1:17" s="105" customFormat="1" ht="27.75" customHeight="1" x14ac:dyDescent="0.25">
      <c r="A639" s="389" t="s">
        <v>97</v>
      </c>
      <c r="B639" s="381" t="s">
        <v>336</v>
      </c>
      <c r="C639" s="381" t="s">
        <v>24</v>
      </c>
      <c r="D639" s="381" t="s">
        <v>68</v>
      </c>
      <c r="E639" s="381" t="s">
        <v>401</v>
      </c>
      <c r="F639" s="394">
        <v>120</v>
      </c>
      <c r="G639" s="382" t="s">
        <v>36</v>
      </c>
      <c r="H639" s="395"/>
      <c r="I639" s="395"/>
      <c r="J639" s="385">
        <f t="shared" ref="J639:L640" si="122">J640</f>
        <v>332.9</v>
      </c>
      <c r="K639" s="385">
        <f t="shared" si="122"/>
        <v>353</v>
      </c>
      <c r="L639" s="385">
        <f t="shared" si="122"/>
        <v>367.5</v>
      </c>
      <c r="M639" s="138"/>
      <c r="N639" s="104"/>
    </row>
    <row r="640" spans="1:17" s="105" customFormat="1" ht="19.5" customHeight="1" x14ac:dyDescent="0.2">
      <c r="A640" s="389" t="s">
        <v>98</v>
      </c>
      <c r="B640" s="381" t="s">
        <v>336</v>
      </c>
      <c r="C640" s="381" t="s">
        <v>24</v>
      </c>
      <c r="D640" s="381" t="s">
        <v>68</v>
      </c>
      <c r="E640" s="381" t="s">
        <v>401</v>
      </c>
      <c r="F640" s="394">
        <v>120</v>
      </c>
      <c r="G640" s="382" t="s">
        <v>36</v>
      </c>
      <c r="H640" s="382" t="s">
        <v>25</v>
      </c>
      <c r="I640" s="382"/>
      <c r="J640" s="385">
        <f t="shared" si="122"/>
        <v>332.9</v>
      </c>
      <c r="K640" s="385">
        <f t="shared" si="122"/>
        <v>353</v>
      </c>
      <c r="L640" s="385">
        <f t="shared" si="122"/>
        <v>367.5</v>
      </c>
      <c r="M640" s="138"/>
      <c r="N640" s="104"/>
    </row>
    <row r="641" spans="1:14" s="105" customFormat="1" ht="30" x14ac:dyDescent="0.2">
      <c r="A641" s="389" t="s">
        <v>85</v>
      </c>
      <c r="B641" s="381" t="s">
        <v>336</v>
      </c>
      <c r="C641" s="381" t="s">
        <v>24</v>
      </c>
      <c r="D641" s="381" t="s">
        <v>68</v>
      </c>
      <c r="E641" s="381" t="s">
        <v>401</v>
      </c>
      <c r="F641" s="394">
        <v>120</v>
      </c>
      <c r="G641" s="382" t="s">
        <v>36</v>
      </c>
      <c r="H641" s="382" t="s">
        <v>25</v>
      </c>
      <c r="I641" s="382" t="s">
        <v>13</v>
      </c>
      <c r="J641" s="385">
        <f>'ведомст 3'!K158</f>
        <v>332.9</v>
      </c>
      <c r="K641" s="385">
        <f>'ведомст 3'!L158</f>
        <v>353</v>
      </c>
      <c r="L641" s="385">
        <f>'ведомст 3'!M158</f>
        <v>367.5</v>
      </c>
      <c r="M641" s="138"/>
      <c r="N641" s="104"/>
    </row>
    <row r="642" spans="1:14" s="105" customFormat="1" ht="45" x14ac:dyDescent="0.25">
      <c r="A642" s="397" t="s">
        <v>188</v>
      </c>
      <c r="B642" s="381" t="s">
        <v>336</v>
      </c>
      <c r="C642" s="381" t="s">
        <v>24</v>
      </c>
      <c r="D642" s="381" t="s">
        <v>68</v>
      </c>
      <c r="E642" s="381" t="s">
        <v>401</v>
      </c>
      <c r="F642" s="394">
        <v>200</v>
      </c>
      <c r="G642" s="382"/>
      <c r="H642" s="382"/>
      <c r="I642" s="382"/>
      <c r="J642" s="385">
        <f t="shared" ref="J642:L643" si="123">J643</f>
        <v>47.1</v>
      </c>
      <c r="K642" s="385">
        <f t="shared" si="123"/>
        <v>47.100000000000009</v>
      </c>
      <c r="L642" s="385">
        <f t="shared" si="123"/>
        <v>47.100000000000009</v>
      </c>
      <c r="M642" s="138"/>
      <c r="N642" s="104"/>
    </row>
    <row r="643" spans="1:14" s="105" customFormat="1" ht="45" x14ac:dyDescent="0.25">
      <c r="A643" s="397" t="s">
        <v>189</v>
      </c>
      <c r="B643" s="381" t="s">
        <v>336</v>
      </c>
      <c r="C643" s="381" t="s">
        <v>24</v>
      </c>
      <c r="D643" s="381" t="s">
        <v>68</v>
      </c>
      <c r="E643" s="381" t="s">
        <v>401</v>
      </c>
      <c r="F643" s="394">
        <v>240</v>
      </c>
      <c r="G643" s="382"/>
      <c r="H643" s="382"/>
      <c r="I643" s="382"/>
      <c r="J643" s="385">
        <f t="shared" si="123"/>
        <v>47.1</v>
      </c>
      <c r="K643" s="385">
        <f t="shared" si="123"/>
        <v>47.100000000000009</v>
      </c>
      <c r="L643" s="385">
        <f t="shared" si="123"/>
        <v>47.100000000000009</v>
      </c>
      <c r="M643" s="138"/>
      <c r="N643" s="104"/>
    </row>
    <row r="644" spans="1:14" s="105" customFormat="1" ht="30" customHeight="1" x14ac:dyDescent="0.25">
      <c r="A644" s="389" t="s">
        <v>97</v>
      </c>
      <c r="B644" s="381" t="s">
        <v>336</v>
      </c>
      <c r="C644" s="381" t="s">
        <v>24</v>
      </c>
      <c r="D644" s="381" t="s">
        <v>68</v>
      </c>
      <c r="E644" s="381" t="s">
        <v>401</v>
      </c>
      <c r="F644" s="394">
        <v>240</v>
      </c>
      <c r="G644" s="382" t="s">
        <v>36</v>
      </c>
      <c r="H644" s="395"/>
      <c r="I644" s="395"/>
      <c r="J644" s="385">
        <f t="shared" ref="J644:L645" si="124">J645</f>
        <v>47.1</v>
      </c>
      <c r="K644" s="385">
        <f t="shared" si="124"/>
        <v>47.100000000000009</v>
      </c>
      <c r="L644" s="385">
        <f t="shared" si="124"/>
        <v>47.100000000000009</v>
      </c>
      <c r="M644" s="138"/>
      <c r="N644" s="104"/>
    </row>
    <row r="645" spans="1:14" s="105" customFormat="1" ht="19.5" customHeight="1" x14ac:dyDescent="0.2">
      <c r="A645" s="389" t="s">
        <v>98</v>
      </c>
      <c r="B645" s="381" t="s">
        <v>336</v>
      </c>
      <c r="C645" s="381" t="s">
        <v>24</v>
      </c>
      <c r="D645" s="381" t="s">
        <v>68</v>
      </c>
      <c r="E645" s="381" t="s">
        <v>401</v>
      </c>
      <c r="F645" s="394">
        <v>240</v>
      </c>
      <c r="G645" s="382" t="s">
        <v>36</v>
      </c>
      <c r="H645" s="382" t="s">
        <v>25</v>
      </c>
      <c r="I645" s="382"/>
      <c r="J645" s="385">
        <f t="shared" si="124"/>
        <v>47.1</v>
      </c>
      <c r="K645" s="385">
        <f t="shared" si="124"/>
        <v>47.100000000000009</v>
      </c>
      <c r="L645" s="385">
        <f t="shared" si="124"/>
        <v>47.100000000000009</v>
      </c>
      <c r="M645" s="138"/>
      <c r="N645" s="104"/>
    </row>
    <row r="646" spans="1:14" s="105" customFormat="1" ht="30" x14ac:dyDescent="0.2">
      <c r="A646" s="389" t="s">
        <v>85</v>
      </c>
      <c r="B646" s="381" t="s">
        <v>336</v>
      </c>
      <c r="C646" s="381" t="s">
        <v>24</v>
      </c>
      <c r="D646" s="381" t="s">
        <v>68</v>
      </c>
      <c r="E646" s="381" t="s">
        <v>401</v>
      </c>
      <c r="F646" s="394">
        <v>240</v>
      </c>
      <c r="G646" s="382" t="s">
        <v>36</v>
      </c>
      <c r="H646" s="382" t="s">
        <v>25</v>
      </c>
      <c r="I646" s="382" t="s">
        <v>13</v>
      </c>
      <c r="J646" s="385">
        <f>'ведомст 3'!K160</f>
        <v>47.1</v>
      </c>
      <c r="K646" s="385">
        <f>'ведомст 3'!L160</f>
        <v>47.100000000000009</v>
      </c>
      <c r="L646" s="385">
        <f>'ведомст 3'!M160</f>
        <v>47.100000000000009</v>
      </c>
      <c r="M646" s="138"/>
      <c r="N646" s="104"/>
    </row>
    <row r="647" spans="1:14" s="105" customFormat="1" ht="30" x14ac:dyDescent="0.2">
      <c r="A647" s="179" t="s">
        <v>90</v>
      </c>
      <c r="B647" s="133" t="s">
        <v>336</v>
      </c>
      <c r="C647" s="133" t="s">
        <v>24</v>
      </c>
      <c r="D647" s="133" t="s">
        <v>68</v>
      </c>
      <c r="E647" s="133" t="s">
        <v>350</v>
      </c>
      <c r="F647" s="313"/>
      <c r="G647" s="87"/>
      <c r="H647" s="87"/>
      <c r="I647" s="87"/>
      <c r="J647" s="141">
        <f t="shared" ref="J647:L651" si="125">J648</f>
        <v>6496</v>
      </c>
      <c r="K647" s="141">
        <f t="shared" si="125"/>
        <v>4496</v>
      </c>
      <c r="L647" s="141">
        <f t="shared" si="125"/>
        <v>4496</v>
      </c>
      <c r="M647" s="291"/>
      <c r="N647" s="104"/>
    </row>
    <row r="648" spans="1:14" s="105" customFormat="1" ht="45" x14ac:dyDescent="0.2">
      <c r="A648" s="337" t="s">
        <v>248</v>
      </c>
      <c r="B648" s="133" t="s">
        <v>336</v>
      </c>
      <c r="C648" s="133" t="s">
        <v>24</v>
      </c>
      <c r="D648" s="133" t="s">
        <v>68</v>
      </c>
      <c r="E648" s="133" t="s">
        <v>350</v>
      </c>
      <c r="F648" s="313">
        <v>600</v>
      </c>
      <c r="G648" s="87"/>
      <c r="H648" s="87"/>
      <c r="I648" s="87"/>
      <c r="J648" s="141">
        <f t="shared" si="125"/>
        <v>6496</v>
      </c>
      <c r="K648" s="141">
        <f t="shared" si="125"/>
        <v>4496</v>
      </c>
      <c r="L648" s="141">
        <f t="shared" si="125"/>
        <v>4496</v>
      </c>
      <c r="M648" s="291"/>
      <c r="N648" s="104"/>
    </row>
    <row r="649" spans="1:14" s="105" customFormat="1" x14ac:dyDescent="0.25">
      <c r="A649" s="312" t="s">
        <v>249</v>
      </c>
      <c r="B649" s="133" t="s">
        <v>336</v>
      </c>
      <c r="C649" s="133" t="s">
        <v>24</v>
      </c>
      <c r="D649" s="133" t="s">
        <v>68</v>
      </c>
      <c r="E649" s="133" t="s">
        <v>350</v>
      </c>
      <c r="F649" s="313">
        <v>610</v>
      </c>
      <c r="G649" s="87"/>
      <c r="H649" s="87"/>
      <c r="I649" s="87"/>
      <c r="J649" s="141">
        <f t="shared" si="125"/>
        <v>6496</v>
      </c>
      <c r="K649" s="141">
        <f t="shared" si="125"/>
        <v>4496</v>
      </c>
      <c r="L649" s="141">
        <f t="shared" si="125"/>
        <v>4496</v>
      </c>
      <c r="M649" s="291"/>
      <c r="N649" s="104"/>
    </row>
    <row r="650" spans="1:14" s="105" customFormat="1" x14ac:dyDescent="0.2">
      <c r="A650" s="179" t="s">
        <v>21</v>
      </c>
      <c r="B650" s="133" t="s">
        <v>336</v>
      </c>
      <c r="C650" s="133" t="s">
        <v>24</v>
      </c>
      <c r="D650" s="133" t="s">
        <v>68</v>
      </c>
      <c r="E650" s="133" t="s">
        <v>350</v>
      </c>
      <c r="F650" s="313">
        <v>610</v>
      </c>
      <c r="G650" s="87" t="s">
        <v>22</v>
      </c>
      <c r="H650" s="87"/>
      <c r="I650" s="87"/>
      <c r="J650" s="141">
        <f t="shared" si="125"/>
        <v>6496</v>
      </c>
      <c r="K650" s="141">
        <f t="shared" si="125"/>
        <v>4496</v>
      </c>
      <c r="L650" s="141">
        <f t="shared" si="125"/>
        <v>4496</v>
      </c>
      <c r="M650" s="291"/>
      <c r="N650" s="104"/>
    </row>
    <row r="651" spans="1:14" s="105" customFormat="1" x14ac:dyDescent="0.2">
      <c r="A651" s="179" t="s">
        <v>34</v>
      </c>
      <c r="B651" s="133" t="s">
        <v>336</v>
      </c>
      <c r="C651" s="133" t="s">
        <v>24</v>
      </c>
      <c r="D651" s="133" t="s">
        <v>68</v>
      </c>
      <c r="E651" s="133" t="s">
        <v>350</v>
      </c>
      <c r="F651" s="313">
        <v>610</v>
      </c>
      <c r="G651" s="87" t="s">
        <v>22</v>
      </c>
      <c r="H651" s="87" t="s">
        <v>35</v>
      </c>
      <c r="I651" s="87"/>
      <c r="J651" s="141">
        <f t="shared" si="125"/>
        <v>6496</v>
      </c>
      <c r="K651" s="141">
        <f t="shared" si="125"/>
        <v>4496</v>
      </c>
      <c r="L651" s="141">
        <f t="shared" si="125"/>
        <v>4496</v>
      </c>
      <c r="M651" s="291"/>
      <c r="N651" s="104"/>
    </row>
    <row r="652" spans="1:14" s="105" customFormat="1" ht="30" x14ac:dyDescent="0.2">
      <c r="A652" s="179" t="s">
        <v>259</v>
      </c>
      <c r="B652" s="133" t="s">
        <v>336</v>
      </c>
      <c r="C652" s="133" t="s">
        <v>24</v>
      </c>
      <c r="D652" s="133" t="s">
        <v>68</v>
      </c>
      <c r="E652" s="133" t="s">
        <v>350</v>
      </c>
      <c r="F652" s="313">
        <v>610</v>
      </c>
      <c r="G652" s="87" t="s">
        <v>22</v>
      </c>
      <c r="H652" s="87" t="s">
        <v>35</v>
      </c>
      <c r="I652" s="87" t="s">
        <v>13</v>
      </c>
      <c r="J652" s="141">
        <f>'ведомст 3'!K148</f>
        <v>6496</v>
      </c>
      <c r="K652" s="141">
        <f>'ведомст 3'!L148</f>
        <v>4496</v>
      </c>
      <c r="L652" s="141">
        <f>'ведомст 3'!M148</f>
        <v>4496</v>
      </c>
      <c r="M652" s="291"/>
      <c r="N652" s="104"/>
    </row>
    <row r="653" spans="1:14" s="105" customFormat="1" ht="18" customHeight="1" x14ac:dyDescent="0.2">
      <c r="A653" s="179" t="s">
        <v>76</v>
      </c>
      <c r="B653" s="133" t="s">
        <v>336</v>
      </c>
      <c r="C653" s="133" t="s">
        <v>24</v>
      </c>
      <c r="D653" s="133" t="s">
        <v>68</v>
      </c>
      <c r="E653" s="133" t="s">
        <v>351</v>
      </c>
      <c r="F653" s="313"/>
      <c r="G653" s="87"/>
      <c r="H653" s="87"/>
      <c r="I653" s="87"/>
      <c r="J653" s="141">
        <f>J654+J659+J668</f>
        <v>305.70000000000005</v>
      </c>
      <c r="K653" s="141">
        <f>K654+K659</f>
        <v>281.3</v>
      </c>
      <c r="L653" s="141">
        <f>L654+L659</f>
        <v>281.3</v>
      </c>
      <c r="M653" s="291"/>
      <c r="N653" s="104"/>
    </row>
    <row r="654" spans="1:14" s="105" customFormat="1" ht="90" x14ac:dyDescent="0.25">
      <c r="A654" s="312" t="s">
        <v>198</v>
      </c>
      <c r="B654" s="133" t="s">
        <v>336</v>
      </c>
      <c r="C654" s="133" t="s">
        <v>24</v>
      </c>
      <c r="D654" s="133" t="s">
        <v>68</v>
      </c>
      <c r="E654" s="133" t="s">
        <v>351</v>
      </c>
      <c r="F654" s="313">
        <v>100</v>
      </c>
      <c r="G654" s="87"/>
      <c r="H654" s="87"/>
      <c r="I654" s="87"/>
      <c r="J654" s="141">
        <f t="shared" ref="J654:L657" si="126">J655</f>
        <v>278.10000000000002</v>
      </c>
      <c r="K654" s="141">
        <f t="shared" si="126"/>
        <v>278.10000000000002</v>
      </c>
      <c r="L654" s="141">
        <f t="shared" si="126"/>
        <v>278.10000000000002</v>
      </c>
      <c r="M654" s="291"/>
      <c r="N654" s="104"/>
    </row>
    <row r="655" spans="1:14" s="105" customFormat="1" ht="27" customHeight="1" x14ac:dyDescent="0.25">
      <c r="A655" s="312" t="s">
        <v>199</v>
      </c>
      <c r="B655" s="133" t="s">
        <v>336</v>
      </c>
      <c r="C655" s="133" t="s">
        <v>24</v>
      </c>
      <c r="D655" s="133" t="s">
        <v>68</v>
      </c>
      <c r="E655" s="133" t="s">
        <v>351</v>
      </c>
      <c r="F655" s="313">
        <v>110</v>
      </c>
      <c r="G655" s="87"/>
      <c r="H655" s="87"/>
      <c r="I655" s="87"/>
      <c r="J655" s="141">
        <f t="shared" si="126"/>
        <v>278.10000000000002</v>
      </c>
      <c r="K655" s="141">
        <f t="shared" si="126"/>
        <v>278.10000000000002</v>
      </c>
      <c r="L655" s="141">
        <f t="shared" si="126"/>
        <v>278.10000000000002</v>
      </c>
      <c r="M655" s="291"/>
      <c r="N655" s="104"/>
    </row>
    <row r="656" spans="1:14" s="105" customFormat="1" ht="15.75" customHeight="1" x14ac:dyDescent="0.2">
      <c r="A656" s="179" t="s">
        <v>21</v>
      </c>
      <c r="B656" s="133" t="s">
        <v>336</v>
      </c>
      <c r="C656" s="133" t="s">
        <v>24</v>
      </c>
      <c r="D656" s="133" t="s">
        <v>68</v>
      </c>
      <c r="E656" s="133" t="s">
        <v>351</v>
      </c>
      <c r="F656" s="313">
        <v>110</v>
      </c>
      <c r="G656" s="87" t="s">
        <v>22</v>
      </c>
      <c r="H656" s="87"/>
      <c r="I656" s="87"/>
      <c r="J656" s="141">
        <f t="shared" si="126"/>
        <v>278.10000000000002</v>
      </c>
      <c r="K656" s="141">
        <f t="shared" si="126"/>
        <v>278.10000000000002</v>
      </c>
      <c r="L656" s="141">
        <f t="shared" si="126"/>
        <v>278.10000000000002</v>
      </c>
      <c r="M656" s="291"/>
      <c r="N656" s="104"/>
    </row>
    <row r="657" spans="1:14" s="105" customFormat="1" ht="15.75" customHeight="1" x14ac:dyDescent="0.2">
      <c r="A657" s="179" t="s">
        <v>34</v>
      </c>
      <c r="B657" s="133" t="s">
        <v>336</v>
      </c>
      <c r="C657" s="133" t="s">
        <v>24</v>
      </c>
      <c r="D657" s="133" t="s">
        <v>68</v>
      </c>
      <c r="E657" s="133" t="s">
        <v>351</v>
      </c>
      <c r="F657" s="313">
        <v>110</v>
      </c>
      <c r="G657" s="87" t="s">
        <v>22</v>
      </c>
      <c r="H657" s="87" t="s">
        <v>35</v>
      </c>
      <c r="I657" s="87"/>
      <c r="J657" s="141">
        <f t="shared" si="126"/>
        <v>278.10000000000002</v>
      </c>
      <c r="K657" s="141">
        <f t="shared" si="126"/>
        <v>278.10000000000002</v>
      </c>
      <c r="L657" s="141">
        <f t="shared" si="126"/>
        <v>278.10000000000002</v>
      </c>
      <c r="M657" s="291"/>
      <c r="N657" s="104"/>
    </row>
    <row r="658" spans="1:14" s="105" customFormat="1" ht="29.25" customHeight="1" x14ac:dyDescent="0.2">
      <c r="A658" s="179" t="s">
        <v>301</v>
      </c>
      <c r="B658" s="133" t="s">
        <v>336</v>
      </c>
      <c r="C658" s="133" t="s">
        <v>24</v>
      </c>
      <c r="D658" s="133" t="s">
        <v>68</v>
      </c>
      <c r="E658" s="133" t="s">
        <v>351</v>
      </c>
      <c r="F658" s="313">
        <v>110</v>
      </c>
      <c r="G658" s="87" t="s">
        <v>22</v>
      </c>
      <c r="H658" s="87" t="s">
        <v>35</v>
      </c>
      <c r="I658" s="87" t="s">
        <v>88</v>
      </c>
      <c r="J658" s="141">
        <f>'ведомст 3'!K315</f>
        <v>278.10000000000002</v>
      </c>
      <c r="K658" s="141">
        <f>'ведомст 3'!L315</f>
        <v>278.10000000000002</v>
      </c>
      <c r="L658" s="141">
        <f>'ведомст 3'!M315</f>
        <v>278.10000000000002</v>
      </c>
      <c r="M658" s="291"/>
      <c r="N658" s="104"/>
    </row>
    <row r="659" spans="1:14" s="105" customFormat="1" ht="30" customHeight="1" x14ac:dyDescent="0.25">
      <c r="A659" s="319" t="s">
        <v>188</v>
      </c>
      <c r="B659" s="133" t="s">
        <v>336</v>
      </c>
      <c r="C659" s="133" t="s">
        <v>24</v>
      </c>
      <c r="D659" s="133" t="s">
        <v>68</v>
      </c>
      <c r="E659" s="133" t="s">
        <v>351</v>
      </c>
      <c r="F659" s="313">
        <v>200</v>
      </c>
      <c r="G659" s="87"/>
      <c r="H659" s="87"/>
      <c r="I659" s="87"/>
      <c r="J659" s="141">
        <f t="shared" ref="J659:L662" si="127">J660</f>
        <v>26.6</v>
      </c>
      <c r="K659" s="141">
        <f t="shared" si="127"/>
        <v>3.2</v>
      </c>
      <c r="L659" s="141">
        <f t="shared" si="127"/>
        <v>3.2</v>
      </c>
      <c r="M659" s="291"/>
      <c r="N659" s="104"/>
    </row>
    <row r="660" spans="1:14" s="105" customFormat="1" ht="30" customHeight="1" x14ac:dyDescent="0.25">
      <c r="A660" s="319" t="s">
        <v>189</v>
      </c>
      <c r="B660" s="133" t="s">
        <v>336</v>
      </c>
      <c r="C660" s="133" t="s">
        <v>24</v>
      </c>
      <c r="D660" s="133" t="s">
        <v>68</v>
      </c>
      <c r="E660" s="133" t="s">
        <v>351</v>
      </c>
      <c r="F660" s="313">
        <v>240</v>
      </c>
      <c r="G660" s="87"/>
      <c r="H660" s="87"/>
      <c r="I660" s="87"/>
      <c r="J660" s="141">
        <f t="shared" si="127"/>
        <v>26.6</v>
      </c>
      <c r="K660" s="141">
        <f t="shared" si="127"/>
        <v>3.2</v>
      </c>
      <c r="L660" s="141">
        <f t="shared" si="127"/>
        <v>3.2</v>
      </c>
      <c r="M660" s="291"/>
      <c r="N660" s="104"/>
    </row>
    <row r="661" spans="1:14" s="105" customFormat="1" ht="15.75" customHeight="1" x14ac:dyDescent="0.2">
      <c r="A661" s="179" t="s">
        <v>21</v>
      </c>
      <c r="B661" s="133" t="s">
        <v>336</v>
      </c>
      <c r="C661" s="133" t="s">
        <v>24</v>
      </c>
      <c r="D661" s="133" t="s">
        <v>68</v>
      </c>
      <c r="E661" s="133" t="s">
        <v>351</v>
      </c>
      <c r="F661" s="313">
        <v>240</v>
      </c>
      <c r="G661" s="87" t="s">
        <v>22</v>
      </c>
      <c r="H661" s="87"/>
      <c r="I661" s="87"/>
      <c r="J661" s="141">
        <f t="shared" si="127"/>
        <v>26.6</v>
      </c>
      <c r="K661" s="141">
        <f t="shared" si="127"/>
        <v>3.2</v>
      </c>
      <c r="L661" s="141">
        <f t="shared" si="127"/>
        <v>3.2</v>
      </c>
      <c r="M661" s="291"/>
      <c r="N661" s="104"/>
    </row>
    <row r="662" spans="1:14" s="105" customFormat="1" ht="15.75" customHeight="1" x14ac:dyDescent="0.2">
      <c r="A662" s="179" t="s">
        <v>34</v>
      </c>
      <c r="B662" s="133" t="s">
        <v>336</v>
      </c>
      <c r="C662" s="133" t="s">
        <v>24</v>
      </c>
      <c r="D662" s="133" t="s">
        <v>68</v>
      </c>
      <c r="E662" s="133" t="s">
        <v>351</v>
      </c>
      <c r="F662" s="313">
        <v>240</v>
      </c>
      <c r="G662" s="87" t="s">
        <v>22</v>
      </c>
      <c r="H662" s="87" t="s">
        <v>35</v>
      </c>
      <c r="I662" s="87"/>
      <c r="J662" s="141">
        <f t="shared" si="127"/>
        <v>26.6</v>
      </c>
      <c r="K662" s="141">
        <f t="shared" si="127"/>
        <v>3.2</v>
      </c>
      <c r="L662" s="141">
        <f t="shared" si="127"/>
        <v>3.2</v>
      </c>
      <c r="M662" s="291"/>
      <c r="N662" s="104"/>
    </row>
    <row r="663" spans="1:14" s="105" customFormat="1" ht="29.25" customHeight="1" x14ac:dyDescent="0.2">
      <c r="A663" s="179" t="s">
        <v>301</v>
      </c>
      <c r="B663" s="133" t="s">
        <v>336</v>
      </c>
      <c r="C663" s="133" t="s">
        <v>24</v>
      </c>
      <c r="D663" s="133" t="s">
        <v>68</v>
      </c>
      <c r="E663" s="133" t="s">
        <v>351</v>
      </c>
      <c r="F663" s="313">
        <v>240</v>
      </c>
      <c r="G663" s="87" t="s">
        <v>22</v>
      </c>
      <c r="H663" s="87" t="s">
        <v>35</v>
      </c>
      <c r="I663" s="87" t="s">
        <v>88</v>
      </c>
      <c r="J663" s="141">
        <f>'ведомст 3'!K317</f>
        <v>26.6</v>
      </c>
      <c r="K663" s="141">
        <f>'ведомст 3'!L317</f>
        <v>3.2</v>
      </c>
      <c r="L663" s="141">
        <f>'ведомст 3'!M317</f>
        <v>3.2</v>
      </c>
      <c r="M663" s="291"/>
      <c r="N663" s="104"/>
    </row>
    <row r="664" spans="1:14" s="105" customFormat="1" ht="29.25" customHeight="1" x14ac:dyDescent="0.25">
      <c r="A664" s="312" t="s">
        <v>149</v>
      </c>
      <c r="B664" s="133" t="s">
        <v>336</v>
      </c>
      <c r="C664" s="133" t="s">
        <v>24</v>
      </c>
      <c r="D664" s="133" t="s">
        <v>68</v>
      </c>
      <c r="E664" s="133" t="s">
        <v>351</v>
      </c>
      <c r="F664" s="358">
        <v>800</v>
      </c>
      <c r="G664" s="87"/>
      <c r="H664" s="87"/>
      <c r="I664" s="87"/>
      <c r="J664" s="141">
        <f t="shared" ref="J664:L667" si="128">J665</f>
        <v>1</v>
      </c>
      <c r="K664" s="141">
        <f t="shared" si="128"/>
        <v>0</v>
      </c>
      <c r="L664" s="141">
        <f t="shared" si="128"/>
        <v>0</v>
      </c>
      <c r="M664" s="291"/>
      <c r="N664" s="104"/>
    </row>
    <row r="665" spans="1:14" s="105" customFormat="1" ht="29.25" customHeight="1" x14ac:dyDescent="0.25">
      <c r="A665" s="312" t="s">
        <v>195</v>
      </c>
      <c r="B665" s="133" t="s">
        <v>336</v>
      </c>
      <c r="C665" s="133" t="s">
        <v>24</v>
      </c>
      <c r="D665" s="133" t="s">
        <v>68</v>
      </c>
      <c r="E665" s="133" t="s">
        <v>351</v>
      </c>
      <c r="F665" s="358">
        <v>850</v>
      </c>
      <c r="G665" s="87"/>
      <c r="H665" s="87"/>
      <c r="I665" s="87"/>
      <c r="J665" s="141">
        <f t="shared" si="128"/>
        <v>1</v>
      </c>
      <c r="K665" s="141">
        <f t="shared" si="128"/>
        <v>0</v>
      </c>
      <c r="L665" s="141">
        <f t="shared" si="128"/>
        <v>0</v>
      </c>
      <c r="M665" s="291"/>
      <c r="N665" s="104"/>
    </row>
    <row r="666" spans="1:14" s="105" customFormat="1" ht="29.25" customHeight="1" x14ac:dyDescent="0.2">
      <c r="A666" s="179" t="s">
        <v>21</v>
      </c>
      <c r="B666" s="133" t="s">
        <v>336</v>
      </c>
      <c r="C666" s="133" t="s">
        <v>24</v>
      </c>
      <c r="D666" s="133" t="s">
        <v>68</v>
      </c>
      <c r="E666" s="133" t="s">
        <v>351</v>
      </c>
      <c r="F666" s="358">
        <v>850</v>
      </c>
      <c r="G666" s="87" t="s">
        <v>22</v>
      </c>
      <c r="H666" s="87"/>
      <c r="I666" s="87"/>
      <c r="J666" s="141">
        <f t="shared" si="128"/>
        <v>1</v>
      </c>
      <c r="K666" s="141">
        <f t="shared" si="128"/>
        <v>0</v>
      </c>
      <c r="L666" s="141">
        <f t="shared" si="128"/>
        <v>0</v>
      </c>
      <c r="M666" s="291"/>
      <c r="N666" s="104"/>
    </row>
    <row r="667" spans="1:14" s="105" customFormat="1" ht="29.25" customHeight="1" x14ac:dyDescent="0.2">
      <c r="A667" s="179" t="s">
        <v>34</v>
      </c>
      <c r="B667" s="133" t="s">
        <v>336</v>
      </c>
      <c r="C667" s="133" t="s">
        <v>24</v>
      </c>
      <c r="D667" s="133" t="s">
        <v>68</v>
      </c>
      <c r="E667" s="133" t="s">
        <v>351</v>
      </c>
      <c r="F667" s="358">
        <v>850</v>
      </c>
      <c r="G667" s="87" t="s">
        <v>22</v>
      </c>
      <c r="H667" s="87" t="s">
        <v>35</v>
      </c>
      <c r="I667" s="87"/>
      <c r="J667" s="141">
        <f t="shared" si="128"/>
        <v>1</v>
      </c>
      <c r="K667" s="141">
        <f t="shared" si="128"/>
        <v>0</v>
      </c>
      <c r="L667" s="141">
        <f t="shared" si="128"/>
        <v>0</v>
      </c>
      <c r="M667" s="291"/>
      <c r="N667" s="104"/>
    </row>
    <row r="668" spans="1:14" s="105" customFormat="1" ht="29.25" customHeight="1" x14ac:dyDescent="0.2">
      <c r="A668" s="179" t="s">
        <v>302</v>
      </c>
      <c r="B668" s="133" t="s">
        <v>336</v>
      </c>
      <c r="C668" s="133" t="s">
        <v>24</v>
      </c>
      <c r="D668" s="133" t="s">
        <v>68</v>
      </c>
      <c r="E668" s="133" t="s">
        <v>351</v>
      </c>
      <c r="F668" s="358">
        <v>850</v>
      </c>
      <c r="G668" s="87" t="s">
        <v>22</v>
      </c>
      <c r="H668" s="87" t="s">
        <v>35</v>
      </c>
      <c r="I668" s="87" t="s">
        <v>89</v>
      </c>
      <c r="J668" s="141">
        <f>'ведомст 3'!K319</f>
        <v>1</v>
      </c>
      <c r="K668" s="141">
        <f>'ведомст 3'!L319</f>
        <v>0</v>
      </c>
      <c r="L668" s="141">
        <f>'ведомст 3'!M319</f>
        <v>0</v>
      </c>
      <c r="M668" s="291"/>
      <c r="N668" s="104"/>
    </row>
    <row r="669" spans="1:14" s="105" customFormat="1" ht="25.5" customHeight="1" x14ac:dyDescent="0.2">
      <c r="A669" s="179" t="s">
        <v>5</v>
      </c>
      <c r="B669" s="133" t="s">
        <v>336</v>
      </c>
      <c r="C669" s="133" t="s">
        <v>24</v>
      </c>
      <c r="D669" s="133" t="s">
        <v>68</v>
      </c>
      <c r="E669" s="133" t="s">
        <v>352</v>
      </c>
      <c r="F669" s="358"/>
      <c r="G669" s="87"/>
      <c r="H669" s="87"/>
      <c r="I669" s="87"/>
      <c r="J669" s="141">
        <f>J670+J675+J680</f>
        <v>3435.9</v>
      </c>
      <c r="K669" s="141">
        <f>K670+K675+K680</f>
        <v>3435.9</v>
      </c>
      <c r="L669" s="141">
        <f>L670+L675+L680</f>
        <v>3435.9</v>
      </c>
      <c r="M669" s="291"/>
      <c r="N669" s="104"/>
    </row>
    <row r="670" spans="1:14" s="105" customFormat="1" ht="90" x14ac:dyDescent="0.25">
      <c r="A670" s="312" t="s">
        <v>198</v>
      </c>
      <c r="B670" s="133" t="s">
        <v>336</v>
      </c>
      <c r="C670" s="133" t="s">
        <v>24</v>
      </c>
      <c r="D670" s="133" t="s">
        <v>68</v>
      </c>
      <c r="E670" s="133" t="s">
        <v>352</v>
      </c>
      <c r="F670" s="313">
        <v>100</v>
      </c>
      <c r="G670" s="87"/>
      <c r="H670" s="87"/>
      <c r="I670" s="87"/>
      <c r="J670" s="141">
        <f t="shared" ref="J670:L673" si="129">J671</f>
        <v>3340.4</v>
      </c>
      <c r="K670" s="141">
        <f t="shared" si="129"/>
        <v>3340.4</v>
      </c>
      <c r="L670" s="141">
        <f t="shared" si="129"/>
        <v>3340.4</v>
      </c>
      <c r="M670" s="291"/>
      <c r="N670" s="104"/>
    </row>
    <row r="671" spans="1:14" s="105" customFormat="1" ht="15.75" customHeight="1" x14ac:dyDescent="0.25">
      <c r="A671" s="312" t="s">
        <v>199</v>
      </c>
      <c r="B671" s="133" t="s">
        <v>336</v>
      </c>
      <c r="C671" s="133" t="s">
        <v>24</v>
      </c>
      <c r="D671" s="133" t="s">
        <v>68</v>
      </c>
      <c r="E671" s="133" t="s">
        <v>352</v>
      </c>
      <c r="F671" s="313">
        <v>110</v>
      </c>
      <c r="G671" s="87"/>
      <c r="H671" s="87"/>
      <c r="I671" s="87"/>
      <c r="J671" s="141">
        <f t="shared" si="129"/>
        <v>3340.4</v>
      </c>
      <c r="K671" s="141">
        <f t="shared" si="129"/>
        <v>3340.4</v>
      </c>
      <c r="L671" s="141">
        <f t="shared" si="129"/>
        <v>3340.4</v>
      </c>
      <c r="M671" s="291"/>
      <c r="N671" s="104"/>
    </row>
    <row r="672" spans="1:14" s="105" customFormat="1" ht="15.75" customHeight="1" x14ac:dyDescent="0.2">
      <c r="A672" s="179" t="s">
        <v>21</v>
      </c>
      <c r="B672" s="133" t="s">
        <v>336</v>
      </c>
      <c r="C672" s="133" t="s">
        <v>24</v>
      </c>
      <c r="D672" s="133" t="s">
        <v>68</v>
      </c>
      <c r="E672" s="133" t="s">
        <v>352</v>
      </c>
      <c r="F672" s="313">
        <v>110</v>
      </c>
      <c r="G672" s="87" t="s">
        <v>22</v>
      </c>
      <c r="H672" s="87"/>
      <c r="I672" s="87"/>
      <c r="J672" s="141">
        <f t="shared" si="129"/>
        <v>3340.4</v>
      </c>
      <c r="K672" s="141">
        <f t="shared" si="129"/>
        <v>3340.4</v>
      </c>
      <c r="L672" s="141">
        <f t="shared" si="129"/>
        <v>3340.4</v>
      </c>
      <c r="M672" s="291"/>
      <c r="N672" s="104"/>
    </row>
    <row r="673" spans="1:14" s="105" customFormat="1" ht="15.75" customHeight="1" x14ac:dyDescent="0.2">
      <c r="A673" s="179" t="s">
        <v>34</v>
      </c>
      <c r="B673" s="133" t="s">
        <v>336</v>
      </c>
      <c r="C673" s="133" t="s">
        <v>24</v>
      </c>
      <c r="D673" s="133" t="s">
        <v>68</v>
      </c>
      <c r="E673" s="133" t="s">
        <v>352</v>
      </c>
      <c r="F673" s="313">
        <v>110</v>
      </c>
      <c r="G673" s="87" t="s">
        <v>22</v>
      </c>
      <c r="H673" s="87" t="s">
        <v>35</v>
      </c>
      <c r="I673" s="87"/>
      <c r="J673" s="141">
        <f t="shared" si="129"/>
        <v>3340.4</v>
      </c>
      <c r="K673" s="141">
        <f t="shared" si="129"/>
        <v>3340.4</v>
      </c>
      <c r="L673" s="141">
        <f t="shared" si="129"/>
        <v>3340.4</v>
      </c>
      <c r="M673" s="291"/>
      <c r="N673" s="104"/>
    </row>
    <row r="674" spans="1:14" s="105" customFormat="1" ht="30" customHeight="1" x14ac:dyDescent="0.2">
      <c r="A674" s="179" t="s">
        <v>302</v>
      </c>
      <c r="B674" s="133" t="s">
        <v>336</v>
      </c>
      <c r="C674" s="133" t="s">
        <v>24</v>
      </c>
      <c r="D674" s="133" t="s">
        <v>68</v>
      </c>
      <c r="E674" s="133" t="s">
        <v>352</v>
      </c>
      <c r="F674" s="358">
        <v>110</v>
      </c>
      <c r="G674" s="87" t="s">
        <v>22</v>
      </c>
      <c r="H674" s="87" t="s">
        <v>35</v>
      </c>
      <c r="I674" s="87" t="s">
        <v>89</v>
      </c>
      <c r="J674" s="141">
        <f>'ведомст 3'!K403</f>
        <v>3340.4</v>
      </c>
      <c r="K674" s="141">
        <f>'ведомст 3'!L403</f>
        <v>3340.4</v>
      </c>
      <c r="L674" s="141">
        <f>'ведомст 3'!M403</f>
        <v>3340.4</v>
      </c>
      <c r="M674" s="291"/>
      <c r="N674" s="104"/>
    </row>
    <row r="675" spans="1:14" s="105" customFormat="1" ht="30" customHeight="1" x14ac:dyDescent="0.25">
      <c r="A675" s="319" t="s">
        <v>188</v>
      </c>
      <c r="B675" s="133" t="s">
        <v>336</v>
      </c>
      <c r="C675" s="133" t="s">
        <v>24</v>
      </c>
      <c r="D675" s="133" t="s">
        <v>68</v>
      </c>
      <c r="E675" s="133" t="s">
        <v>352</v>
      </c>
      <c r="F675" s="313">
        <v>200</v>
      </c>
      <c r="G675" s="87"/>
      <c r="H675" s="87"/>
      <c r="I675" s="87"/>
      <c r="J675" s="141">
        <f t="shared" ref="J675:L678" si="130">J676</f>
        <v>87.5</v>
      </c>
      <c r="K675" s="141">
        <f t="shared" si="130"/>
        <v>87.5</v>
      </c>
      <c r="L675" s="141">
        <f t="shared" si="130"/>
        <v>87.5</v>
      </c>
      <c r="M675" s="291"/>
      <c r="N675" s="104"/>
    </row>
    <row r="676" spans="1:14" s="105" customFormat="1" ht="30" customHeight="1" x14ac:dyDescent="0.25">
      <c r="A676" s="319" t="s">
        <v>189</v>
      </c>
      <c r="B676" s="133" t="s">
        <v>336</v>
      </c>
      <c r="C676" s="133" t="s">
        <v>24</v>
      </c>
      <c r="D676" s="133" t="s">
        <v>68</v>
      </c>
      <c r="E676" s="133" t="s">
        <v>352</v>
      </c>
      <c r="F676" s="313">
        <v>240</v>
      </c>
      <c r="G676" s="87"/>
      <c r="H676" s="87"/>
      <c r="I676" s="87"/>
      <c r="J676" s="141">
        <f t="shared" si="130"/>
        <v>87.5</v>
      </c>
      <c r="K676" s="141">
        <f t="shared" si="130"/>
        <v>87.5</v>
      </c>
      <c r="L676" s="141">
        <f t="shared" si="130"/>
        <v>87.5</v>
      </c>
      <c r="M676" s="291"/>
      <c r="N676" s="104"/>
    </row>
    <row r="677" spans="1:14" s="105" customFormat="1" ht="15.75" customHeight="1" x14ac:dyDescent="0.2">
      <c r="A677" s="179" t="s">
        <v>21</v>
      </c>
      <c r="B677" s="133" t="s">
        <v>336</v>
      </c>
      <c r="C677" s="133" t="s">
        <v>24</v>
      </c>
      <c r="D677" s="133" t="s">
        <v>68</v>
      </c>
      <c r="E677" s="133" t="s">
        <v>352</v>
      </c>
      <c r="F677" s="313">
        <v>240</v>
      </c>
      <c r="G677" s="87" t="s">
        <v>22</v>
      </c>
      <c r="H677" s="87"/>
      <c r="I677" s="87"/>
      <c r="J677" s="141">
        <f t="shared" si="130"/>
        <v>87.5</v>
      </c>
      <c r="K677" s="141">
        <f t="shared" si="130"/>
        <v>87.5</v>
      </c>
      <c r="L677" s="141">
        <f t="shared" si="130"/>
        <v>87.5</v>
      </c>
      <c r="M677" s="291"/>
      <c r="N677" s="104"/>
    </row>
    <row r="678" spans="1:14" s="105" customFormat="1" ht="15.75" customHeight="1" x14ac:dyDescent="0.2">
      <c r="A678" s="179" t="s">
        <v>34</v>
      </c>
      <c r="B678" s="133" t="s">
        <v>336</v>
      </c>
      <c r="C678" s="133" t="s">
        <v>24</v>
      </c>
      <c r="D678" s="133" t="s">
        <v>68</v>
      </c>
      <c r="E678" s="133" t="s">
        <v>352</v>
      </c>
      <c r="F678" s="313">
        <v>240</v>
      </c>
      <c r="G678" s="87" t="s">
        <v>22</v>
      </c>
      <c r="H678" s="87" t="s">
        <v>35</v>
      </c>
      <c r="I678" s="87"/>
      <c r="J678" s="141">
        <f t="shared" si="130"/>
        <v>87.5</v>
      </c>
      <c r="K678" s="141">
        <f t="shared" si="130"/>
        <v>87.5</v>
      </c>
      <c r="L678" s="141">
        <f t="shared" si="130"/>
        <v>87.5</v>
      </c>
      <c r="M678" s="291"/>
      <c r="N678" s="104"/>
    </row>
    <row r="679" spans="1:14" s="105" customFormat="1" ht="30" customHeight="1" x14ac:dyDescent="0.2">
      <c r="A679" s="179" t="s">
        <v>302</v>
      </c>
      <c r="B679" s="133" t="s">
        <v>336</v>
      </c>
      <c r="C679" s="133" t="s">
        <v>24</v>
      </c>
      <c r="D679" s="133" t="s">
        <v>68</v>
      </c>
      <c r="E679" s="133" t="s">
        <v>352</v>
      </c>
      <c r="F679" s="358">
        <v>240</v>
      </c>
      <c r="G679" s="87" t="s">
        <v>22</v>
      </c>
      <c r="H679" s="87" t="s">
        <v>35</v>
      </c>
      <c r="I679" s="87" t="s">
        <v>89</v>
      </c>
      <c r="J679" s="141">
        <f>'ведомст 3'!K405</f>
        <v>87.5</v>
      </c>
      <c r="K679" s="141">
        <f>'ведомст 3'!L405</f>
        <v>87.5</v>
      </c>
      <c r="L679" s="141">
        <f>'ведомст 3'!M405</f>
        <v>87.5</v>
      </c>
      <c r="M679" s="291"/>
      <c r="N679" s="104"/>
    </row>
    <row r="680" spans="1:14" s="105" customFormat="1" ht="15.75" customHeight="1" x14ac:dyDescent="0.25">
      <c r="A680" s="312" t="s">
        <v>149</v>
      </c>
      <c r="B680" s="133" t="s">
        <v>336</v>
      </c>
      <c r="C680" s="133" t="s">
        <v>24</v>
      </c>
      <c r="D680" s="133" t="s">
        <v>68</v>
      </c>
      <c r="E680" s="133" t="s">
        <v>352</v>
      </c>
      <c r="F680" s="313">
        <v>800</v>
      </c>
      <c r="G680" s="87"/>
      <c r="H680" s="87"/>
      <c r="I680" s="87"/>
      <c r="J680" s="141">
        <f t="shared" ref="J680:L683" si="131">J681</f>
        <v>8</v>
      </c>
      <c r="K680" s="141">
        <f t="shared" si="131"/>
        <v>8</v>
      </c>
      <c r="L680" s="141">
        <f t="shared" si="131"/>
        <v>8</v>
      </c>
      <c r="M680" s="291"/>
      <c r="N680" s="104"/>
    </row>
    <row r="681" spans="1:14" s="105" customFormat="1" ht="15.75" customHeight="1" x14ac:dyDescent="0.25">
      <c r="A681" s="312" t="s">
        <v>195</v>
      </c>
      <c r="B681" s="133" t="s">
        <v>336</v>
      </c>
      <c r="C681" s="133" t="s">
        <v>24</v>
      </c>
      <c r="D681" s="133" t="s">
        <v>68</v>
      </c>
      <c r="E681" s="133" t="s">
        <v>352</v>
      </c>
      <c r="F681" s="313">
        <v>850</v>
      </c>
      <c r="G681" s="87"/>
      <c r="H681" s="87"/>
      <c r="I681" s="87"/>
      <c r="J681" s="141">
        <f t="shared" si="131"/>
        <v>8</v>
      </c>
      <c r="K681" s="141">
        <f t="shared" si="131"/>
        <v>8</v>
      </c>
      <c r="L681" s="141">
        <f t="shared" si="131"/>
        <v>8</v>
      </c>
      <c r="M681" s="291"/>
      <c r="N681" s="104"/>
    </row>
    <row r="682" spans="1:14" s="105" customFormat="1" ht="15.75" customHeight="1" x14ac:dyDescent="0.2">
      <c r="A682" s="179" t="s">
        <v>21</v>
      </c>
      <c r="B682" s="133" t="s">
        <v>336</v>
      </c>
      <c r="C682" s="133" t="s">
        <v>24</v>
      </c>
      <c r="D682" s="133" t="s">
        <v>68</v>
      </c>
      <c r="E682" s="133" t="s">
        <v>352</v>
      </c>
      <c r="F682" s="313">
        <v>850</v>
      </c>
      <c r="G682" s="87" t="s">
        <v>22</v>
      </c>
      <c r="H682" s="87"/>
      <c r="I682" s="87"/>
      <c r="J682" s="141">
        <f t="shared" si="131"/>
        <v>8</v>
      </c>
      <c r="K682" s="141">
        <f t="shared" si="131"/>
        <v>8</v>
      </c>
      <c r="L682" s="141">
        <f t="shared" si="131"/>
        <v>8</v>
      </c>
      <c r="M682" s="291"/>
      <c r="N682" s="104"/>
    </row>
    <row r="683" spans="1:14" s="105" customFormat="1" ht="15.75" customHeight="1" x14ac:dyDescent="0.2">
      <c r="A683" s="179" t="s">
        <v>34</v>
      </c>
      <c r="B683" s="133" t="s">
        <v>336</v>
      </c>
      <c r="C683" s="133" t="s">
        <v>24</v>
      </c>
      <c r="D683" s="133" t="s">
        <v>68</v>
      </c>
      <c r="E683" s="133" t="s">
        <v>352</v>
      </c>
      <c r="F683" s="313">
        <v>850</v>
      </c>
      <c r="G683" s="87" t="s">
        <v>22</v>
      </c>
      <c r="H683" s="87" t="s">
        <v>35</v>
      </c>
      <c r="I683" s="87"/>
      <c r="J683" s="141">
        <f t="shared" si="131"/>
        <v>8</v>
      </c>
      <c r="K683" s="141">
        <f t="shared" si="131"/>
        <v>8</v>
      </c>
      <c r="L683" s="141">
        <f t="shared" si="131"/>
        <v>8</v>
      </c>
      <c r="M683" s="291"/>
      <c r="N683" s="104"/>
    </row>
    <row r="684" spans="1:14" s="105" customFormat="1" ht="30" customHeight="1" x14ac:dyDescent="0.2">
      <c r="A684" s="179" t="s">
        <v>302</v>
      </c>
      <c r="B684" s="133" t="s">
        <v>336</v>
      </c>
      <c r="C684" s="133" t="s">
        <v>24</v>
      </c>
      <c r="D684" s="133" t="s">
        <v>68</v>
      </c>
      <c r="E684" s="133" t="s">
        <v>352</v>
      </c>
      <c r="F684" s="358">
        <v>850</v>
      </c>
      <c r="G684" s="87" t="s">
        <v>22</v>
      </c>
      <c r="H684" s="87" t="s">
        <v>35</v>
      </c>
      <c r="I684" s="87" t="s">
        <v>89</v>
      </c>
      <c r="J684" s="141">
        <f>'ведомст 3'!K407</f>
        <v>8</v>
      </c>
      <c r="K684" s="141">
        <f>'ведомст 3'!L407</f>
        <v>8</v>
      </c>
      <c r="L684" s="141">
        <f>'ведомст 3'!M407</f>
        <v>8</v>
      </c>
      <c r="M684" s="291"/>
      <c r="N684" s="104"/>
    </row>
    <row r="685" spans="1:14" s="105" customFormat="1" ht="59.25" customHeight="1" x14ac:dyDescent="0.25">
      <c r="A685" s="319" t="s">
        <v>267</v>
      </c>
      <c r="B685" s="133" t="s">
        <v>336</v>
      </c>
      <c r="C685" s="133" t="s">
        <v>24</v>
      </c>
      <c r="D685" s="133" t="s">
        <v>68</v>
      </c>
      <c r="E685" s="133" t="s">
        <v>357</v>
      </c>
      <c r="F685" s="358"/>
      <c r="G685" s="87"/>
      <c r="H685" s="87"/>
      <c r="I685" s="87"/>
      <c r="J685" s="141">
        <f t="shared" ref="J685:L687" si="132">J686</f>
        <v>155.80000000000001</v>
      </c>
      <c r="K685" s="141">
        <f t="shared" si="132"/>
        <v>116.9</v>
      </c>
      <c r="L685" s="141">
        <f t="shared" si="132"/>
        <v>77.900000000000006</v>
      </c>
      <c r="M685" s="291"/>
      <c r="N685" s="104"/>
    </row>
    <row r="686" spans="1:14" s="105" customFormat="1" ht="30" customHeight="1" x14ac:dyDescent="0.25">
      <c r="A686" s="319" t="s">
        <v>188</v>
      </c>
      <c r="B686" s="133" t="s">
        <v>336</v>
      </c>
      <c r="C686" s="133" t="s">
        <v>24</v>
      </c>
      <c r="D686" s="133" t="s">
        <v>68</v>
      </c>
      <c r="E686" s="133" t="s">
        <v>357</v>
      </c>
      <c r="F686" s="358">
        <v>200</v>
      </c>
      <c r="G686" s="87"/>
      <c r="H686" s="87"/>
      <c r="I686" s="87"/>
      <c r="J686" s="141">
        <f t="shared" si="132"/>
        <v>155.80000000000001</v>
      </c>
      <c r="K686" s="141">
        <f t="shared" si="132"/>
        <v>116.9</v>
      </c>
      <c r="L686" s="141">
        <f t="shared" si="132"/>
        <v>77.900000000000006</v>
      </c>
      <c r="M686" s="291"/>
      <c r="N686" s="104"/>
    </row>
    <row r="687" spans="1:14" s="105" customFormat="1" ht="30" customHeight="1" x14ac:dyDescent="0.25">
      <c r="A687" s="319" t="s">
        <v>189</v>
      </c>
      <c r="B687" s="133" t="s">
        <v>336</v>
      </c>
      <c r="C687" s="133" t="s">
        <v>24</v>
      </c>
      <c r="D687" s="133" t="s">
        <v>68</v>
      </c>
      <c r="E687" s="133" t="s">
        <v>357</v>
      </c>
      <c r="F687" s="358">
        <v>240</v>
      </c>
      <c r="G687" s="87"/>
      <c r="H687" s="87"/>
      <c r="I687" s="87"/>
      <c r="J687" s="141">
        <f t="shared" si="132"/>
        <v>155.80000000000001</v>
      </c>
      <c r="K687" s="141">
        <f t="shared" si="132"/>
        <v>116.9</v>
      </c>
      <c r="L687" s="141">
        <f t="shared" si="132"/>
        <v>77.900000000000006</v>
      </c>
      <c r="M687" s="291"/>
      <c r="N687" s="104"/>
    </row>
    <row r="688" spans="1:14" s="105" customFormat="1" ht="27.75" customHeight="1" x14ac:dyDescent="0.2">
      <c r="A688" s="89" t="s">
        <v>37</v>
      </c>
      <c r="B688" s="133" t="s">
        <v>336</v>
      </c>
      <c r="C688" s="133" t="s">
        <v>24</v>
      </c>
      <c r="D688" s="133" t="s">
        <v>68</v>
      </c>
      <c r="E688" s="133" t="s">
        <v>357</v>
      </c>
      <c r="F688" s="307">
        <v>240</v>
      </c>
      <c r="G688" s="87" t="s">
        <v>25</v>
      </c>
      <c r="H688" s="87"/>
      <c r="I688" s="87"/>
      <c r="J688" s="141">
        <f t="shared" ref="J688:L689" si="133">J689</f>
        <v>155.80000000000001</v>
      </c>
      <c r="K688" s="141">
        <f t="shared" si="133"/>
        <v>116.9</v>
      </c>
      <c r="L688" s="141">
        <f t="shared" si="133"/>
        <v>77.900000000000006</v>
      </c>
      <c r="M688" s="291"/>
      <c r="N688" s="104"/>
    </row>
    <row r="689" spans="1:14" s="105" customFormat="1" ht="26.25" customHeight="1" x14ac:dyDescent="0.2">
      <c r="A689" s="179" t="s">
        <v>38</v>
      </c>
      <c r="B689" s="133" t="s">
        <v>336</v>
      </c>
      <c r="C689" s="133" t="s">
        <v>24</v>
      </c>
      <c r="D689" s="133" t="s">
        <v>68</v>
      </c>
      <c r="E689" s="133" t="s">
        <v>357</v>
      </c>
      <c r="F689" s="307">
        <v>240</v>
      </c>
      <c r="G689" s="87" t="s">
        <v>25</v>
      </c>
      <c r="H689" s="87" t="s">
        <v>31</v>
      </c>
      <c r="I689" s="87"/>
      <c r="J689" s="141">
        <f t="shared" si="133"/>
        <v>155.80000000000001</v>
      </c>
      <c r="K689" s="141">
        <f t="shared" si="133"/>
        <v>116.9</v>
      </c>
      <c r="L689" s="141">
        <f t="shared" si="133"/>
        <v>77.900000000000006</v>
      </c>
      <c r="M689" s="291"/>
      <c r="N689" s="104"/>
    </row>
    <row r="690" spans="1:14" s="105" customFormat="1" ht="36" customHeight="1" x14ac:dyDescent="0.2">
      <c r="A690" s="179" t="s">
        <v>85</v>
      </c>
      <c r="B690" s="133" t="s">
        <v>336</v>
      </c>
      <c r="C690" s="133" t="s">
        <v>24</v>
      </c>
      <c r="D690" s="133" t="s">
        <v>68</v>
      </c>
      <c r="E690" s="133" t="s">
        <v>357</v>
      </c>
      <c r="F690" s="307">
        <v>240</v>
      </c>
      <c r="G690" s="87" t="s">
        <v>25</v>
      </c>
      <c r="H690" s="87" t="s">
        <v>31</v>
      </c>
      <c r="I690" s="87" t="s">
        <v>13</v>
      </c>
      <c r="J690" s="141">
        <f>'ведомст 3'!K179</f>
        <v>155.80000000000001</v>
      </c>
      <c r="K690" s="141">
        <f>'ведомст 3'!L179</f>
        <v>116.9</v>
      </c>
      <c r="L690" s="141">
        <f>'ведомст 3'!M179</f>
        <v>77.900000000000006</v>
      </c>
      <c r="M690" s="291"/>
      <c r="N690" s="104"/>
    </row>
    <row r="691" spans="1:14" s="105" customFormat="1" ht="90" x14ac:dyDescent="0.25">
      <c r="A691" s="179" t="s">
        <v>163</v>
      </c>
      <c r="B691" s="133" t="s">
        <v>336</v>
      </c>
      <c r="C691" s="133" t="s">
        <v>24</v>
      </c>
      <c r="D691" s="133" t="s">
        <v>68</v>
      </c>
      <c r="E691" s="133" t="s">
        <v>396</v>
      </c>
      <c r="F691" s="307"/>
      <c r="G691" s="190"/>
      <c r="H691" s="190"/>
      <c r="I691" s="175"/>
      <c r="J691" s="141">
        <f t="shared" ref="J691:L693" si="134">J692</f>
        <v>54.9</v>
      </c>
      <c r="K691" s="141">
        <f t="shared" si="134"/>
        <v>57.3</v>
      </c>
      <c r="L691" s="141">
        <f t="shared" si="134"/>
        <v>59</v>
      </c>
      <c r="M691" s="291"/>
      <c r="N691" s="104"/>
    </row>
    <row r="692" spans="1:14" s="105" customFormat="1" ht="90" x14ac:dyDescent="0.25">
      <c r="A692" s="312" t="s">
        <v>190</v>
      </c>
      <c r="B692" s="133" t="s">
        <v>336</v>
      </c>
      <c r="C692" s="133" t="s">
        <v>24</v>
      </c>
      <c r="D692" s="133" t="s">
        <v>68</v>
      </c>
      <c r="E692" s="133" t="s">
        <v>396</v>
      </c>
      <c r="F692" s="307">
        <v>100</v>
      </c>
      <c r="G692" s="190"/>
      <c r="H692" s="190"/>
      <c r="I692" s="175"/>
      <c r="J692" s="141">
        <f t="shared" si="134"/>
        <v>54.9</v>
      </c>
      <c r="K692" s="141">
        <f t="shared" si="134"/>
        <v>57.3</v>
      </c>
      <c r="L692" s="141">
        <f t="shared" si="134"/>
        <v>59</v>
      </c>
      <c r="M692" s="291"/>
      <c r="N692" s="104"/>
    </row>
    <row r="693" spans="1:14" s="105" customFormat="1" ht="30" x14ac:dyDescent="0.25">
      <c r="A693" s="312" t="s">
        <v>191</v>
      </c>
      <c r="B693" s="133" t="s">
        <v>336</v>
      </c>
      <c r="C693" s="133" t="s">
        <v>24</v>
      </c>
      <c r="D693" s="133" t="s">
        <v>68</v>
      </c>
      <c r="E693" s="133" t="s">
        <v>396</v>
      </c>
      <c r="F693" s="307">
        <v>120</v>
      </c>
      <c r="G693" s="190"/>
      <c r="H693" s="190"/>
      <c r="I693" s="175"/>
      <c r="J693" s="141">
        <f t="shared" si="134"/>
        <v>54.9</v>
      </c>
      <c r="K693" s="141">
        <f t="shared" si="134"/>
        <v>57.3</v>
      </c>
      <c r="L693" s="141">
        <f t="shared" si="134"/>
        <v>59</v>
      </c>
      <c r="M693" s="291"/>
      <c r="N693" s="104"/>
    </row>
    <row r="694" spans="1:14" s="105" customFormat="1" ht="21.75" customHeight="1" x14ac:dyDescent="0.2">
      <c r="A694" s="179" t="s">
        <v>21</v>
      </c>
      <c r="B694" s="133" t="s">
        <v>336</v>
      </c>
      <c r="C694" s="133" t="s">
        <v>24</v>
      </c>
      <c r="D694" s="133" t="s">
        <v>68</v>
      </c>
      <c r="E694" s="133" t="s">
        <v>396</v>
      </c>
      <c r="F694" s="307">
        <v>120</v>
      </c>
      <c r="G694" s="190" t="s">
        <v>22</v>
      </c>
      <c r="H694" s="190"/>
      <c r="I694" s="87"/>
      <c r="J694" s="141">
        <f t="shared" ref="J694:L695" si="135">J695</f>
        <v>54.9</v>
      </c>
      <c r="K694" s="141">
        <f t="shared" si="135"/>
        <v>57.3</v>
      </c>
      <c r="L694" s="141">
        <f t="shared" si="135"/>
        <v>59</v>
      </c>
      <c r="M694" s="291"/>
      <c r="N694" s="104"/>
    </row>
    <row r="695" spans="1:14" s="105" customFormat="1" ht="50.25" customHeight="1" x14ac:dyDescent="0.2">
      <c r="A695" s="179" t="s">
        <v>87</v>
      </c>
      <c r="B695" s="133" t="s">
        <v>336</v>
      </c>
      <c r="C695" s="133" t="s">
        <v>24</v>
      </c>
      <c r="D695" s="133" t="s">
        <v>68</v>
      </c>
      <c r="E695" s="133" t="s">
        <v>396</v>
      </c>
      <c r="F695" s="307">
        <v>120</v>
      </c>
      <c r="G695" s="190" t="s">
        <v>22</v>
      </c>
      <c r="H695" s="190" t="s">
        <v>25</v>
      </c>
      <c r="I695" s="87"/>
      <c r="J695" s="141">
        <f t="shared" si="135"/>
        <v>54.9</v>
      </c>
      <c r="K695" s="141">
        <f t="shared" si="135"/>
        <v>57.3</v>
      </c>
      <c r="L695" s="141">
        <f t="shared" si="135"/>
        <v>59</v>
      </c>
      <c r="M695" s="291"/>
      <c r="N695" s="104"/>
    </row>
    <row r="696" spans="1:14" s="105" customFormat="1" ht="30" x14ac:dyDescent="0.2">
      <c r="A696" s="179" t="s">
        <v>85</v>
      </c>
      <c r="B696" s="133" t="s">
        <v>336</v>
      </c>
      <c r="C696" s="133" t="s">
        <v>24</v>
      </c>
      <c r="D696" s="133" t="s">
        <v>68</v>
      </c>
      <c r="E696" s="133" t="s">
        <v>396</v>
      </c>
      <c r="F696" s="307">
        <v>120</v>
      </c>
      <c r="G696" s="87" t="s">
        <v>22</v>
      </c>
      <c r="H696" s="87" t="s">
        <v>25</v>
      </c>
      <c r="I696" s="87">
        <v>900</v>
      </c>
      <c r="J696" s="141">
        <f>'ведомст 3'!K75</f>
        <v>54.9</v>
      </c>
      <c r="K696" s="141">
        <f>'ведомст 3'!L75</f>
        <v>57.3</v>
      </c>
      <c r="L696" s="141">
        <f>'ведомст 3'!M75</f>
        <v>59</v>
      </c>
      <c r="M696" s="291"/>
      <c r="N696" s="104"/>
    </row>
    <row r="697" spans="1:14" s="105" customFormat="1" ht="105" x14ac:dyDescent="0.2">
      <c r="A697" s="329" t="s">
        <v>164</v>
      </c>
      <c r="B697" s="133" t="s">
        <v>336</v>
      </c>
      <c r="C697" s="133" t="s">
        <v>24</v>
      </c>
      <c r="D697" s="133" t="s">
        <v>68</v>
      </c>
      <c r="E697" s="133" t="s">
        <v>337</v>
      </c>
      <c r="F697" s="307"/>
      <c r="G697" s="339"/>
      <c r="H697" s="190"/>
      <c r="I697" s="87"/>
      <c r="J697" s="141">
        <f t="shared" ref="J697:L701" si="136">J698</f>
        <v>78.099999999999994</v>
      </c>
      <c r="K697" s="141">
        <f t="shared" si="136"/>
        <v>82.3</v>
      </c>
      <c r="L697" s="141">
        <f t="shared" si="136"/>
        <v>85.6</v>
      </c>
      <c r="M697" s="291"/>
      <c r="N697" s="104"/>
    </row>
    <row r="698" spans="1:14" s="105" customFormat="1" ht="90" x14ac:dyDescent="0.25">
      <c r="A698" s="312" t="s">
        <v>190</v>
      </c>
      <c r="B698" s="133" t="s">
        <v>336</v>
      </c>
      <c r="C698" s="133" t="s">
        <v>24</v>
      </c>
      <c r="D698" s="133" t="s">
        <v>68</v>
      </c>
      <c r="E698" s="133" t="s">
        <v>337</v>
      </c>
      <c r="F698" s="307">
        <v>100</v>
      </c>
      <c r="G698" s="339"/>
      <c r="H698" s="190"/>
      <c r="I698" s="87"/>
      <c r="J698" s="141">
        <f t="shared" si="136"/>
        <v>78.099999999999994</v>
      </c>
      <c r="K698" s="141">
        <f t="shared" si="136"/>
        <v>82.3</v>
      </c>
      <c r="L698" s="141">
        <f t="shared" si="136"/>
        <v>85.6</v>
      </c>
      <c r="M698" s="291"/>
      <c r="N698" s="104"/>
    </row>
    <row r="699" spans="1:14" s="105" customFormat="1" ht="30" x14ac:dyDescent="0.25">
      <c r="A699" s="312" t="s">
        <v>191</v>
      </c>
      <c r="B699" s="133" t="s">
        <v>336</v>
      </c>
      <c r="C699" s="133" t="s">
        <v>24</v>
      </c>
      <c r="D699" s="133" t="s">
        <v>68</v>
      </c>
      <c r="E699" s="133" t="s">
        <v>337</v>
      </c>
      <c r="F699" s="307">
        <v>120</v>
      </c>
      <c r="G699" s="339"/>
      <c r="H699" s="190"/>
      <c r="I699" s="87"/>
      <c r="J699" s="141">
        <f t="shared" si="136"/>
        <v>78.099999999999994</v>
      </c>
      <c r="K699" s="141">
        <f t="shared" si="136"/>
        <v>82.3</v>
      </c>
      <c r="L699" s="141">
        <f t="shared" si="136"/>
        <v>85.6</v>
      </c>
      <c r="M699" s="291"/>
      <c r="N699" s="104"/>
    </row>
    <row r="700" spans="1:14" s="105" customFormat="1" ht="21.75" customHeight="1" x14ac:dyDescent="0.2">
      <c r="A700" s="179" t="s">
        <v>21</v>
      </c>
      <c r="B700" s="133" t="s">
        <v>336</v>
      </c>
      <c r="C700" s="133" t="s">
        <v>24</v>
      </c>
      <c r="D700" s="133" t="s">
        <v>68</v>
      </c>
      <c r="E700" s="133" t="s">
        <v>337</v>
      </c>
      <c r="F700" s="307">
        <v>120</v>
      </c>
      <c r="G700" s="339" t="s">
        <v>22</v>
      </c>
      <c r="H700" s="190"/>
      <c r="I700" s="87"/>
      <c r="J700" s="141">
        <f t="shared" si="136"/>
        <v>78.099999999999994</v>
      </c>
      <c r="K700" s="141">
        <f t="shared" si="136"/>
        <v>82.3</v>
      </c>
      <c r="L700" s="141">
        <f t="shared" si="136"/>
        <v>85.6</v>
      </c>
      <c r="M700" s="291"/>
      <c r="N700" s="104"/>
    </row>
    <row r="701" spans="1:14" s="105" customFormat="1" ht="75" x14ac:dyDescent="0.2">
      <c r="A701" s="179" t="s">
        <v>87</v>
      </c>
      <c r="B701" s="133" t="s">
        <v>336</v>
      </c>
      <c r="C701" s="133" t="s">
        <v>24</v>
      </c>
      <c r="D701" s="133" t="s">
        <v>68</v>
      </c>
      <c r="E701" s="133" t="s">
        <v>337</v>
      </c>
      <c r="F701" s="307">
        <v>120</v>
      </c>
      <c r="G701" s="339" t="s">
        <v>22</v>
      </c>
      <c r="H701" s="190" t="s">
        <v>25</v>
      </c>
      <c r="I701" s="87"/>
      <c r="J701" s="190">
        <f t="shared" si="136"/>
        <v>78.099999999999994</v>
      </c>
      <c r="K701" s="190">
        <f t="shared" si="136"/>
        <v>82.3</v>
      </c>
      <c r="L701" s="190">
        <f t="shared" si="136"/>
        <v>85.6</v>
      </c>
      <c r="M701" s="541"/>
      <c r="N701" s="104"/>
    </row>
    <row r="702" spans="1:14" s="105" customFormat="1" ht="37.5" customHeight="1" x14ac:dyDescent="0.2">
      <c r="A702" s="179" t="s">
        <v>85</v>
      </c>
      <c r="B702" s="133" t="s">
        <v>336</v>
      </c>
      <c r="C702" s="133" t="s">
        <v>24</v>
      </c>
      <c r="D702" s="133" t="s">
        <v>68</v>
      </c>
      <c r="E702" s="133" t="s">
        <v>337</v>
      </c>
      <c r="F702" s="307">
        <v>120</v>
      </c>
      <c r="G702" s="339" t="s">
        <v>22</v>
      </c>
      <c r="H702" s="190" t="s">
        <v>25</v>
      </c>
      <c r="I702" s="87" t="s">
        <v>13</v>
      </c>
      <c r="J702" s="141">
        <f>'ведомст 3'!K78</f>
        <v>78.099999999999994</v>
      </c>
      <c r="K702" s="141">
        <f>'ведомст 3'!L78</f>
        <v>82.3</v>
      </c>
      <c r="L702" s="141">
        <f>'ведомст 3'!M78</f>
        <v>85.6</v>
      </c>
      <c r="M702" s="291"/>
      <c r="N702" s="104"/>
    </row>
    <row r="703" spans="1:14" s="105" customFormat="1" ht="51" customHeight="1" x14ac:dyDescent="0.25">
      <c r="A703" s="179" t="s">
        <v>167</v>
      </c>
      <c r="B703" s="133" t="s">
        <v>336</v>
      </c>
      <c r="C703" s="133" t="s">
        <v>24</v>
      </c>
      <c r="D703" s="133" t="s">
        <v>68</v>
      </c>
      <c r="E703" s="133" t="s">
        <v>338</v>
      </c>
      <c r="F703" s="307"/>
      <c r="G703" s="190"/>
      <c r="H703" s="190"/>
      <c r="I703" s="175"/>
      <c r="J703" s="141">
        <f t="shared" ref="J703:L705" si="137">J704</f>
        <v>0.4</v>
      </c>
      <c r="K703" s="141">
        <f t="shared" si="137"/>
        <v>0.4</v>
      </c>
      <c r="L703" s="141">
        <f t="shared" si="137"/>
        <v>0.4</v>
      </c>
      <c r="M703" s="291"/>
      <c r="N703" s="104"/>
    </row>
    <row r="704" spans="1:14" s="105" customFormat="1" ht="37.5" customHeight="1" x14ac:dyDescent="0.25">
      <c r="A704" s="319" t="s">
        <v>188</v>
      </c>
      <c r="B704" s="133" t="s">
        <v>336</v>
      </c>
      <c r="C704" s="133" t="s">
        <v>24</v>
      </c>
      <c r="D704" s="133" t="s">
        <v>68</v>
      </c>
      <c r="E704" s="133" t="s">
        <v>338</v>
      </c>
      <c r="F704" s="307">
        <v>200</v>
      </c>
      <c r="G704" s="190"/>
      <c r="H704" s="190"/>
      <c r="I704" s="175"/>
      <c r="J704" s="141">
        <f t="shared" si="137"/>
        <v>0.4</v>
      </c>
      <c r="K704" s="141">
        <f t="shared" si="137"/>
        <v>0.4</v>
      </c>
      <c r="L704" s="141">
        <f t="shared" si="137"/>
        <v>0.4</v>
      </c>
      <c r="M704" s="291"/>
      <c r="N704" s="104"/>
    </row>
    <row r="705" spans="1:14" s="105" customFormat="1" ht="42" customHeight="1" x14ac:dyDescent="0.25">
      <c r="A705" s="319" t="s">
        <v>189</v>
      </c>
      <c r="B705" s="133" t="s">
        <v>336</v>
      </c>
      <c r="C705" s="133" t="s">
        <v>24</v>
      </c>
      <c r="D705" s="133" t="s">
        <v>68</v>
      </c>
      <c r="E705" s="133" t="s">
        <v>338</v>
      </c>
      <c r="F705" s="307">
        <v>240</v>
      </c>
      <c r="G705" s="190"/>
      <c r="H705" s="190"/>
      <c r="I705" s="175"/>
      <c r="J705" s="141">
        <f t="shared" si="137"/>
        <v>0.4</v>
      </c>
      <c r="K705" s="141">
        <f t="shared" si="137"/>
        <v>0.4</v>
      </c>
      <c r="L705" s="141">
        <f t="shared" si="137"/>
        <v>0.4</v>
      </c>
      <c r="M705" s="291"/>
      <c r="N705" s="104"/>
    </row>
    <row r="706" spans="1:14" s="105" customFormat="1" ht="22.5" customHeight="1" x14ac:dyDescent="0.25">
      <c r="A706" s="179" t="s">
        <v>21</v>
      </c>
      <c r="B706" s="133" t="s">
        <v>336</v>
      </c>
      <c r="C706" s="133" t="s">
        <v>24</v>
      </c>
      <c r="D706" s="133" t="s">
        <v>68</v>
      </c>
      <c r="E706" s="133" t="s">
        <v>338</v>
      </c>
      <c r="F706" s="307">
        <v>240</v>
      </c>
      <c r="G706" s="339" t="s">
        <v>22</v>
      </c>
      <c r="H706" s="190"/>
      <c r="I706" s="175"/>
      <c r="J706" s="141">
        <f t="shared" ref="J706:L707" si="138">J707</f>
        <v>0.4</v>
      </c>
      <c r="K706" s="141">
        <f t="shared" si="138"/>
        <v>0.4</v>
      </c>
      <c r="L706" s="141">
        <f t="shared" si="138"/>
        <v>0.4</v>
      </c>
      <c r="M706" s="291"/>
      <c r="N706" s="104"/>
    </row>
    <row r="707" spans="1:14" s="105" customFormat="1" ht="35.25" customHeight="1" x14ac:dyDescent="0.25">
      <c r="A707" s="179" t="s">
        <v>87</v>
      </c>
      <c r="B707" s="133" t="s">
        <v>336</v>
      </c>
      <c r="C707" s="133" t="s">
        <v>24</v>
      </c>
      <c r="D707" s="133" t="s">
        <v>68</v>
      </c>
      <c r="E707" s="133" t="s">
        <v>338</v>
      </c>
      <c r="F707" s="307">
        <v>240</v>
      </c>
      <c r="G707" s="339" t="s">
        <v>22</v>
      </c>
      <c r="H707" s="190" t="s">
        <v>25</v>
      </c>
      <c r="I707" s="175"/>
      <c r="J707" s="141">
        <f t="shared" si="138"/>
        <v>0.4</v>
      </c>
      <c r="K707" s="141">
        <f t="shared" si="138"/>
        <v>0.4</v>
      </c>
      <c r="L707" s="141">
        <f t="shared" si="138"/>
        <v>0.4</v>
      </c>
      <c r="M707" s="291"/>
      <c r="N707" s="104"/>
    </row>
    <row r="708" spans="1:14" s="105" customFormat="1" ht="30" customHeight="1" x14ac:dyDescent="0.2">
      <c r="A708" s="179" t="s">
        <v>85</v>
      </c>
      <c r="B708" s="133" t="s">
        <v>336</v>
      </c>
      <c r="C708" s="133" t="s">
        <v>24</v>
      </c>
      <c r="D708" s="133" t="s">
        <v>68</v>
      </c>
      <c r="E708" s="133" t="s">
        <v>338</v>
      </c>
      <c r="F708" s="307">
        <v>240</v>
      </c>
      <c r="G708" s="339" t="s">
        <v>22</v>
      </c>
      <c r="H708" s="190" t="s">
        <v>25</v>
      </c>
      <c r="I708" s="87">
        <v>900</v>
      </c>
      <c r="J708" s="141">
        <f>'ведомст 3'!K81</f>
        <v>0.4</v>
      </c>
      <c r="K708" s="141">
        <f>'ведомст 3'!L81</f>
        <v>0.4</v>
      </c>
      <c r="L708" s="141">
        <f>'ведомст 3'!M81</f>
        <v>0.4</v>
      </c>
      <c r="M708" s="291"/>
      <c r="N708" s="104"/>
    </row>
    <row r="709" spans="1:14" s="105" customFormat="1" ht="82.5" customHeight="1" x14ac:dyDescent="0.25">
      <c r="A709" s="550" t="s">
        <v>309</v>
      </c>
      <c r="B709" s="401" t="s">
        <v>336</v>
      </c>
      <c r="C709" s="402" t="s">
        <v>24</v>
      </c>
      <c r="D709" s="402" t="s">
        <v>68</v>
      </c>
      <c r="E709" s="402" t="s">
        <v>399</v>
      </c>
      <c r="F709" s="403"/>
      <c r="G709" s="402"/>
      <c r="H709" s="402"/>
      <c r="I709" s="402"/>
      <c r="J709" s="265">
        <f>J718+J713</f>
        <v>25.5</v>
      </c>
      <c r="K709" s="265">
        <f>K718+K713</f>
        <v>25.5</v>
      </c>
      <c r="L709" s="265">
        <f>L718+L713</f>
        <v>25.5</v>
      </c>
      <c r="M709" s="547"/>
      <c r="N709" s="104"/>
    </row>
    <row r="710" spans="1:14" s="105" customFormat="1" ht="48.75" customHeight="1" x14ac:dyDescent="0.25">
      <c r="A710" s="312" t="s">
        <v>190</v>
      </c>
      <c r="B710" s="401" t="s">
        <v>336</v>
      </c>
      <c r="C710" s="402" t="s">
        <v>24</v>
      </c>
      <c r="D710" s="402" t="s">
        <v>68</v>
      </c>
      <c r="E710" s="402" t="s">
        <v>399</v>
      </c>
      <c r="F710" s="403">
        <v>100</v>
      </c>
      <c r="G710" s="402"/>
      <c r="H710" s="402"/>
      <c r="I710" s="402"/>
      <c r="J710" s="265">
        <f t="shared" ref="J710:L713" si="139">J711</f>
        <v>23.1</v>
      </c>
      <c r="K710" s="265">
        <f t="shared" si="139"/>
        <v>23.1</v>
      </c>
      <c r="L710" s="265">
        <f t="shared" si="139"/>
        <v>23.1</v>
      </c>
      <c r="M710" s="547"/>
      <c r="N710" s="104"/>
    </row>
    <row r="711" spans="1:14" s="105" customFormat="1" ht="34.5" customHeight="1" x14ac:dyDescent="0.25">
      <c r="A711" s="312" t="s">
        <v>191</v>
      </c>
      <c r="B711" s="401" t="s">
        <v>336</v>
      </c>
      <c r="C711" s="402" t="s">
        <v>24</v>
      </c>
      <c r="D711" s="402" t="s">
        <v>68</v>
      </c>
      <c r="E711" s="402" t="s">
        <v>399</v>
      </c>
      <c r="F711" s="403">
        <v>120</v>
      </c>
      <c r="G711" s="402"/>
      <c r="H711" s="402"/>
      <c r="I711" s="402"/>
      <c r="J711" s="265">
        <f t="shared" si="139"/>
        <v>23.1</v>
      </c>
      <c r="K711" s="265">
        <f t="shared" si="139"/>
        <v>23.1</v>
      </c>
      <c r="L711" s="265">
        <f t="shared" si="139"/>
        <v>23.1</v>
      </c>
      <c r="M711" s="547"/>
      <c r="N711" s="104"/>
    </row>
    <row r="712" spans="1:14" s="105" customFormat="1" ht="34.5" customHeight="1" x14ac:dyDescent="0.25">
      <c r="A712" s="179" t="s">
        <v>21</v>
      </c>
      <c r="B712" s="401" t="s">
        <v>336</v>
      </c>
      <c r="C712" s="402" t="s">
        <v>24</v>
      </c>
      <c r="D712" s="402" t="s">
        <v>68</v>
      </c>
      <c r="E712" s="402" t="s">
        <v>399</v>
      </c>
      <c r="F712" s="403">
        <v>120</v>
      </c>
      <c r="G712" s="339" t="s">
        <v>22</v>
      </c>
      <c r="H712" s="402"/>
      <c r="I712" s="402"/>
      <c r="J712" s="265">
        <f t="shared" si="139"/>
        <v>23.1</v>
      </c>
      <c r="K712" s="265">
        <f t="shared" si="139"/>
        <v>23.1</v>
      </c>
      <c r="L712" s="265">
        <f t="shared" si="139"/>
        <v>23.1</v>
      </c>
      <c r="M712" s="547"/>
      <c r="N712" s="104"/>
    </row>
    <row r="713" spans="1:14" s="105" customFormat="1" ht="26.25" customHeight="1" x14ac:dyDescent="0.25">
      <c r="A713" s="179" t="s">
        <v>87</v>
      </c>
      <c r="B713" s="401" t="s">
        <v>336</v>
      </c>
      <c r="C713" s="402" t="s">
        <v>24</v>
      </c>
      <c r="D713" s="402" t="s">
        <v>68</v>
      </c>
      <c r="E713" s="402" t="s">
        <v>399</v>
      </c>
      <c r="F713" s="403">
        <v>120</v>
      </c>
      <c r="G713" s="339" t="s">
        <v>22</v>
      </c>
      <c r="H713" s="190" t="s">
        <v>25</v>
      </c>
      <c r="I713" s="402"/>
      <c r="J713" s="265">
        <f t="shared" si="139"/>
        <v>23.1</v>
      </c>
      <c r="K713" s="265">
        <f t="shared" si="139"/>
        <v>23.1</v>
      </c>
      <c r="L713" s="265">
        <f t="shared" si="139"/>
        <v>23.1</v>
      </c>
      <c r="M713" s="547"/>
      <c r="N713" s="104"/>
    </row>
    <row r="714" spans="1:14" s="105" customFormat="1" ht="26.25" customHeight="1" x14ac:dyDescent="0.25">
      <c r="A714" s="404" t="s">
        <v>85</v>
      </c>
      <c r="B714" s="401" t="s">
        <v>336</v>
      </c>
      <c r="C714" s="402" t="s">
        <v>24</v>
      </c>
      <c r="D714" s="402" t="s">
        <v>68</v>
      </c>
      <c r="E714" s="402" t="s">
        <v>399</v>
      </c>
      <c r="F714" s="403">
        <v>120</v>
      </c>
      <c r="G714" s="339" t="s">
        <v>22</v>
      </c>
      <c r="H714" s="190" t="s">
        <v>25</v>
      </c>
      <c r="I714" s="402">
        <v>900</v>
      </c>
      <c r="J714" s="265">
        <f>'ведомст 3'!K84</f>
        <v>23.1</v>
      </c>
      <c r="K714" s="265">
        <f>'ведомст 3'!L84</f>
        <v>23.1</v>
      </c>
      <c r="L714" s="265">
        <f>'ведомст 3'!M84</f>
        <v>23.1</v>
      </c>
      <c r="M714" s="547"/>
      <c r="N714" s="104"/>
    </row>
    <row r="715" spans="1:14" s="105" customFormat="1" ht="50.25" customHeight="1" x14ac:dyDescent="0.25">
      <c r="A715" s="404" t="s">
        <v>188</v>
      </c>
      <c r="B715" s="401" t="s">
        <v>336</v>
      </c>
      <c r="C715" s="402" t="s">
        <v>24</v>
      </c>
      <c r="D715" s="402" t="s">
        <v>68</v>
      </c>
      <c r="E715" s="402" t="s">
        <v>399</v>
      </c>
      <c r="F715" s="403">
        <v>200</v>
      </c>
      <c r="G715" s="402"/>
      <c r="H715" s="402"/>
      <c r="I715" s="402"/>
      <c r="J715" s="265">
        <f t="shared" ref="J715:L717" si="140">J716</f>
        <v>2.4</v>
      </c>
      <c r="K715" s="265">
        <f t="shared" si="140"/>
        <v>2.4</v>
      </c>
      <c r="L715" s="265">
        <f t="shared" si="140"/>
        <v>2.4</v>
      </c>
      <c r="M715" s="547"/>
      <c r="N715" s="104"/>
    </row>
    <row r="716" spans="1:14" s="105" customFormat="1" ht="48" customHeight="1" x14ac:dyDescent="0.25">
      <c r="A716" s="404" t="s">
        <v>189</v>
      </c>
      <c r="B716" s="401" t="s">
        <v>336</v>
      </c>
      <c r="C716" s="402" t="s">
        <v>24</v>
      </c>
      <c r="D716" s="402" t="s">
        <v>68</v>
      </c>
      <c r="E716" s="402" t="s">
        <v>399</v>
      </c>
      <c r="F716" s="403">
        <v>240</v>
      </c>
      <c r="G716" s="402"/>
      <c r="H716" s="402"/>
      <c r="I716" s="402"/>
      <c r="J716" s="265">
        <f t="shared" si="140"/>
        <v>2.4</v>
      </c>
      <c r="K716" s="265">
        <f t="shared" si="140"/>
        <v>2.4</v>
      </c>
      <c r="L716" s="265">
        <f t="shared" si="140"/>
        <v>2.4</v>
      </c>
      <c r="M716" s="547"/>
      <c r="N716" s="104"/>
    </row>
    <row r="717" spans="1:14" s="105" customFormat="1" ht="30.75" customHeight="1" x14ac:dyDescent="0.25">
      <c r="A717" s="404" t="s">
        <v>21</v>
      </c>
      <c r="B717" s="401" t="s">
        <v>336</v>
      </c>
      <c r="C717" s="402" t="s">
        <v>24</v>
      </c>
      <c r="D717" s="402" t="s">
        <v>68</v>
      </c>
      <c r="E717" s="402" t="s">
        <v>399</v>
      </c>
      <c r="F717" s="403">
        <v>240</v>
      </c>
      <c r="G717" s="402" t="s">
        <v>22</v>
      </c>
      <c r="H717" s="402"/>
      <c r="I717" s="402"/>
      <c r="J717" s="142">
        <f t="shared" si="140"/>
        <v>2.4</v>
      </c>
      <c r="K717" s="142">
        <f t="shared" si="140"/>
        <v>2.4</v>
      </c>
      <c r="L717" s="142">
        <f t="shared" si="140"/>
        <v>2.4</v>
      </c>
      <c r="M717" s="291"/>
      <c r="N717" s="104"/>
    </row>
    <row r="718" spans="1:14" s="164" customFormat="1" ht="34.5" customHeight="1" x14ac:dyDescent="0.25">
      <c r="A718" s="404" t="s">
        <v>85</v>
      </c>
      <c r="B718" s="401" t="s">
        <v>336</v>
      </c>
      <c r="C718" s="402" t="s">
        <v>24</v>
      </c>
      <c r="D718" s="402" t="s">
        <v>68</v>
      </c>
      <c r="E718" s="402" t="s">
        <v>399</v>
      </c>
      <c r="F718" s="403">
        <v>240</v>
      </c>
      <c r="G718" s="402" t="s">
        <v>22</v>
      </c>
      <c r="H718" s="402" t="s">
        <v>25</v>
      </c>
      <c r="I718" s="402" t="s">
        <v>13</v>
      </c>
      <c r="J718" s="267">
        <f>'ведомст 3'!K86</f>
        <v>2.4</v>
      </c>
      <c r="K718" s="267">
        <f>'ведомст 3'!L86</f>
        <v>2.4</v>
      </c>
      <c r="L718" s="267">
        <f>'ведомст 3'!M86</f>
        <v>2.4</v>
      </c>
      <c r="M718" s="548"/>
      <c r="N718" s="104"/>
    </row>
    <row r="719" spans="1:14" s="164" customFormat="1" ht="47.25" hidden="1" x14ac:dyDescent="0.25">
      <c r="A719" s="178" t="s">
        <v>438</v>
      </c>
      <c r="B719" s="401" t="s">
        <v>336</v>
      </c>
      <c r="C719" s="402" t="s">
        <v>24</v>
      </c>
      <c r="D719" s="402" t="s">
        <v>68</v>
      </c>
      <c r="E719" s="402">
        <v>78050</v>
      </c>
      <c r="F719" s="403"/>
      <c r="G719" s="402"/>
      <c r="H719" s="402"/>
      <c r="I719" s="402"/>
      <c r="J719" s="598">
        <f t="shared" ref="J719:L723" si="141">J720</f>
        <v>0</v>
      </c>
      <c r="K719" s="605">
        <f t="shared" si="141"/>
        <v>0</v>
      </c>
      <c r="L719" s="605">
        <f t="shared" si="141"/>
        <v>0</v>
      </c>
      <c r="M719" s="548"/>
      <c r="N719" s="104"/>
    </row>
    <row r="720" spans="1:14" s="164" customFormat="1" ht="38.25" hidden="1" x14ac:dyDescent="0.25">
      <c r="A720" s="404" t="s">
        <v>188</v>
      </c>
      <c r="B720" s="401" t="s">
        <v>336</v>
      </c>
      <c r="C720" s="402" t="s">
        <v>24</v>
      </c>
      <c r="D720" s="402" t="s">
        <v>68</v>
      </c>
      <c r="E720" s="402">
        <v>78050</v>
      </c>
      <c r="F720" s="403">
        <v>200</v>
      </c>
      <c r="G720" s="402"/>
      <c r="H720" s="402"/>
      <c r="I720" s="402"/>
      <c r="J720" s="598">
        <f t="shared" si="141"/>
        <v>0</v>
      </c>
      <c r="K720" s="605">
        <f t="shared" si="141"/>
        <v>0</v>
      </c>
      <c r="L720" s="605">
        <f t="shared" si="141"/>
        <v>0</v>
      </c>
      <c r="M720" s="548"/>
      <c r="N720" s="104"/>
    </row>
    <row r="721" spans="1:14" s="164" customFormat="1" ht="38.25" hidden="1" x14ac:dyDescent="0.25">
      <c r="A721" s="404" t="s">
        <v>189</v>
      </c>
      <c r="B721" s="401" t="s">
        <v>336</v>
      </c>
      <c r="C721" s="402" t="s">
        <v>24</v>
      </c>
      <c r="D721" s="402" t="s">
        <v>68</v>
      </c>
      <c r="E721" s="402">
        <v>78050</v>
      </c>
      <c r="F721" s="403">
        <v>240</v>
      </c>
      <c r="G721" s="402"/>
      <c r="H721" s="402"/>
      <c r="I721" s="402"/>
      <c r="J721" s="598">
        <f t="shared" si="141"/>
        <v>0</v>
      </c>
      <c r="K721" s="605">
        <f t="shared" si="141"/>
        <v>0</v>
      </c>
      <c r="L721" s="605">
        <f t="shared" si="141"/>
        <v>0</v>
      </c>
      <c r="M721" s="548"/>
      <c r="N721" s="104"/>
    </row>
    <row r="722" spans="1:14" s="164" customFormat="1" hidden="1" x14ac:dyDescent="0.25">
      <c r="A722" s="404" t="s">
        <v>21</v>
      </c>
      <c r="B722" s="401" t="s">
        <v>336</v>
      </c>
      <c r="C722" s="402" t="s">
        <v>24</v>
      </c>
      <c r="D722" s="402" t="s">
        <v>68</v>
      </c>
      <c r="E722" s="402">
        <v>78050</v>
      </c>
      <c r="F722" s="403">
        <v>240</v>
      </c>
      <c r="G722" s="402" t="s">
        <v>22</v>
      </c>
      <c r="H722" s="402"/>
      <c r="I722" s="402"/>
      <c r="J722" s="598">
        <f t="shared" si="141"/>
        <v>0</v>
      </c>
      <c r="K722" s="605">
        <f t="shared" si="141"/>
        <v>0</v>
      </c>
      <c r="L722" s="605">
        <f t="shared" si="141"/>
        <v>0</v>
      </c>
      <c r="M722" s="548"/>
      <c r="N722" s="104"/>
    </row>
    <row r="723" spans="1:14" s="164" customFormat="1" ht="51" hidden="1" x14ac:dyDescent="0.25">
      <c r="A723" s="404" t="s">
        <v>87</v>
      </c>
      <c r="B723" s="401" t="s">
        <v>336</v>
      </c>
      <c r="C723" s="402" t="s">
        <v>24</v>
      </c>
      <c r="D723" s="402" t="s">
        <v>68</v>
      </c>
      <c r="E723" s="402">
        <v>78050</v>
      </c>
      <c r="F723" s="403">
        <v>240</v>
      </c>
      <c r="G723" s="402" t="s">
        <v>22</v>
      </c>
      <c r="H723" s="402" t="s">
        <v>25</v>
      </c>
      <c r="I723" s="402"/>
      <c r="J723" s="598">
        <f t="shared" si="141"/>
        <v>0</v>
      </c>
      <c r="K723" s="605">
        <f t="shared" si="141"/>
        <v>0</v>
      </c>
      <c r="L723" s="605">
        <f t="shared" si="141"/>
        <v>0</v>
      </c>
      <c r="M723" s="548"/>
      <c r="N723" s="104"/>
    </row>
    <row r="724" spans="1:14" s="164" customFormat="1" ht="25.5" hidden="1" x14ac:dyDescent="0.25">
      <c r="A724" s="404" t="s">
        <v>85</v>
      </c>
      <c r="B724" s="401" t="s">
        <v>336</v>
      </c>
      <c r="C724" s="402" t="s">
        <v>24</v>
      </c>
      <c r="D724" s="402" t="s">
        <v>68</v>
      </c>
      <c r="E724" s="402">
        <v>78050</v>
      </c>
      <c r="F724" s="403">
        <v>240</v>
      </c>
      <c r="G724" s="402" t="s">
        <v>22</v>
      </c>
      <c r="H724" s="402" t="s">
        <v>25</v>
      </c>
      <c r="I724" s="208">
        <v>900</v>
      </c>
      <c r="J724" s="598">
        <f>'ведомст 3'!K89</f>
        <v>0</v>
      </c>
      <c r="K724" s="605">
        <f>'ведомст 3'!L89</f>
        <v>0</v>
      </c>
      <c r="L724" s="605">
        <f>'ведомст 3'!M89</f>
        <v>0</v>
      </c>
      <c r="M724" s="548"/>
      <c r="N724" s="104"/>
    </row>
    <row r="725" spans="1:14" s="164" customFormat="1" ht="94.5" hidden="1" x14ac:dyDescent="0.25">
      <c r="A725" s="176" t="s">
        <v>472</v>
      </c>
      <c r="B725" s="401" t="s">
        <v>336</v>
      </c>
      <c r="C725" s="402" t="s">
        <v>24</v>
      </c>
      <c r="D725" s="402" t="s">
        <v>68</v>
      </c>
      <c r="E725" s="402">
        <v>78110</v>
      </c>
      <c r="F725" s="403"/>
      <c r="G725" s="402"/>
      <c r="H725" s="402"/>
      <c r="I725" s="208"/>
      <c r="J725" s="598">
        <f t="shared" ref="J725:L729" si="142">J726</f>
        <v>0</v>
      </c>
      <c r="K725" s="605">
        <f t="shared" si="142"/>
        <v>0</v>
      </c>
      <c r="L725" s="605">
        <f t="shared" si="142"/>
        <v>0</v>
      </c>
      <c r="M725" s="548"/>
      <c r="N725" s="104"/>
    </row>
    <row r="726" spans="1:14" s="164" customFormat="1" ht="47.25" hidden="1" x14ac:dyDescent="0.25">
      <c r="A726" s="176" t="s">
        <v>240</v>
      </c>
      <c r="B726" s="401" t="s">
        <v>336</v>
      </c>
      <c r="C726" s="402" t="s">
        <v>24</v>
      </c>
      <c r="D726" s="402" t="s">
        <v>68</v>
      </c>
      <c r="E726" s="402">
        <v>78110</v>
      </c>
      <c r="F726" s="208">
        <v>600</v>
      </c>
      <c r="G726" s="208"/>
      <c r="H726" s="208"/>
      <c r="I726" s="208"/>
      <c r="J726" s="598">
        <f t="shared" si="142"/>
        <v>0</v>
      </c>
      <c r="K726" s="605">
        <f t="shared" si="142"/>
        <v>0</v>
      </c>
      <c r="L726" s="605">
        <f t="shared" si="142"/>
        <v>0</v>
      </c>
      <c r="M726" s="548"/>
      <c r="N726" s="104"/>
    </row>
    <row r="727" spans="1:14" s="164" customFormat="1" hidden="1" x14ac:dyDescent="0.25">
      <c r="A727" s="176" t="s">
        <v>241</v>
      </c>
      <c r="B727" s="401" t="s">
        <v>336</v>
      </c>
      <c r="C727" s="402" t="s">
        <v>24</v>
      </c>
      <c r="D727" s="402" t="s">
        <v>68</v>
      </c>
      <c r="E727" s="402">
        <v>78110</v>
      </c>
      <c r="F727" s="208">
        <v>610</v>
      </c>
      <c r="G727" s="208"/>
      <c r="H727" s="208"/>
      <c r="I727" s="208"/>
      <c r="J727" s="598">
        <f t="shared" si="142"/>
        <v>0</v>
      </c>
      <c r="K727" s="605">
        <f t="shared" si="142"/>
        <v>0</v>
      </c>
      <c r="L727" s="605">
        <f t="shared" si="142"/>
        <v>0</v>
      </c>
      <c r="M727" s="548"/>
      <c r="N727" s="104"/>
    </row>
    <row r="728" spans="1:14" s="164" customFormat="1" hidden="1" x14ac:dyDescent="0.25">
      <c r="A728" s="179" t="s">
        <v>21</v>
      </c>
      <c r="B728" s="401" t="s">
        <v>336</v>
      </c>
      <c r="C728" s="402" t="s">
        <v>24</v>
      </c>
      <c r="D728" s="402" t="s">
        <v>68</v>
      </c>
      <c r="E728" s="402">
        <v>78110</v>
      </c>
      <c r="F728" s="208">
        <v>610</v>
      </c>
      <c r="G728" s="402" t="s">
        <v>22</v>
      </c>
      <c r="H728" s="208"/>
      <c r="I728" s="208"/>
      <c r="J728" s="598">
        <f t="shared" si="142"/>
        <v>0</v>
      </c>
      <c r="K728" s="605">
        <f t="shared" si="142"/>
        <v>0</v>
      </c>
      <c r="L728" s="605">
        <f t="shared" si="142"/>
        <v>0</v>
      </c>
      <c r="M728" s="548"/>
      <c r="N728" s="104"/>
    </row>
    <row r="729" spans="1:14" s="164" customFormat="1" hidden="1" x14ac:dyDescent="0.25">
      <c r="A729" s="179" t="s">
        <v>34</v>
      </c>
      <c r="B729" s="401" t="s">
        <v>336</v>
      </c>
      <c r="C729" s="402" t="s">
        <v>24</v>
      </c>
      <c r="D729" s="402" t="s">
        <v>68</v>
      </c>
      <c r="E729" s="402">
        <v>78110</v>
      </c>
      <c r="F729" s="208">
        <v>610</v>
      </c>
      <c r="G729" s="402" t="s">
        <v>22</v>
      </c>
      <c r="H729" s="208">
        <v>13</v>
      </c>
      <c r="I729" s="208"/>
      <c r="J729" s="598">
        <f t="shared" si="142"/>
        <v>0</v>
      </c>
      <c r="K729" s="605">
        <f t="shared" si="142"/>
        <v>0</v>
      </c>
      <c r="L729" s="605">
        <f t="shared" si="142"/>
        <v>0</v>
      </c>
      <c r="M729" s="548"/>
      <c r="N729" s="104"/>
    </row>
    <row r="730" spans="1:14" s="164" customFormat="1" hidden="1" x14ac:dyDescent="0.25">
      <c r="A730" s="208"/>
      <c r="B730" s="401" t="s">
        <v>336</v>
      </c>
      <c r="C730" s="402" t="s">
        <v>24</v>
      </c>
      <c r="D730" s="402" t="s">
        <v>68</v>
      </c>
      <c r="E730" s="402">
        <v>78110</v>
      </c>
      <c r="F730" s="208">
        <v>610</v>
      </c>
      <c r="G730" s="402" t="s">
        <v>22</v>
      </c>
      <c r="H730" s="208">
        <v>13</v>
      </c>
      <c r="I730" s="208">
        <v>900</v>
      </c>
      <c r="J730" s="598">
        <f>'ведомст 3'!K151</f>
        <v>0</v>
      </c>
      <c r="K730" s="598">
        <f>'ведомст 3'!L151</f>
        <v>0</v>
      </c>
      <c r="L730" s="598">
        <f>'ведомст 3'!M151</f>
        <v>0</v>
      </c>
      <c r="M730" s="548"/>
      <c r="N730" s="104"/>
    </row>
    <row r="731" spans="1:14" s="164" customFormat="1" x14ac:dyDescent="0.25">
      <c r="J731" s="571"/>
      <c r="M731" s="548"/>
      <c r="N731" s="104"/>
    </row>
    <row r="732" spans="1:14" s="164" customFormat="1" x14ac:dyDescent="0.25">
      <c r="M732" s="548"/>
      <c r="N732" s="104"/>
    </row>
    <row r="733" spans="1:14" s="164" customFormat="1" x14ac:dyDescent="0.25">
      <c r="M733" s="548"/>
      <c r="N733" s="104"/>
    </row>
    <row r="734" spans="1:14" s="164" customFormat="1" x14ac:dyDescent="0.25">
      <c r="M734" s="548"/>
      <c r="N734" s="104"/>
    </row>
    <row r="735" spans="1:14" s="164" customFormat="1" x14ac:dyDescent="0.25">
      <c r="M735" s="548"/>
      <c r="N735" s="104"/>
    </row>
    <row r="736" spans="1:14" x14ac:dyDescent="0.25">
      <c r="A736" s="55"/>
      <c r="B736" s="55"/>
      <c r="C736" s="55"/>
      <c r="D736" s="55"/>
      <c r="E736" s="55"/>
      <c r="F736" s="55"/>
      <c r="G736" s="55"/>
      <c r="H736" s="55"/>
      <c r="I736" s="55"/>
    </row>
    <row r="737" spans="1:9" x14ac:dyDescent="0.25">
      <c r="A737" s="55"/>
      <c r="B737" s="55"/>
      <c r="C737" s="55"/>
      <c r="D737" s="55"/>
      <c r="E737" s="55"/>
      <c r="F737" s="55"/>
      <c r="G737" s="55"/>
      <c r="H737" s="55"/>
      <c r="I737" s="55"/>
    </row>
    <row r="738" spans="1:9" x14ac:dyDescent="0.25">
      <c r="A738" s="55"/>
      <c r="B738" s="55"/>
      <c r="C738" s="55"/>
      <c r="D738" s="55"/>
      <c r="E738" s="55"/>
      <c r="F738" s="55"/>
      <c r="G738" s="55"/>
      <c r="H738" s="55"/>
      <c r="I738" s="55"/>
    </row>
    <row r="739" spans="1:9" x14ac:dyDescent="0.25">
      <c r="A739" s="55"/>
      <c r="B739" s="55"/>
      <c r="C739" s="55"/>
      <c r="D739" s="55"/>
      <c r="E739" s="55"/>
      <c r="F739" s="55"/>
      <c r="G739" s="55"/>
      <c r="H739" s="55"/>
      <c r="I739" s="55"/>
    </row>
    <row r="740" spans="1:9" x14ac:dyDescent="0.25">
      <c r="A740" s="55"/>
      <c r="B740" s="55"/>
      <c r="C740" s="55"/>
      <c r="D740" s="55"/>
      <c r="E740" s="55"/>
      <c r="F740" s="55"/>
      <c r="G740" s="55"/>
      <c r="H740" s="55"/>
      <c r="I740" s="55"/>
    </row>
    <row r="741" spans="1:9" x14ac:dyDescent="0.25">
      <c r="A741" s="55"/>
      <c r="B741" s="55"/>
      <c r="C741" s="55"/>
      <c r="D741" s="55"/>
      <c r="E741" s="55"/>
      <c r="F741" s="55"/>
      <c r="G741" s="55"/>
      <c r="H741" s="55"/>
      <c r="I741" s="55"/>
    </row>
    <row r="742" spans="1:9" x14ac:dyDescent="0.25">
      <c r="A742" s="55"/>
      <c r="B742" s="55"/>
      <c r="C742" s="55"/>
      <c r="D742" s="55"/>
      <c r="E742" s="55"/>
      <c r="F742" s="55"/>
      <c r="G742" s="55"/>
      <c r="H742" s="55"/>
      <c r="I742" s="55"/>
    </row>
  </sheetData>
  <autoFilter ref="A6:XFD730"/>
  <mergeCells count="23">
    <mergeCell ref="N266:N272"/>
    <mergeCell ref="N322:N327"/>
    <mergeCell ref="N96:N101"/>
    <mergeCell ref="N144:N150"/>
    <mergeCell ref="N163:N169"/>
    <mergeCell ref="N209:N214"/>
    <mergeCell ref="N174:N176"/>
    <mergeCell ref="N288:N289"/>
    <mergeCell ref="P604:P605"/>
    <mergeCell ref="O604:O605"/>
    <mergeCell ref="N496:N501"/>
    <mergeCell ref="N604:N605"/>
    <mergeCell ref="N489:N494"/>
    <mergeCell ref="B4:E5"/>
    <mergeCell ref="A4:A5"/>
    <mergeCell ref="I3:L3"/>
    <mergeCell ref="I1:L1"/>
    <mergeCell ref="A2:L2"/>
    <mergeCell ref="J4:L4"/>
    <mergeCell ref="I4:I5"/>
    <mergeCell ref="H4:H5"/>
    <mergeCell ref="G4:G5"/>
    <mergeCell ref="F4:F5"/>
  </mergeCells>
  <phoneticPr fontId="0" type="noConversion"/>
  <conditionalFormatting sqref="A700">
    <cfRule type="expression" dxfId="1151" priority="2676" stopIfTrue="1">
      <formula>$G605=""</formula>
    </cfRule>
    <cfRule type="expression" dxfId="1150" priority="2677" stopIfTrue="1">
      <formula>#REF!&lt;&gt;""</formula>
    </cfRule>
    <cfRule type="expression" dxfId="1149" priority="2678" stopIfTrue="1">
      <formula>AND($H605="",$G605&lt;&gt;"")</formula>
    </cfRule>
  </conditionalFormatting>
  <conditionalFormatting sqref="G331:I331 G325:I325 G316:I319">
    <cfRule type="expression" dxfId="1148" priority="1719" stopIfTrue="1">
      <formula>#REF!=""</formula>
    </cfRule>
    <cfRule type="expression" dxfId="1147" priority="1720" stopIfTrue="1">
      <formula>#REF!&lt;&gt;""</formula>
    </cfRule>
    <cfRule type="expression" dxfId="1146" priority="1721" stopIfTrue="1">
      <formula>AND(#REF!="",#REF!&lt;&gt;"")</formula>
    </cfRule>
  </conditionalFormatting>
  <conditionalFormatting sqref="O593 J101:M101">
    <cfRule type="expression" dxfId="1145" priority="1725" stopIfTrue="1">
      <formula>#REF!=""</formula>
    </cfRule>
    <cfRule type="expression" dxfId="1144" priority="1726" stopIfTrue="1">
      <formula>#REF!&lt;&gt;""</formula>
    </cfRule>
    <cfRule type="expression" dxfId="1143" priority="1727" stopIfTrue="1">
      <formula>AND(#REF!="",#REF!&lt;&gt;"")</formula>
    </cfRule>
  </conditionalFormatting>
  <conditionalFormatting sqref="N593 J709:M716">
    <cfRule type="expression" dxfId="1142" priority="1728" stopIfTrue="1">
      <formula>#REF!=""</formula>
    </cfRule>
    <cfRule type="expression" dxfId="1141" priority="1729" stopIfTrue="1">
      <formula>#REF!&lt;&gt;""</formula>
    </cfRule>
    <cfRule type="expression" dxfId="1140" priority="1730" stopIfTrue="1">
      <formula>AND(#REF!="",#REF!&lt;&gt;"")</formula>
    </cfRule>
  </conditionalFormatting>
  <conditionalFormatting sqref="B685:C702 J690:M690 A639 A644 I604 B598:C603 A595 B565:C566 B573:C573 A574 A577 A584 A589 A636 B481:C501 M348 M355 G332:I332 G328:H330 G326:I326 G321:H324 G320:I320 G265:H312 A286:A287 M362 A125 A174:A175 G145:I154 G162:I177 A130:A132 G178:H185 A103:A104 A66:A67 A72:A73 A78:A79 A36:A37 A84:A85 A60:A61 A22:A25 A29:A30 J149:M154 A8 H6:H13 I6:I18 G6:G12 J162:M176 J483:M485">
    <cfRule type="expression" dxfId="1139" priority="1737" stopIfTrue="1">
      <formula>#REF!=""</formula>
    </cfRule>
    <cfRule type="expression" dxfId="1138" priority="1738" stopIfTrue="1">
      <formula>#REF!&lt;&gt;""</formula>
    </cfRule>
    <cfRule type="expression" dxfId="1137" priority="1739" stopIfTrue="1">
      <formula>AND(#REF!="",#REF!&lt;&gt;"")</formula>
    </cfRule>
  </conditionalFormatting>
  <conditionalFormatting sqref="A685 B624:B629 A604 A606 A523 A562 A492 A435 A438 B435:B440 A374 A380 A386:A387 A365 A368 A331 A325 A319 A243 A250 A218 A209 A213 A137:A140 A176 B163:B176 A115 A102 A65 A26 A20:A21">
    <cfRule type="expression" dxfId="1136" priority="2494" stopIfTrue="1">
      <formula>#REF!=""</formula>
    </cfRule>
    <cfRule type="expression" dxfId="1135" priority="2495" stopIfTrue="1">
      <formula>#REF!&lt;&gt;""</formula>
    </cfRule>
    <cfRule type="expression" dxfId="1134" priority="2496" stopIfTrue="1">
      <formula>AND(#REF!="",#REF!&lt;&gt;"")</formula>
    </cfRule>
  </conditionalFormatting>
  <conditionalFormatting sqref="A673 A670:A671 A678 A683 A657 A654:A655 A662 A650:A652 A647 A572 A579 A541 A562 A564 A586 A595:A597 A589:A591 A478 A470 A364 A332 A326 A320 F314:F333 B314:B333 C315:E333 B322:D333 A280 B239 A206 A203 A214 A175 A125 A116 A121 A667 A550">
    <cfRule type="expression" dxfId="1133" priority="1824" stopIfTrue="1">
      <formula>#REF!&lt;&gt;""</formula>
    </cfRule>
  </conditionalFormatting>
  <conditionalFormatting sqref="A574 A577 A584 A589 A595">
    <cfRule type="expression" dxfId="1132" priority="2364" stopIfTrue="1">
      <formula>#REF!=""</formula>
    </cfRule>
    <cfRule type="expression" dxfId="1131" priority="2365" stopIfTrue="1">
      <formula>#REF!&lt;&gt;""</formula>
    </cfRule>
  </conditionalFormatting>
  <conditionalFormatting sqref="A240 A243 A250">
    <cfRule type="expression" dxfId="1130" priority="2336" stopIfTrue="1">
      <formula>#REF!=""</formula>
    </cfRule>
  </conditionalFormatting>
  <conditionalFormatting sqref="I486:I487 H488:I488 B364:B407 E383:E394 E396:E411 B383:D411">
    <cfRule type="expression" dxfId="1129" priority="1955" stopIfTrue="1">
      <formula>#REF!=""</formula>
    </cfRule>
    <cfRule type="expression" dxfId="1128" priority="1956" stopIfTrue="1">
      <formula>#REF!&lt;&gt;""</formula>
    </cfRule>
    <cfRule type="expression" dxfId="1127" priority="1957" stopIfTrue="1">
      <formula>AND(#REF!="",#REF!&lt;&gt;"")</formula>
    </cfRule>
  </conditionalFormatting>
  <conditionalFormatting sqref="A375 A381 A387 A369">
    <cfRule type="expression" dxfId="1126" priority="2673" stopIfTrue="1">
      <formula>#REF!=""</formula>
    </cfRule>
    <cfRule type="expression" dxfId="1125" priority="2674" stopIfTrue="1">
      <formula>#REF!&lt;&gt;""</formula>
    </cfRule>
    <cfRule type="expression" dxfId="1124" priority="2675" stopIfTrue="1">
      <formula>AND(#REF!="",#REF!&lt;&gt;"")</formula>
    </cfRule>
  </conditionalFormatting>
  <conditionalFormatting sqref="B383:E383">
    <cfRule type="expression" dxfId="1123" priority="8858" stopIfTrue="1">
      <formula>$G252=""</formula>
    </cfRule>
    <cfRule type="expression" dxfId="1122" priority="8859" stopIfTrue="1">
      <formula>#REF!&lt;&gt;""</formula>
    </cfRule>
    <cfRule type="expression" dxfId="1121" priority="8860" stopIfTrue="1">
      <formula>AND($H252="",$G252&lt;&gt;"")</formula>
    </cfRule>
  </conditionalFormatting>
  <conditionalFormatting sqref="B378:B382 E383:E394 E396:E416 B383:D416">
    <cfRule type="expression" dxfId="1120" priority="1517" stopIfTrue="1">
      <formula>#REF!=""</formula>
    </cfRule>
    <cfRule type="expression" dxfId="1119" priority="1518" stopIfTrue="1">
      <formula>#REF!&lt;&gt;""</formula>
    </cfRule>
    <cfRule type="expression" dxfId="1118" priority="1519" stopIfTrue="1">
      <formula>AND(#REF!="",#REF!&lt;&gt;"")</formula>
    </cfRule>
  </conditionalFormatting>
  <conditionalFormatting sqref="B412:E416 B385 B371 H489:H492 G488:G492 G486:H487 E512:E517 B388:B408">
    <cfRule type="expression" dxfId="1117" priority="1511" stopIfTrue="1">
      <formula>#REF!=""</formula>
    </cfRule>
    <cfRule type="expression" dxfId="1116" priority="1512" stopIfTrue="1">
      <formula>#REF!&lt;&gt;""</formula>
    </cfRule>
    <cfRule type="expression" dxfId="1115" priority="1513" stopIfTrue="1">
      <formula>AND(#REF!="",#REF!&lt;&gt;"")</formula>
    </cfRule>
  </conditionalFormatting>
  <conditionalFormatting sqref="B377">
    <cfRule type="expression" dxfId="1114" priority="1428" stopIfTrue="1">
      <formula>$G246=""</formula>
    </cfRule>
    <cfRule type="expression" dxfId="1113" priority="1429" stopIfTrue="1">
      <formula>#REF!&lt;&gt;""</formula>
    </cfRule>
    <cfRule type="expression" dxfId="1112" priority="1430" stopIfTrue="1">
      <formula>AND($H246="",$G246&lt;&gt;"")</formula>
    </cfRule>
  </conditionalFormatting>
  <conditionalFormatting sqref="A706">
    <cfRule type="expression" dxfId="1111" priority="1419" stopIfTrue="1">
      <formula>#REF!=""</formula>
    </cfRule>
    <cfRule type="expression" dxfId="1110" priority="1420" stopIfTrue="1">
      <formula>#REF!&lt;&gt;""</formula>
    </cfRule>
    <cfRule type="expression" dxfId="1109" priority="1421" stopIfTrue="1">
      <formula>AND(#REF!="",#REF!&lt;&gt;"")</formula>
    </cfRule>
  </conditionalFormatting>
  <conditionalFormatting sqref="B408 B401:B404">
    <cfRule type="expression" dxfId="1108" priority="8933" stopIfTrue="1">
      <formula>$G258=""</formula>
    </cfRule>
    <cfRule type="expression" dxfId="1107" priority="8934" stopIfTrue="1">
      <formula>#REF!&lt;&gt;""</formula>
    </cfRule>
    <cfRule type="expression" dxfId="1106" priority="8935" stopIfTrue="1">
      <formula>AND($H258="",$G258&lt;&gt;"")</formula>
    </cfRule>
  </conditionalFormatting>
  <conditionalFormatting sqref="I489:I490">
    <cfRule type="expression" dxfId="1105" priority="1308" stopIfTrue="1">
      <formula>$G431=""</formula>
    </cfRule>
    <cfRule type="expression" dxfId="1104" priority="1309" stopIfTrue="1">
      <formula>#REF!&lt;&gt;""</formula>
    </cfRule>
    <cfRule type="expression" dxfId="1103" priority="1310" stopIfTrue="1">
      <formula>AND($H431="",$G431&lt;&gt;"")</formula>
    </cfRule>
  </conditionalFormatting>
  <conditionalFormatting sqref="B378:B382 E383:E394 E396:E416 B383:D416">
    <cfRule type="expression" dxfId="1102" priority="1302" stopIfTrue="1">
      <formula>#REF!=""</formula>
    </cfRule>
    <cfRule type="expression" dxfId="1101" priority="1303" stopIfTrue="1">
      <formula>#REF!&lt;&gt;""</formula>
    </cfRule>
    <cfRule type="expression" dxfId="1100" priority="1304" stopIfTrue="1">
      <formula>AND(#REF!="",#REF!&lt;&gt;"")</formula>
    </cfRule>
  </conditionalFormatting>
  <conditionalFormatting sqref="I492">
    <cfRule type="expression" dxfId="1099" priority="17796" stopIfTrue="1">
      <formula>$G432=""</formula>
    </cfRule>
    <cfRule type="expression" dxfId="1098" priority="17797" stopIfTrue="1">
      <formula>#REF!&lt;&gt;""</formula>
    </cfRule>
    <cfRule type="expression" dxfId="1097" priority="17798" stopIfTrue="1">
      <formula>AND($H432="",$G432&lt;&gt;"")</formula>
    </cfRule>
  </conditionalFormatting>
  <conditionalFormatting sqref="I491">
    <cfRule type="expression" dxfId="1096" priority="17802" stopIfTrue="1">
      <formula>$G432=""</formula>
    </cfRule>
    <cfRule type="expression" dxfId="1095" priority="17803" stopIfTrue="1">
      <formula>#REF!&lt;&gt;""</formula>
    </cfRule>
    <cfRule type="expression" dxfId="1094" priority="17804" stopIfTrue="1">
      <formula>AND($H432="",$G432&lt;&gt;"")</formula>
    </cfRule>
  </conditionalFormatting>
  <conditionalFormatting sqref="N630 A212">
    <cfRule type="expression" dxfId="1093" priority="1109" stopIfTrue="1">
      <formula>#REF!&lt;&gt;""</formula>
    </cfRule>
  </conditionalFormatting>
  <conditionalFormatting sqref="N630">
    <cfRule type="expression" dxfId="1092" priority="1097" stopIfTrue="1">
      <formula>$I630&lt;&gt;""</formula>
    </cfRule>
  </conditionalFormatting>
  <conditionalFormatting sqref="N630">
    <cfRule type="expression" dxfId="1091" priority="1094" stopIfTrue="1">
      <formula>$H630=""</formula>
    </cfRule>
    <cfRule type="expression" dxfId="1090" priority="1095" stopIfTrue="1">
      <formula>#REF!&lt;&gt;""</formula>
    </cfRule>
    <cfRule type="expression" dxfId="1089" priority="1096" stopIfTrue="1">
      <formula>AND($I630="",$H630&lt;&gt;"")</formula>
    </cfRule>
  </conditionalFormatting>
  <conditionalFormatting sqref="J483:K485">
    <cfRule type="expression" dxfId="1088" priority="1088" stopIfTrue="1">
      <formula>#REF!=""</formula>
    </cfRule>
    <cfRule type="expression" dxfId="1087" priority="1089" stopIfTrue="1">
      <formula>#REF!&lt;&gt;""</formula>
    </cfRule>
    <cfRule type="expression" dxfId="1086" priority="1090" stopIfTrue="1">
      <formula>AND(#REF!="",#REF!&lt;&gt;"")</formula>
    </cfRule>
  </conditionalFormatting>
  <conditionalFormatting sqref="G483:H485">
    <cfRule type="expression" dxfId="1085" priority="1085" stopIfTrue="1">
      <formula>#REF!=""</formula>
    </cfRule>
    <cfRule type="expression" dxfId="1084" priority="1086" stopIfTrue="1">
      <formula>#REF!&lt;&gt;""</formula>
    </cfRule>
    <cfRule type="expression" dxfId="1083" priority="1087" stopIfTrue="1">
      <formula>AND(#REF!="",#REF!&lt;&gt;"")</formula>
    </cfRule>
  </conditionalFormatting>
  <conditionalFormatting sqref="I483:I485">
    <cfRule type="expression" dxfId="1082" priority="1082" stopIfTrue="1">
      <formula>#REF!=""</formula>
    </cfRule>
    <cfRule type="expression" dxfId="1081" priority="1083" stopIfTrue="1">
      <formula>#REF!&lt;&gt;""</formula>
    </cfRule>
    <cfRule type="expression" dxfId="1080" priority="1084" stopIfTrue="1">
      <formula>AND(#REF!="",#REF!&lt;&gt;"")</formula>
    </cfRule>
  </conditionalFormatting>
  <conditionalFormatting sqref="A486:A487">
    <cfRule type="expression" dxfId="1079" priority="1079" stopIfTrue="1">
      <formula>#REF!=""</formula>
    </cfRule>
    <cfRule type="expression" dxfId="1078" priority="1080" stopIfTrue="1">
      <formula>#REF!&lt;&gt;""</formula>
    </cfRule>
    <cfRule type="expression" dxfId="1077" priority="1081" stopIfTrue="1">
      <formula>AND(#REF!="",#REF!&lt;&gt;"")</formula>
    </cfRule>
  </conditionalFormatting>
  <conditionalFormatting sqref="B387 B392:B400">
    <cfRule type="expression" dxfId="1076" priority="17808" stopIfTrue="1">
      <formula>$G265=""</formula>
    </cfRule>
    <cfRule type="expression" dxfId="1075" priority="17809" stopIfTrue="1">
      <formula>#REF!&lt;&gt;""</formula>
    </cfRule>
    <cfRule type="expression" dxfId="1074" priority="17810" stopIfTrue="1">
      <formula>AND($H265="",$G265&lt;&gt;"")</formula>
    </cfRule>
  </conditionalFormatting>
  <conditionalFormatting sqref="B180:B185">
    <cfRule type="expression" dxfId="1073" priority="964" stopIfTrue="1">
      <formula>#REF!=""</formula>
    </cfRule>
    <cfRule type="expression" dxfId="1072" priority="965" stopIfTrue="1">
      <formula>#REF!&lt;&gt;""</formula>
    </cfRule>
    <cfRule type="expression" dxfId="1071" priority="966" stopIfTrue="1">
      <formula>AND(#REF!="",#REF!&lt;&gt;"")</formula>
    </cfRule>
  </conditionalFormatting>
  <conditionalFormatting sqref="B378:B382">
    <cfRule type="expression" dxfId="1070" priority="894" stopIfTrue="1">
      <formula>$G247=""</formula>
    </cfRule>
    <cfRule type="expression" dxfId="1069" priority="895" stopIfTrue="1">
      <formula>#REF!&lt;&gt;""</formula>
    </cfRule>
    <cfRule type="expression" dxfId="1068" priority="896" stopIfTrue="1">
      <formula>AND($H247="",$G247&lt;&gt;"")</formula>
    </cfRule>
  </conditionalFormatting>
  <conditionalFormatting sqref="B385:B391">
    <cfRule type="expression" dxfId="1067" priority="18124" stopIfTrue="1">
      <formula>$G265=""</formula>
    </cfRule>
    <cfRule type="expression" dxfId="1066" priority="18125" stopIfTrue="1">
      <formula>#REF!&lt;&gt;""</formula>
    </cfRule>
    <cfRule type="expression" dxfId="1065" priority="18126" stopIfTrue="1">
      <formula>AND($H265="",$G265&lt;&gt;"")</formula>
    </cfRule>
  </conditionalFormatting>
  <conditionalFormatting sqref="B384">
    <cfRule type="expression" dxfId="1064" priority="18127" stopIfTrue="1">
      <formula>#REF!=""</formula>
    </cfRule>
    <cfRule type="expression" dxfId="1063" priority="18128" stopIfTrue="1">
      <formula>#REF!&lt;&gt;""</formula>
    </cfRule>
    <cfRule type="expression" dxfId="1062" priority="18129" stopIfTrue="1">
      <formula>AND(#REF!="",#REF!&lt;&gt;"")</formula>
    </cfRule>
  </conditionalFormatting>
  <conditionalFormatting sqref="B409:E416">
    <cfRule type="expression" dxfId="1061" priority="18387" stopIfTrue="1">
      <formula>$G285=""</formula>
    </cfRule>
    <cfRule type="expression" dxfId="1060" priority="18388" stopIfTrue="1">
      <formula>#REF!&lt;&gt;""</formula>
    </cfRule>
    <cfRule type="expression" dxfId="1059" priority="18389" stopIfTrue="1">
      <formula>AND($H285="",$G285&lt;&gt;"")</formula>
    </cfRule>
  </conditionalFormatting>
  <conditionalFormatting sqref="E512 E515:E517">
    <cfRule type="expression" dxfId="1058" priority="771" stopIfTrue="1">
      <formula>$F466=""</formula>
    </cfRule>
    <cfRule type="expression" dxfId="1057" priority="772" stopIfTrue="1">
      <formula>#REF!&lt;&gt;""</formula>
    </cfRule>
    <cfRule type="expression" dxfId="1056" priority="773" stopIfTrue="1">
      <formula>AND($G466="",$F466&lt;&gt;"")</formula>
    </cfRule>
  </conditionalFormatting>
  <conditionalFormatting sqref="E515:E517">
    <cfRule type="expression" dxfId="1055" priority="768" stopIfTrue="1">
      <formula>$F466=""</formula>
    </cfRule>
    <cfRule type="expression" dxfId="1054" priority="769" stopIfTrue="1">
      <formula>#REF!&lt;&gt;""</formula>
    </cfRule>
    <cfRule type="expression" dxfId="1053" priority="770" stopIfTrue="1">
      <formula>AND($G466="",$F466&lt;&gt;"")</formula>
    </cfRule>
  </conditionalFormatting>
  <conditionalFormatting sqref="E512">
    <cfRule type="expression" dxfId="1052" priority="765" stopIfTrue="1">
      <formula>$F466=""</formula>
    </cfRule>
    <cfRule type="expression" dxfId="1051" priority="766" stopIfTrue="1">
      <formula>#REF!&lt;&gt;""</formula>
    </cfRule>
    <cfRule type="expression" dxfId="1050" priority="767" stopIfTrue="1">
      <formula>AND($G466="",$F466&lt;&gt;"")</formula>
    </cfRule>
  </conditionalFormatting>
  <conditionalFormatting sqref="E512 E515:E517">
    <cfRule type="expression" dxfId="1049" priority="762" stopIfTrue="1">
      <formula>$F464=""</formula>
    </cfRule>
    <cfRule type="expression" dxfId="1048" priority="763" stopIfTrue="1">
      <formula>#REF!&lt;&gt;""</formula>
    </cfRule>
    <cfRule type="expression" dxfId="1047" priority="764" stopIfTrue="1">
      <formula>AND($G464="",$F464&lt;&gt;"")</formula>
    </cfRule>
  </conditionalFormatting>
  <conditionalFormatting sqref="E512 E515:E517">
    <cfRule type="expression" dxfId="1046" priority="759" stopIfTrue="1">
      <formula>$F479=""</formula>
    </cfRule>
    <cfRule type="expression" dxfId="1045" priority="760" stopIfTrue="1">
      <formula>#REF!&lt;&gt;""</formula>
    </cfRule>
    <cfRule type="expression" dxfId="1044" priority="761" stopIfTrue="1">
      <formula>AND($G479="",$F479&lt;&gt;"")</formula>
    </cfRule>
  </conditionalFormatting>
  <conditionalFormatting sqref="E512">
    <cfRule type="expression" dxfId="1043" priority="756" stopIfTrue="1">
      <formula>$F466=""</formula>
    </cfRule>
    <cfRule type="expression" dxfId="1042" priority="757" stopIfTrue="1">
      <formula>#REF!&lt;&gt;""</formula>
    </cfRule>
    <cfRule type="expression" dxfId="1041" priority="758" stopIfTrue="1">
      <formula>AND($G466="",$F466&lt;&gt;"")</formula>
    </cfRule>
  </conditionalFormatting>
  <conditionalFormatting sqref="E512 E515:E517">
    <cfRule type="expression" dxfId="1040" priority="753" stopIfTrue="1">
      <formula>$F468=""</formula>
    </cfRule>
    <cfRule type="expression" dxfId="1039" priority="754" stopIfTrue="1">
      <formula>#REF!&lt;&gt;""</formula>
    </cfRule>
    <cfRule type="expression" dxfId="1038" priority="755" stopIfTrue="1">
      <formula>AND($G468="",$F468&lt;&gt;"")</formula>
    </cfRule>
  </conditionalFormatting>
  <conditionalFormatting sqref="E512 E515:E517">
    <cfRule type="expression" dxfId="1037" priority="750" stopIfTrue="1">
      <formula>$F481=""</formula>
    </cfRule>
    <cfRule type="expression" dxfId="1036" priority="751" stopIfTrue="1">
      <formula>#REF!&lt;&gt;""</formula>
    </cfRule>
    <cfRule type="expression" dxfId="1035" priority="752" stopIfTrue="1">
      <formula>AND($G481="",$F481&lt;&gt;"")</formula>
    </cfRule>
  </conditionalFormatting>
  <conditionalFormatting sqref="E512 E515:E517">
    <cfRule type="expression" dxfId="1034" priority="747" stopIfTrue="1">
      <formula>$F480=""</formula>
    </cfRule>
    <cfRule type="expression" dxfId="1033" priority="748" stopIfTrue="1">
      <formula>#REF!&lt;&gt;""</formula>
    </cfRule>
    <cfRule type="expression" dxfId="1032" priority="749" stopIfTrue="1">
      <formula>AND($G480="",$F480&lt;&gt;"")</formula>
    </cfRule>
  </conditionalFormatting>
  <conditionalFormatting sqref="E513:E514">
    <cfRule type="expression" dxfId="1031" priority="738" stopIfTrue="1">
      <formula>$F467=""</formula>
    </cfRule>
    <cfRule type="expression" dxfId="1030" priority="739" stopIfTrue="1">
      <formula>#REF!&lt;&gt;""</formula>
    </cfRule>
    <cfRule type="expression" dxfId="1029" priority="740" stopIfTrue="1">
      <formula>AND($G467="",$F467&lt;&gt;"")</formula>
    </cfRule>
  </conditionalFormatting>
  <conditionalFormatting sqref="E513:E514">
    <cfRule type="expression" dxfId="1028" priority="735" stopIfTrue="1">
      <formula>$F464=""</formula>
    </cfRule>
    <cfRule type="expression" dxfId="1027" priority="736" stopIfTrue="1">
      <formula>#REF!&lt;&gt;""</formula>
    </cfRule>
    <cfRule type="expression" dxfId="1026" priority="737" stopIfTrue="1">
      <formula>AND($G464="",$F464&lt;&gt;"")</formula>
    </cfRule>
  </conditionalFormatting>
  <conditionalFormatting sqref="E513:E514">
    <cfRule type="expression" dxfId="1025" priority="732" stopIfTrue="1">
      <formula>$F467=""</formula>
    </cfRule>
    <cfRule type="expression" dxfId="1024" priority="733" stopIfTrue="1">
      <formula>#REF!&lt;&gt;""</formula>
    </cfRule>
    <cfRule type="expression" dxfId="1023" priority="734" stopIfTrue="1">
      <formula>AND($G467="",$F467&lt;&gt;"")</formula>
    </cfRule>
  </conditionalFormatting>
  <conditionalFormatting sqref="E513:E514">
    <cfRule type="expression" dxfId="1022" priority="729" stopIfTrue="1">
      <formula>$F465=""</formula>
    </cfRule>
    <cfRule type="expression" dxfId="1021" priority="730" stopIfTrue="1">
      <formula>#REF!&lt;&gt;""</formula>
    </cfRule>
    <cfRule type="expression" dxfId="1020" priority="731" stopIfTrue="1">
      <formula>AND($G465="",$F465&lt;&gt;"")</formula>
    </cfRule>
  </conditionalFormatting>
  <conditionalFormatting sqref="E513:E514">
    <cfRule type="expression" dxfId="1019" priority="726" stopIfTrue="1">
      <formula>$F480=""</formula>
    </cfRule>
    <cfRule type="expression" dxfId="1018" priority="727" stopIfTrue="1">
      <formula>#REF!&lt;&gt;""</formula>
    </cfRule>
    <cfRule type="expression" dxfId="1017" priority="728" stopIfTrue="1">
      <formula>AND($G480="",$F480&lt;&gt;"")</formula>
    </cfRule>
  </conditionalFormatting>
  <conditionalFormatting sqref="E513:E514">
    <cfRule type="expression" dxfId="1016" priority="723" stopIfTrue="1">
      <formula>$F467=""</formula>
    </cfRule>
    <cfRule type="expression" dxfId="1015" priority="724" stopIfTrue="1">
      <formula>#REF!&lt;&gt;""</formula>
    </cfRule>
    <cfRule type="expression" dxfId="1014" priority="725" stopIfTrue="1">
      <formula>AND($G467="",$F467&lt;&gt;"")</formula>
    </cfRule>
  </conditionalFormatting>
  <conditionalFormatting sqref="E513:E514">
    <cfRule type="expression" dxfId="1013" priority="720" stopIfTrue="1">
      <formula>$F469=""</formula>
    </cfRule>
    <cfRule type="expression" dxfId="1012" priority="721" stopIfTrue="1">
      <formula>#REF!&lt;&gt;""</formula>
    </cfRule>
    <cfRule type="expression" dxfId="1011" priority="722" stopIfTrue="1">
      <formula>AND($G469="",$F469&lt;&gt;"")</formula>
    </cfRule>
  </conditionalFormatting>
  <conditionalFormatting sqref="E513:E514">
    <cfRule type="expression" dxfId="1010" priority="717" stopIfTrue="1">
      <formula>$F482=""</formula>
    </cfRule>
    <cfRule type="expression" dxfId="1009" priority="718" stopIfTrue="1">
      <formula>#REF!&lt;&gt;""</formula>
    </cfRule>
    <cfRule type="expression" dxfId="1008" priority="719" stopIfTrue="1">
      <formula>AND($G482="",$F482&lt;&gt;"")</formula>
    </cfRule>
  </conditionalFormatting>
  <conditionalFormatting sqref="E513:E514">
    <cfRule type="expression" dxfId="1007" priority="714" stopIfTrue="1">
      <formula>$F481=""</formula>
    </cfRule>
    <cfRule type="expression" dxfId="1006" priority="715" stopIfTrue="1">
      <formula>#REF!&lt;&gt;""</formula>
    </cfRule>
    <cfRule type="expression" dxfId="1005" priority="716" stopIfTrue="1">
      <formula>AND($G481="",$F481&lt;&gt;"")</formula>
    </cfRule>
  </conditionalFormatting>
  <conditionalFormatting sqref="B388:B391">
    <cfRule type="expression" dxfId="1004" priority="18390" stopIfTrue="1">
      <formula>$G252=""</formula>
    </cfRule>
    <cfRule type="expression" dxfId="1003" priority="18391" stopIfTrue="1">
      <formula>#REF!&lt;&gt;""</formula>
    </cfRule>
    <cfRule type="expression" dxfId="1002" priority="18392" stopIfTrue="1">
      <formula>AND($H252="",$G252&lt;&gt;"")</formula>
    </cfRule>
  </conditionalFormatting>
  <conditionalFormatting sqref="B386">
    <cfRule type="expression" dxfId="1001" priority="18396" stopIfTrue="1">
      <formula>$G252=""</formula>
    </cfRule>
    <cfRule type="expression" dxfId="1000" priority="18397" stopIfTrue="1">
      <formula>#REF!&lt;&gt;""</formula>
    </cfRule>
    <cfRule type="expression" dxfId="999" priority="18398" stopIfTrue="1">
      <formula>AND($H252="",$G252&lt;&gt;"")</formula>
    </cfRule>
  </conditionalFormatting>
  <conditionalFormatting sqref="A256">
    <cfRule type="expression" dxfId="998" priority="678" stopIfTrue="1">
      <formula>#REF!=""</formula>
    </cfRule>
    <cfRule type="expression" dxfId="997" priority="679" stopIfTrue="1">
      <formula>#REF!&lt;&gt;""</formula>
    </cfRule>
    <cfRule type="expression" dxfId="996" priority="680" stopIfTrue="1">
      <formula>AND(#REF!="",#REF!&lt;&gt;"")</formula>
    </cfRule>
  </conditionalFormatting>
  <conditionalFormatting sqref="A256">
    <cfRule type="expression" dxfId="995" priority="677" stopIfTrue="1">
      <formula>#REF!=""</formula>
    </cfRule>
  </conditionalFormatting>
  <conditionalFormatting sqref="E230:E233">
    <cfRule type="expression" dxfId="994" priority="670" stopIfTrue="1">
      <formula>$F141=""</formula>
    </cfRule>
    <cfRule type="expression" dxfId="993" priority="671" stopIfTrue="1">
      <formula>#REF!&lt;&gt;""</formula>
    </cfRule>
    <cfRule type="expression" dxfId="992" priority="672" stopIfTrue="1">
      <formula>AND($G141="",$F141&lt;&gt;"")</formula>
    </cfRule>
  </conditionalFormatting>
  <conditionalFormatting sqref="E230:E233">
    <cfRule type="expression" dxfId="991" priority="667" stopIfTrue="1">
      <formula>$F142=""</formula>
    </cfRule>
    <cfRule type="expression" dxfId="990" priority="668" stopIfTrue="1">
      <formula>#REF!&lt;&gt;""</formula>
    </cfRule>
    <cfRule type="expression" dxfId="989" priority="669" stopIfTrue="1">
      <formula>AND($G142="",$F142&lt;&gt;"")</formula>
    </cfRule>
  </conditionalFormatting>
  <conditionalFormatting sqref="E253:E258">
    <cfRule type="expression" dxfId="988" priority="664" stopIfTrue="1">
      <formula>$F141=""</formula>
    </cfRule>
    <cfRule type="expression" dxfId="987" priority="665" stopIfTrue="1">
      <formula>#REF!&lt;&gt;""</formula>
    </cfRule>
    <cfRule type="expression" dxfId="986" priority="666" stopIfTrue="1">
      <formula>AND($G141="",$F141&lt;&gt;"")</formula>
    </cfRule>
  </conditionalFormatting>
  <conditionalFormatting sqref="E230:E233">
    <cfRule type="expression" dxfId="985" priority="661" stopIfTrue="1">
      <formula>$F143=""</formula>
    </cfRule>
    <cfRule type="expression" dxfId="984" priority="662" stopIfTrue="1">
      <formula>#REF!&lt;&gt;""</formula>
    </cfRule>
    <cfRule type="expression" dxfId="983" priority="663" stopIfTrue="1">
      <formula>AND($G143="",$F143&lt;&gt;"")</formula>
    </cfRule>
  </conditionalFormatting>
  <conditionalFormatting sqref="E230:E233">
    <cfRule type="expression" dxfId="982" priority="658" stopIfTrue="1">
      <formula>$F145=""</formula>
    </cfRule>
    <cfRule type="expression" dxfId="981" priority="659" stopIfTrue="1">
      <formula>#REF!&lt;&gt;""</formula>
    </cfRule>
    <cfRule type="expression" dxfId="980" priority="660" stopIfTrue="1">
      <formula>AND($G145="",$F145&lt;&gt;"")</formula>
    </cfRule>
  </conditionalFormatting>
  <conditionalFormatting sqref="E230:E233">
    <cfRule type="expression" dxfId="979" priority="655" stopIfTrue="1">
      <formula>$F144=""</formula>
    </cfRule>
    <cfRule type="expression" dxfId="978" priority="656" stopIfTrue="1">
      <formula>#REF!&lt;&gt;""</formula>
    </cfRule>
    <cfRule type="expression" dxfId="977" priority="657" stopIfTrue="1">
      <formula>AND($G144="",$F144&lt;&gt;"")</formula>
    </cfRule>
  </conditionalFormatting>
  <conditionalFormatting sqref="E253:E258">
    <cfRule type="expression" dxfId="976" priority="652" stopIfTrue="1">
      <formula>$F143=""</formula>
    </cfRule>
    <cfRule type="expression" dxfId="975" priority="653" stopIfTrue="1">
      <formula>#REF!&lt;&gt;""</formula>
    </cfRule>
    <cfRule type="expression" dxfId="974" priority="654" stopIfTrue="1">
      <formula>AND($G143="",$F143&lt;&gt;"")</formula>
    </cfRule>
  </conditionalFormatting>
  <conditionalFormatting sqref="E230:E233">
    <cfRule type="expression" dxfId="973" priority="649" stopIfTrue="1">
      <formula>$F146=""</formula>
    </cfRule>
    <cfRule type="expression" dxfId="972" priority="650" stopIfTrue="1">
      <formula>#REF!&lt;&gt;""</formula>
    </cfRule>
    <cfRule type="expression" dxfId="971" priority="651" stopIfTrue="1">
      <formula>AND($G146="",$F146&lt;&gt;"")</formula>
    </cfRule>
  </conditionalFormatting>
  <conditionalFormatting sqref="E253:E258">
    <cfRule type="expression" dxfId="970" priority="646" stopIfTrue="1">
      <formula>$F138=""</formula>
    </cfRule>
    <cfRule type="expression" dxfId="969" priority="647" stopIfTrue="1">
      <formula>#REF!&lt;&gt;""</formula>
    </cfRule>
    <cfRule type="expression" dxfId="968" priority="648" stopIfTrue="1">
      <formula>AND($G138="",$F138&lt;&gt;"")</formula>
    </cfRule>
  </conditionalFormatting>
  <conditionalFormatting sqref="E253:E258">
    <cfRule type="expression" dxfId="967" priority="643" stopIfTrue="1">
      <formula>$F157=""</formula>
    </cfRule>
    <cfRule type="expression" dxfId="966" priority="644" stopIfTrue="1">
      <formula>#REF!&lt;&gt;""</formula>
    </cfRule>
    <cfRule type="expression" dxfId="965" priority="645" stopIfTrue="1">
      <formula>AND($G157="",$F157&lt;&gt;"")</formula>
    </cfRule>
  </conditionalFormatting>
  <conditionalFormatting sqref="E253:E258">
    <cfRule type="expression" dxfId="964" priority="640" stopIfTrue="1">
      <formula>$F158=""</formula>
    </cfRule>
    <cfRule type="expression" dxfId="963" priority="641" stopIfTrue="1">
      <formula>#REF!&lt;&gt;""</formula>
    </cfRule>
    <cfRule type="expression" dxfId="962" priority="642" stopIfTrue="1">
      <formula>AND($G158="",$F158&lt;&gt;"")</formula>
    </cfRule>
  </conditionalFormatting>
  <conditionalFormatting sqref="E253:E258">
    <cfRule type="expression" dxfId="961" priority="637" stopIfTrue="1">
      <formula>$F140=""</formula>
    </cfRule>
    <cfRule type="expression" dxfId="960" priority="638" stopIfTrue="1">
      <formula>#REF!&lt;&gt;""</formula>
    </cfRule>
    <cfRule type="expression" dxfId="959" priority="639" stopIfTrue="1">
      <formula>AND($G140="",$F140&lt;&gt;"")</formula>
    </cfRule>
  </conditionalFormatting>
  <conditionalFormatting sqref="E253:E258">
    <cfRule type="expression" dxfId="958" priority="634" stopIfTrue="1">
      <formula>$F137=""</formula>
    </cfRule>
    <cfRule type="expression" dxfId="957" priority="635" stopIfTrue="1">
      <formula>#REF!&lt;&gt;""</formula>
    </cfRule>
    <cfRule type="expression" dxfId="956" priority="636" stopIfTrue="1">
      <formula>AND($G137="",$F137&lt;&gt;"")</formula>
    </cfRule>
  </conditionalFormatting>
  <conditionalFormatting sqref="E253:E258">
    <cfRule type="expression" dxfId="955" priority="631" stopIfTrue="1">
      <formula>$F159=""</formula>
    </cfRule>
    <cfRule type="expression" dxfId="954" priority="632" stopIfTrue="1">
      <formula>#REF!&lt;&gt;""</formula>
    </cfRule>
    <cfRule type="expression" dxfId="953" priority="633" stopIfTrue="1">
      <formula>AND($G159="",$F159&lt;&gt;"")</formula>
    </cfRule>
  </conditionalFormatting>
  <conditionalFormatting sqref="E253">
    <cfRule type="expression" dxfId="952" priority="628" stopIfTrue="1">
      <formula>$F138=""</formula>
    </cfRule>
    <cfRule type="expression" dxfId="951" priority="629" stopIfTrue="1">
      <formula>#REF!&lt;&gt;""</formula>
    </cfRule>
    <cfRule type="expression" dxfId="950" priority="630" stopIfTrue="1">
      <formula>AND($G138="",$F138&lt;&gt;"")</formula>
    </cfRule>
  </conditionalFormatting>
  <conditionalFormatting sqref="E253:E258">
    <cfRule type="expression" dxfId="949" priority="625" stopIfTrue="1">
      <formula>$F161=""</formula>
    </cfRule>
    <cfRule type="expression" dxfId="948" priority="626" stopIfTrue="1">
      <formula>#REF!&lt;&gt;""</formula>
    </cfRule>
    <cfRule type="expression" dxfId="947" priority="627" stopIfTrue="1">
      <formula>AND($G161="",$F161&lt;&gt;"")</formula>
    </cfRule>
  </conditionalFormatting>
  <conditionalFormatting sqref="E253:E258">
    <cfRule type="expression" dxfId="946" priority="622" stopIfTrue="1">
      <formula>$F160=""</formula>
    </cfRule>
    <cfRule type="expression" dxfId="945" priority="623" stopIfTrue="1">
      <formula>#REF!&lt;&gt;""</formula>
    </cfRule>
    <cfRule type="expression" dxfId="944" priority="624" stopIfTrue="1">
      <formula>AND($G160="",$F160&lt;&gt;"")</formula>
    </cfRule>
  </conditionalFormatting>
  <conditionalFormatting sqref="E253:E258">
    <cfRule type="expression" dxfId="943" priority="619" stopIfTrue="1">
      <formula>$F142=""</formula>
    </cfRule>
    <cfRule type="expression" dxfId="942" priority="620" stopIfTrue="1">
      <formula>#REF!&lt;&gt;""</formula>
    </cfRule>
    <cfRule type="expression" dxfId="941" priority="621" stopIfTrue="1">
      <formula>AND($G142="",$F142&lt;&gt;"")</formula>
    </cfRule>
  </conditionalFormatting>
  <conditionalFormatting sqref="E253:E258">
    <cfRule type="expression" dxfId="940" priority="616" stopIfTrue="1">
      <formula>$F162=""</formula>
    </cfRule>
    <cfRule type="expression" dxfId="939" priority="617" stopIfTrue="1">
      <formula>#REF!&lt;&gt;""</formula>
    </cfRule>
    <cfRule type="expression" dxfId="938" priority="618" stopIfTrue="1">
      <formula>AND($G162="",$F162&lt;&gt;"")</formula>
    </cfRule>
  </conditionalFormatting>
  <conditionalFormatting sqref="E253">
    <cfRule type="expression" dxfId="937" priority="613" stopIfTrue="1">
      <formula>$F160=""</formula>
    </cfRule>
    <cfRule type="expression" dxfId="936" priority="614" stopIfTrue="1">
      <formula>#REF!&lt;&gt;""</formula>
    </cfRule>
    <cfRule type="expression" dxfId="935" priority="615" stopIfTrue="1">
      <formula>AND($G160="",$F160&lt;&gt;"")</formula>
    </cfRule>
  </conditionalFormatting>
  <conditionalFormatting sqref="E253">
    <cfRule type="expression" dxfId="934" priority="610" stopIfTrue="1">
      <formula>$F158=""</formula>
    </cfRule>
    <cfRule type="expression" dxfId="933" priority="611" stopIfTrue="1">
      <formula>#REF!&lt;&gt;""</formula>
    </cfRule>
    <cfRule type="expression" dxfId="932" priority="612" stopIfTrue="1">
      <formula>AND($G158="",$F158&lt;&gt;"")</formula>
    </cfRule>
  </conditionalFormatting>
  <conditionalFormatting sqref="E253">
    <cfRule type="expression" dxfId="931" priority="607" stopIfTrue="1">
      <formula>$F159=""</formula>
    </cfRule>
    <cfRule type="expression" dxfId="930" priority="608" stopIfTrue="1">
      <formula>#REF!&lt;&gt;""</formula>
    </cfRule>
    <cfRule type="expression" dxfId="929" priority="609" stopIfTrue="1">
      <formula>AND($G159="",$F159&lt;&gt;"")</formula>
    </cfRule>
  </conditionalFormatting>
  <conditionalFormatting sqref="E253">
    <cfRule type="expression" dxfId="928" priority="604" stopIfTrue="1">
      <formula>$F161=""</formula>
    </cfRule>
    <cfRule type="expression" dxfId="927" priority="605" stopIfTrue="1">
      <formula>#REF!&lt;&gt;""</formula>
    </cfRule>
    <cfRule type="expression" dxfId="926" priority="606" stopIfTrue="1">
      <formula>AND($G161="",$F161&lt;&gt;"")</formula>
    </cfRule>
  </conditionalFormatting>
  <conditionalFormatting sqref="E253">
    <cfRule type="expression" dxfId="925" priority="601" stopIfTrue="1">
      <formula>$F141=""</formula>
    </cfRule>
    <cfRule type="expression" dxfId="924" priority="602" stopIfTrue="1">
      <formula>#REF!&lt;&gt;""</formula>
    </cfRule>
    <cfRule type="expression" dxfId="923" priority="603" stopIfTrue="1">
      <formula>AND($G141="",$F141&lt;&gt;"")</formula>
    </cfRule>
  </conditionalFormatting>
  <conditionalFormatting sqref="E253:E258">
    <cfRule type="expression" dxfId="922" priority="598" stopIfTrue="1">
      <formula>$F139=""</formula>
    </cfRule>
    <cfRule type="expression" dxfId="921" priority="599" stopIfTrue="1">
      <formula>#REF!&lt;&gt;""</formula>
    </cfRule>
    <cfRule type="expression" dxfId="920" priority="600" stopIfTrue="1">
      <formula>AND($G139="",$F139&lt;&gt;"")</formula>
    </cfRule>
  </conditionalFormatting>
  <conditionalFormatting sqref="E253:E258">
    <cfRule type="expression" dxfId="919" priority="595" stopIfTrue="1">
      <formula>$F163=""</formula>
    </cfRule>
    <cfRule type="expression" dxfId="918" priority="596" stopIfTrue="1">
      <formula>#REF!&lt;&gt;""</formula>
    </cfRule>
    <cfRule type="expression" dxfId="917" priority="597" stopIfTrue="1">
      <formula>AND($G163="",$F163&lt;&gt;"")</formula>
    </cfRule>
  </conditionalFormatting>
  <conditionalFormatting sqref="E253">
    <cfRule type="expression" dxfId="916" priority="592" stopIfTrue="1">
      <formula>$F162=""</formula>
    </cfRule>
    <cfRule type="expression" dxfId="915" priority="593" stopIfTrue="1">
      <formula>#REF!&lt;&gt;""</formula>
    </cfRule>
    <cfRule type="expression" dxfId="914" priority="594" stopIfTrue="1">
      <formula>AND($G162="",$F162&lt;&gt;"")</formula>
    </cfRule>
  </conditionalFormatting>
  <conditionalFormatting sqref="E253">
    <cfRule type="expression" dxfId="913" priority="589" stopIfTrue="1">
      <formula>$F143=""</formula>
    </cfRule>
    <cfRule type="expression" dxfId="912" priority="590" stopIfTrue="1">
      <formula>#REF!&lt;&gt;""</formula>
    </cfRule>
    <cfRule type="expression" dxfId="911" priority="591" stopIfTrue="1">
      <formula>AND($G143="",$F143&lt;&gt;"")</formula>
    </cfRule>
  </conditionalFormatting>
  <conditionalFormatting sqref="E253">
    <cfRule type="expression" dxfId="910" priority="586" stopIfTrue="1">
      <formula>$F138=""</formula>
    </cfRule>
    <cfRule type="expression" dxfId="909" priority="587" stopIfTrue="1">
      <formula>#REF!&lt;&gt;""</formula>
    </cfRule>
    <cfRule type="expression" dxfId="908" priority="588" stopIfTrue="1">
      <formula>AND($G138="",$F138&lt;&gt;"")</formula>
    </cfRule>
  </conditionalFormatting>
  <conditionalFormatting sqref="B408">
    <cfRule type="expression" dxfId="907" priority="18402" stopIfTrue="1">
      <formula>$G269=""</formula>
    </cfRule>
    <cfRule type="expression" dxfId="906" priority="18403" stopIfTrue="1">
      <formula>#REF!&lt;&gt;""</formula>
    </cfRule>
    <cfRule type="expression" dxfId="905" priority="18404" stopIfTrue="1">
      <formula>AND($H269="",$G269&lt;&gt;"")</formula>
    </cfRule>
  </conditionalFormatting>
  <conditionalFormatting sqref="B394:B400">
    <cfRule type="expression" dxfId="904" priority="18408" stopIfTrue="1">
      <formula>$G269=""</formula>
    </cfRule>
    <cfRule type="expression" dxfId="903" priority="18409" stopIfTrue="1">
      <formula>#REF!&lt;&gt;""</formula>
    </cfRule>
    <cfRule type="expression" dxfId="902" priority="18410" stopIfTrue="1">
      <formula>AND($H269="",$G269&lt;&gt;"")</formula>
    </cfRule>
  </conditionalFormatting>
  <conditionalFormatting sqref="B394:B400">
    <cfRule type="expression" dxfId="901" priority="18414" stopIfTrue="1">
      <formula>$G253=""</formula>
    </cfRule>
    <cfRule type="expression" dxfId="900" priority="18415" stopIfTrue="1">
      <formula>#REF!&lt;&gt;""</formula>
    </cfRule>
    <cfRule type="expression" dxfId="899" priority="18416" stopIfTrue="1">
      <formula>AND($H253="",$G253&lt;&gt;"")</formula>
    </cfRule>
  </conditionalFormatting>
  <conditionalFormatting sqref="B393">
    <cfRule type="expression" dxfId="898" priority="18420" stopIfTrue="1">
      <formula>$G269=""</formula>
    </cfRule>
    <cfRule type="expression" dxfId="897" priority="18421" stopIfTrue="1">
      <formula>#REF!&lt;&gt;""</formula>
    </cfRule>
    <cfRule type="expression" dxfId="896" priority="18422" stopIfTrue="1">
      <formula>AND($H269="",$G269&lt;&gt;"")</formula>
    </cfRule>
  </conditionalFormatting>
  <conditionalFormatting sqref="B393">
    <cfRule type="expression" dxfId="895" priority="18426" stopIfTrue="1">
      <formula>$G253=""</formula>
    </cfRule>
    <cfRule type="expression" dxfId="894" priority="18427" stopIfTrue="1">
      <formula>#REF!&lt;&gt;""</formula>
    </cfRule>
    <cfRule type="expression" dxfId="893" priority="18428" stopIfTrue="1">
      <formula>AND($H253="",$G253&lt;&gt;"")</formula>
    </cfRule>
  </conditionalFormatting>
  <conditionalFormatting sqref="B392">
    <cfRule type="expression" dxfId="892" priority="18432" stopIfTrue="1">
      <formula>$G269=""</formula>
    </cfRule>
    <cfRule type="expression" dxfId="891" priority="18433" stopIfTrue="1">
      <formula>#REF!&lt;&gt;""</formula>
    </cfRule>
    <cfRule type="expression" dxfId="890" priority="18434" stopIfTrue="1">
      <formula>AND($H269="",$G269&lt;&gt;"")</formula>
    </cfRule>
  </conditionalFormatting>
  <conditionalFormatting sqref="B392">
    <cfRule type="expression" dxfId="889" priority="18438" stopIfTrue="1">
      <formula>$G253=""</formula>
    </cfRule>
    <cfRule type="expression" dxfId="888" priority="18439" stopIfTrue="1">
      <formula>#REF!&lt;&gt;""</formula>
    </cfRule>
    <cfRule type="expression" dxfId="887" priority="18440" stopIfTrue="1">
      <formula>AND($H253="",$G253&lt;&gt;"")</formula>
    </cfRule>
  </conditionalFormatting>
  <conditionalFormatting sqref="B390:B400">
    <cfRule type="expression" dxfId="886" priority="18444" stopIfTrue="1">
      <formula>$G269=""</formula>
    </cfRule>
    <cfRule type="expression" dxfId="885" priority="18445" stopIfTrue="1">
      <formula>#REF!&lt;&gt;""</formula>
    </cfRule>
    <cfRule type="expression" dxfId="884" priority="18446" stopIfTrue="1">
      <formula>AND($H269="",$G269&lt;&gt;"")</formula>
    </cfRule>
  </conditionalFormatting>
  <conditionalFormatting sqref="B390:B400">
    <cfRule type="expression" dxfId="883" priority="18450" stopIfTrue="1">
      <formula>$G253=""</formula>
    </cfRule>
    <cfRule type="expression" dxfId="882" priority="18451" stopIfTrue="1">
      <formula>#REF!&lt;&gt;""</formula>
    </cfRule>
    <cfRule type="expression" dxfId="881" priority="18452" stopIfTrue="1">
      <formula>AND($H253="",$G253&lt;&gt;"")</formula>
    </cfRule>
  </conditionalFormatting>
  <conditionalFormatting sqref="B392:B400">
    <cfRule type="expression" dxfId="880" priority="487" stopIfTrue="1">
      <formula>$G254=""</formula>
    </cfRule>
    <cfRule type="expression" dxfId="879" priority="488" stopIfTrue="1">
      <formula>#REF!&lt;&gt;""</formula>
    </cfRule>
    <cfRule type="expression" dxfId="878" priority="489" stopIfTrue="1">
      <formula>AND($H254="",$G254&lt;&gt;"")</formula>
    </cfRule>
  </conditionalFormatting>
  <conditionalFormatting sqref="A392:A393">
    <cfRule type="expression" dxfId="877" priority="484" stopIfTrue="1">
      <formula>#REF!=""</formula>
    </cfRule>
    <cfRule type="expression" dxfId="876" priority="485" stopIfTrue="1">
      <formula>#REF!&lt;&gt;""</formula>
    </cfRule>
    <cfRule type="expression" dxfId="875" priority="486" stopIfTrue="1">
      <formula>AND(#REF!="",#REF!&lt;&gt;"")</formula>
    </cfRule>
  </conditionalFormatting>
  <conditionalFormatting sqref="A393">
    <cfRule type="expression" dxfId="874" priority="481" stopIfTrue="1">
      <formula>#REF!=""</formula>
    </cfRule>
    <cfRule type="expression" dxfId="873" priority="482" stopIfTrue="1">
      <formula>#REF!&lt;&gt;""</formula>
    </cfRule>
    <cfRule type="expression" dxfId="872" priority="483" stopIfTrue="1">
      <formula>AND(#REF!="",#REF!&lt;&gt;"")</formula>
    </cfRule>
  </conditionalFormatting>
  <conditionalFormatting sqref="B391">
    <cfRule type="expression" dxfId="871" priority="478" stopIfTrue="1">
      <formula>$G268=""</formula>
    </cfRule>
    <cfRule type="expression" dxfId="870" priority="479" stopIfTrue="1">
      <formula>#REF!&lt;&gt;""</formula>
    </cfRule>
    <cfRule type="expression" dxfId="869" priority="480" stopIfTrue="1">
      <formula>AND($H268="",$G268&lt;&gt;"")</formula>
    </cfRule>
  </conditionalFormatting>
  <conditionalFormatting sqref="B391">
    <cfRule type="expression" dxfId="868" priority="475" stopIfTrue="1">
      <formula>$G252=""</formula>
    </cfRule>
    <cfRule type="expression" dxfId="867" priority="476" stopIfTrue="1">
      <formula>#REF!&lt;&gt;""</formula>
    </cfRule>
    <cfRule type="expression" dxfId="866" priority="477" stopIfTrue="1">
      <formula>AND($H252="",$G252&lt;&gt;"")</formula>
    </cfRule>
  </conditionalFormatting>
  <conditionalFormatting sqref="B391">
    <cfRule type="expression" dxfId="865" priority="472" stopIfTrue="1">
      <formula>$G270=""</formula>
    </cfRule>
    <cfRule type="expression" dxfId="864" priority="473" stopIfTrue="1">
      <formula>#REF!&lt;&gt;""</formula>
    </cfRule>
    <cfRule type="expression" dxfId="863" priority="474" stopIfTrue="1">
      <formula>AND($H270="",$G270&lt;&gt;"")</formula>
    </cfRule>
  </conditionalFormatting>
  <conditionalFormatting sqref="B391">
    <cfRule type="expression" dxfId="862" priority="469" stopIfTrue="1">
      <formula>$G254=""</formula>
    </cfRule>
    <cfRule type="expression" dxfId="861" priority="470" stopIfTrue="1">
      <formula>#REF!&lt;&gt;""</formula>
    </cfRule>
    <cfRule type="expression" dxfId="860" priority="471" stopIfTrue="1">
      <formula>AND($H254="",$G254&lt;&gt;"")</formula>
    </cfRule>
  </conditionalFormatting>
  <conditionalFormatting sqref="B391">
    <cfRule type="expression" dxfId="859" priority="466" stopIfTrue="1">
      <formula>$G269=""</formula>
    </cfRule>
    <cfRule type="expression" dxfId="858" priority="467" stopIfTrue="1">
      <formula>#REF!&lt;&gt;""</formula>
    </cfRule>
    <cfRule type="expression" dxfId="857" priority="468" stopIfTrue="1">
      <formula>AND($H269="",$G269&lt;&gt;"")</formula>
    </cfRule>
  </conditionalFormatting>
  <conditionalFormatting sqref="B391">
    <cfRule type="expression" dxfId="856" priority="463" stopIfTrue="1">
      <formula>$G253=""</formula>
    </cfRule>
    <cfRule type="expression" dxfId="855" priority="464" stopIfTrue="1">
      <formula>#REF!&lt;&gt;""</formula>
    </cfRule>
    <cfRule type="expression" dxfId="854" priority="465" stopIfTrue="1">
      <formula>AND($H253="",$G253&lt;&gt;"")</formula>
    </cfRule>
  </conditionalFormatting>
  <conditionalFormatting sqref="A712 A200">
    <cfRule type="expression" dxfId="853" priority="363" stopIfTrue="1">
      <formula>#REF!=""</formula>
    </cfRule>
    <cfRule type="expression" dxfId="852" priority="364" stopIfTrue="1">
      <formula>#REF!&lt;&gt;""</formula>
    </cfRule>
    <cfRule type="expression" dxfId="851" priority="365" stopIfTrue="1">
      <formula>AND(#REF!="",#REF!&lt;&gt;"")</formula>
    </cfRule>
  </conditionalFormatting>
  <conditionalFormatting sqref="E264">
    <cfRule type="expression" dxfId="850" priority="18456" stopIfTrue="1">
      <formula>$F164=""</formula>
    </cfRule>
    <cfRule type="expression" dxfId="849" priority="18457" stopIfTrue="1">
      <formula>#REF!&lt;&gt;""</formula>
    </cfRule>
    <cfRule type="expression" dxfId="848" priority="18458" stopIfTrue="1">
      <formula>AND($G164="",$F164&lt;&gt;"")</formula>
    </cfRule>
  </conditionalFormatting>
  <conditionalFormatting sqref="E264">
    <cfRule type="expression" dxfId="847" priority="18462" stopIfTrue="1">
      <formula>$F165=""</formula>
    </cfRule>
    <cfRule type="expression" dxfId="846" priority="18463" stopIfTrue="1">
      <formula>#REF!&lt;&gt;""</formula>
    </cfRule>
    <cfRule type="expression" dxfId="845" priority="18464" stopIfTrue="1">
      <formula>AND($G165="",$F165&lt;&gt;"")</formula>
    </cfRule>
  </conditionalFormatting>
  <conditionalFormatting sqref="E264">
    <cfRule type="expression" dxfId="844" priority="18468" stopIfTrue="1">
      <formula>$F147=""</formula>
    </cfRule>
    <cfRule type="expression" dxfId="843" priority="18469" stopIfTrue="1">
      <formula>#REF!&lt;&gt;""</formula>
    </cfRule>
    <cfRule type="expression" dxfId="842" priority="18470" stopIfTrue="1">
      <formula>AND($G147="",$F147&lt;&gt;"")</formula>
    </cfRule>
  </conditionalFormatting>
  <conditionalFormatting sqref="E264">
    <cfRule type="expression" dxfId="841" priority="18474" stopIfTrue="1">
      <formula>$F166=""</formula>
    </cfRule>
    <cfRule type="expression" dxfId="840" priority="18475" stopIfTrue="1">
      <formula>#REF!&lt;&gt;""</formula>
    </cfRule>
    <cfRule type="expression" dxfId="839" priority="18476" stopIfTrue="1">
      <formula>AND($G166="",$F166&lt;&gt;"")</formula>
    </cfRule>
  </conditionalFormatting>
  <conditionalFormatting sqref="E264">
    <cfRule type="expression" dxfId="838" priority="18480" stopIfTrue="1">
      <formula>$F168=""</formula>
    </cfRule>
    <cfRule type="expression" dxfId="837" priority="18481" stopIfTrue="1">
      <formula>#REF!&lt;&gt;""</formula>
    </cfRule>
    <cfRule type="expression" dxfId="836" priority="18482" stopIfTrue="1">
      <formula>AND($G168="",$F168&lt;&gt;"")</formula>
    </cfRule>
  </conditionalFormatting>
  <conditionalFormatting sqref="E264">
    <cfRule type="expression" dxfId="835" priority="18486" stopIfTrue="1">
      <formula>$F167=""</formula>
    </cfRule>
    <cfRule type="expression" dxfId="834" priority="18487" stopIfTrue="1">
      <formula>#REF!&lt;&gt;""</formula>
    </cfRule>
    <cfRule type="expression" dxfId="833" priority="18488" stopIfTrue="1">
      <formula>AND($G167="",$F167&lt;&gt;"")</formula>
    </cfRule>
  </conditionalFormatting>
  <conditionalFormatting sqref="E264">
    <cfRule type="expression" dxfId="832" priority="18492" stopIfTrue="1">
      <formula>$F149=""</formula>
    </cfRule>
    <cfRule type="expression" dxfId="831" priority="18493" stopIfTrue="1">
      <formula>#REF!&lt;&gt;""</formula>
    </cfRule>
    <cfRule type="expression" dxfId="830" priority="18494" stopIfTrue="1">
      <formula>AND($G149="",$F149&lt;&gt;"")</formula>
    </cfRule>
  </conditionalFormatting>
  <conditionalFormatting sqref="E264">
    <cfRule type="expression" dxfId="829" priority="18498" stopIfTrue="1">
      <formula>$F169=""</formula>
    </cfRule>
    <cfRule type="expression" dxfId="828" priority="18499" stopIfTrue="1">
      <formula>#REF!&lt;&gt;""</formula>
    </cfRule>
    <cfRule type="expression" dxfId="827" priority="18500" stopIfTrue="1">
      <formula>AND($G169="",$F169&lt;&gt;"")</formula>
    </cfRule>
  </conditionalFormatting>
  <conditionalFormatting sqref="E264">
    <cfRule type="expression" dxfId="826" priority="18504" stopIfTrue="1">
      <formula>$F144=""</formula>
    </cfRule>
    <cfRule type="expression" dxfId="825" priority="18505" stopIfTrue="1">
      <formula>#REF!&lt;&gt;""</formula>
    </cfRule>
    <cfRule type="expression" dxfId="824" priority="18506" stopIfTrue="1">
      <formula>AND($G144="",$F144&lt;&gt;"")</formula>
    </cfRule>
  </conditionalFormatting>
  <conditionalFormatting sqref="E230:E233">
    <cfRule type="expression" dxfId="823" priority="18510" stopIfTrue="1">
      <formula>$F135=""</formula>
    </cfRule>
    <cfRule type="expression" dxfId="822" priority="18511" stopIfTrue="1">
      <formula>#REF!&lt;&gt;""</formula>
    </cfRule>
    <cfRule type="expression" dxfId="821" priority="18512" stopIfTrue="1">
      <formula>AND($G135="",$F135&lt;&gt;"")</formula>
    </cfRule>
  </conditionalFormatting>
  <conditionalFormatting sqref="E264">
    <cfRule type="expression" dxfId="820" priority="18522" stopIfTrue="1">
      <formula>$F146=""</formula>
    </cfRule>
    <cfRule type="expression" dxfId="819" priority="18523" stopIfTrue="1">
      <formula>#REF!&lt;&gt;""</formula>
    </cfRule>
    <cfRule type="expression" dxfId="818" priority="18524" stopIfTrue="1">
      <formula>AND($G146="",$F146&lt;&gt;"")</formula>
    </cfRule>
  </conditionalFormatting>
  <conditionalFormatting sqref="E264">
    <cfRule type="expression" dxfId="817" priority="18528" stopIfTrue="1">
      <formula>$F143=""</formula>
    </cfRule>
    <cfRule type="expression" dxfId="816" priority="18529" stopIfTrue="1">
      <formula>#REF!&lt;&gt;""</formula>
    </cfRule>
    <cfRule type="expression" dxfId="815" priority="18530" stopIfTrue="1">
      <formula>AND($G143="",$F143&lt;&gt;"")</formula>
    </cfRule>
  </conditionalFormatting>
  <conditionalFormatting sqref="E264">
    <cfRule type="expression" dxfId="814" priority="18558" stopIfTrue="1">
      <formula>$F148=""</formula>
    </cfRule>
    <cfRule type="expression" dxfId="813" priority="18559" stopIfTrue="1">
      <formula>#REF!&lt;&gt;""</formula>
    </cfRule>
    <cfRule type="expression" dxfId="812" priority="18560" stopIfTrue="1">
      <formula>AND($G148="",$F148&lt;&gt;"")</formula>
    </cfRule>
  </conditionalFormatting>
  <conditionalFormatting sqref="E264">
    <cfRule type="expression" dxfId="811" priority="18600" stopIfTrue="1">
      <formula>$F145=""</formula>
    </cfRule>
    <cfRule type="expression" dxfId="810" priority="18601" stopIfTrue="1">
      <formula>#REF!&lt;&gt;""</formula>
    </cfRule>
    <cfRule type="expression" dxfId="809" priority="18602" stopIfTrue="1">
      <formula>AND($G145="",$F145&lt;&gt;"")</formula>
    </cfRule>
  </conditionalFormatting>
  <conditionalFormatting sqref="E263">
    <cfRule type="expression" dxfId="808" priority="18606" stopIfTrue="1">
      <formula>$F164=""</formula>
    </cfRule>
    <cfRule type="expression" dxfId="807" priority="18607" stopIfTrue="1">
      <formula>#REF!&lt;&gt;""</formula>
    </cfRule>
    <cfRule type="expression" dxfId="806" priority="18608" stopIfTrue="1">
      <formula>AND($G164="",$F164&lt;&gt;"")</formula>
    </cfRule>
  </conditionalFormatting>
  <conditionalFormatting sqref="E263">
    <cfRule type="expression" dxfId="805" priority="18612" stopIfTrue="1">
      <formula>$F165=""</formula>
    </cfRule>
    <cfRule type="expression" dxfId="804" priority="18613" stopIfTrue="1">
      <formula>#REF!&lt;&gt;""</formula>
    </cfRule>
    <cfRule type="expression" dxfId="803" priority="18614" stopIfTrue="1">
      <formula>AND($G165="",$F165&lt;&gt;"")</formula>
    </cfRule>
  </conditionalFormatting>
  <conditionalFormatting sqref="E263">
    <cfRule type="expression" dxfId="802" priority="18618" stopIfTrue="1">
      <formula>$F147=""</formula>
    </cfRule>
    <cfRule type="expression" dxfId="801" priority="18619" stopIfTrue="1">
      <formula>#REF!&lt;&gt;""</formula>
    </cfRule>
    <cfRule type="expression" dxfId="800" priority="18620" stopIfTrue="1">
      <formula>AND($G147="",$F147&lt;&gt;"")</formula>
    </cfRule>
  </conditionalFormatting>
  <conditionalFormatting sqref="E263">
    <cfRule type="expression" dxfId="799" priority="18624" stopIfTrue="1">
      <formula>$F166=""</formula>
    </cfRule>
    <cfRule type="expression" dxfId="798" priority="18625" stopIfTrue="1">
      <formula>#REF!&lt;&gt;""</formula>
    </cfRule>
    <cfRule type="expression" dxfId="797" priority="18626" stopIfTrue="1">
      <formula>AND($G166="",$F166&lt;&gt;"")</formula>
    </cfRule>
  </conditionalFormatting>
  <conditionalFormatting sqref="E263">
    <cfRule type="expression" dxfId="796" priority="18630" stopIfTrue="1">
      <formula>$F168=""</formula>
    </cfRule>
    <cfRule type="expression" dxfId="795" priority="18631" stopIfTrue="1">
      <formula>#REF!&lt;&gt;""</formula>
    </cfRule>
    <cfRule type="expression" dxfId="794" priority="18632" stopIfTrue="1">
      <formula>AND($G168="",$F168&lt;&gt;"")</formula>
    </cfRule>
  </conditionalFormatting>
  <conditionalFormatting sqref="E263">
    <cfRule type="expression" dxfId="793" priority="18636" stopIfTrue="1">
      <formula>$F167=""</formula>
    </cfRule>
    <cfRule type="expression" dxfId="792" priority="18637" stopIfTrue="1">
      <formula>#REF!&lt;&gt;""</formula>
    </cfRule>
    <cfRule type="expression" dxfId="791" priority="18638" stopIfTrue="1">
      <formula>AND($G167="",$F167&lt;&gt;"")</formula>
    </cfRule>
  </conditionalFormatting>
  <conditionalFormatting sqref="E263">
    <cfRule type="expression" dxfId="790" priority="18642" stopIfTrue="1">
      <formula>$F149=""</formula>
    </cfRule>
    <cfRule type="expression" dxfId="789" priority="18643" stopIfTrue="1">
      <formula>#REF!&lt;&gt;""</formula>
    </cfRule>
    <cfRule type="expression" dxfId="788" priority="18644" stopIfTrue="1">
      <formula>AND($G149="",$F149&lt;&gt;"")</formula>
    </cfRule>
  </conditionalFormatting>
  <conditionalFormatting sqref="E263">
    <cfRule type="expression" dxfId="787" priority="18648" stopIfTrue="1">
      <formula>$F169=""</formula>
    </cfRule>
    <cfRule type="expression" dxfId="786" priority="18649" stopIfTrue="1">
      <formula>#REF!&lt;&gt;""</formula>
    </cfRule>
    <cfRule type="expression" dxfId="785" priority="18650" stopIfTrue="1">
      <formula>AND($G169="",$F169&lt;&gt;"")</formula>
    </cfRule>
  </conditionalFormatting>
  <conditionalFormatting sqref="E263">
    <cfRule type="expression" dxfId="784" priority="18654" stopIfTrue="1">
      <formula>$F144=""</formula>
    </cfRule>
    <cfRule type="expression" dxfId="783" priority="18655" stopIfTrue="1">
      <formula>#REF!&lt;&gt;""</formula>
    </cfRule>
    <cfRule type="expression" dxfId="782" priority="18656" stopIfTrue="1">
      <formula>AND($G144="",$F144&lt;&gt;"")</formula>
    </cfRule>
  </conditionalFormatting>
  <conditionalFormatting sqref="E263">
    <cfRule type="expression" dxfId="781" priority="18660" stopIfTrue="1">
      <formula>$F163=""</formula>
    </cfRule>
    <cfRule type="expression" dxfId="780" priority="18661" stopIfTrue="1">
      <formula>#REF!&lt;&gt;""</formula>
    </cfRule>
    <cfRule type="expression" dxfId="779" priority="18662" stopIfTrue="1">
      <formula>AND($G163="",$F163&lt;&gt;"")</formula>
    </cfRule>
  </conditionalFormatting>
  <conditionalFormatting sqref="E263">
    <cfRule type="expression" dxfId="778" priority="18666" stopIfTrue="1">
      <formula>$F146=""</formula>
    </cfRule>
    <cfRule type="expression" dxfId="777" priority="18667" stopIfTrue="1">
      <formula>#REF!&lt;&gt;""</formula>
    </cfRule>
    <cfRule type="expression" dxfId="776" priority="18668" stopIfTrue="1">
      <formula>AND($G146="",$F146&lt;&gt;"")</formula>
    </cfRule>
  </conditionalFormatting>
  <conditionalFormatting sqref="E263">
    <cfRule type="expression" dxfId="775" priority="18672" stopIfTrue="1">
      <formula>$F143=""</formula>
    </cfRule>
    <cfRule type="expression" dxfId="774" priority="18673" stopIfTrue="1">
      <formula>#REF!&lt;&gt;""</formula>
    </cfRule>
    <cfRule type="expression" dxfId="773" priority="18674" stopIfTrue="1">
      <formula>AND($G143="",$F143&lt;&gt;"")</formula>
    </cfRule>
  </conditionalFormatting>
  <conditionalFormatting sqref="E263">
    <cfRule type="expression" dxfId="772" priority="18678" stopIfTrue="1">
      <formula>$F148=""</formula>
    </cfRule>
    <cfRule type="expression" dxfId="771" priority="18679" stopIfTrue="1">
      <formula>#REF!&lt;&gt;""</formula>
    </cfRule>
    <cfRule type="expression" dxfId="770" priority="18680" stopIfTrue="1">
      <formula>AND($G148="",$F148&lt;&gt;"")</formula>
    </cfRule>
  </conditionalFormatting>
  <conditionalFormatting sqref="E263">
    <cfRule type="expression" dxfId="769" priority="18684" stopIfTrue="1">
      <formula>$F145=""</formula>
    </cfRule>
    <cfRule type="expression" dxfId="768" priority="18685" stopIfTrue="1">
      <formula>#REF!&lt;&gt;""</formula>
    </cfRule>
    <cfRule type="expression" dxfId="767" priority="18686" stopIfTrue="1">
      <formula>AND($G145="",$F145&lt;&gt;"")</formula>
    </cfRule>
  </conditionalFormatting>
  <conditionalFormatting sqref="E262">
    <cfRule type="expression" dxfId="766" priority="18690" stopIfTrue="1">
      <formula>$F164=""</formula>
    </cfRule>
    <cfRule type="expression" dxfId="765" priority="18691" stopIfTrue="1">
      <formula>#REF!&lt;&gt;""</formula>
    </cfRule>
    <cfRule type="expression" dxfId="764" priority="18692" stopIfTrue="1">
      <formula>AND($G164="",$F164&lt;&gt;"")</formula>
    </cfRule>
  </conditionalFormatting>
  <conditionalFormatting sqref="E262">
    <cfRule type="expression" dxfId="763" priority="18696" stopIfTrue="1">
      <formula>$F165=""</formula>
    </cfRule>
    <cfRule type="expression" dxfId="762" priority="18697" stopIfTrue="1">
      <formula>#REF!&lt;&gt;""</formula>
    </cfRule>
    <cfRule type="expression" dxfId="761" priority="18698" stopIfTrue="1">
      <formula>AND($G165="",$F165&lt;&gt;"")</formula>
    </cfRule>
  </conditionalFormatting>
  <conditionalFormatting sqref="E262">
    <cfRule type="expression" dxfId="760" priority="18702" stopIfTrue="1">
      <formula>$F147=""</formula>
    </cfRule>
    <cfRule type="expression" dxfId="759" priority="18703" stopIfTrue="1">
      <formula>#REF!&lt;&gt;""</formula>
    </cfRule>
    <cfRule type="expression" dxfId="758" priority="18704" stopIfTrue="1">
      <formula>AND($G147="",$F147&lt;&gt;"")</formula>
    </cfRule>
  </conditionalFormatting>
  <conditionalFormatting sqref="E262">
    <cfRule type="expression" dxfId="757" priority="18708" stopIfTrue="1">
      <formula>$F166=""</formula>
    </cfRule>
    <cfRule type="expression" dxfId="756" priority="18709" stopIfTrue="1">
      <formula>#REF!&lt;&gt;""</formula>
    </cfRule>
    <cfRule type="expression" dxfId="755" priority="18710" stopIfTrue="1">
      <formula>AND($G166="",$F166&lt;&gt;"")</formula>
    </cfRule>
  </conditionalFormatting>
  <conditionalFormatting sqref="E262">
    <cfRule type="expression" dxfId="754" priority="18714" stopIfTrue="1">
      <formula>$F168=""</formula>
    </cfRule>
    <cfRule type="expression" dxfId="753" priority="18715" stopIfTrue="1">
      <formula>#REF!&lt;&gt;""</formula>
    </cfRule>
    <cfRule type="expression" dxfId="752" priority="18716" stopIfTrue="1">
      <formula>AND($G168="",$F168&lt;&gt;"")</formula>
    </cfRule>
  </conditionalFormatting>
  <conditionalFormatting sqref="E262">
    <cfRule type="expression" dxfId="751" priority="18720" stopIfTrue="1">
      <formula>$F167=""</formula>
    </cfRule>
    <cfRule type="expression" dxfId="750" priority="18721" stopIfTrue="1">
      <formula>#REF!&lt;&gt;""</formula>
    </cfRule>
    <cfRule type="expression" dxfId="749" priority="18722" stopIfTrue="1">
      <formula>AND($G167="",$F167&lt;&gt;"")</formula>
    </cfRule>
  </conditionalFormatting>
  <conditionalFormatting sqref="E262">
    <cfRule type="expression" dxfId="748" priority="18726" stopIfTrue="1">
      <formula>$F149=""</formula>
    </cfRule>
    <cfRule type="expression" dxfId="747" priority="18727" stopIfTrue="1">
      <formula>#REF!&lt;&gt;""</formula>
    </cfRule>
    <cfRule type="expression" dxfId="746" priority="18728" stopIfTrue="1">
      <formula>AND($G149="",$F149&lt;&gt;"")</formula>
    </cfRule>
  </conditionalFormatting>
  <conditionalFormatting sqref="E262">
    <cfRule type="expression" dxfId="745" priority="18732" stopIfTrue="1">
      <formula>$F169=""</formula>
    </cfRule>
    <cfRule type="expression" dxfId="744" priority="18733" stopIfTrue="1">
      <formula>#REF!&lt;&gt;""</formula>
    </cfRule>
    <cfRule type="expression" dxfId="743" priority="18734" stopIfTrue="1">
      <formula>AND($G169="",$F169&lt;&gt;"")</formula>
    </cfRule>
  </conditionalFormatting>
  <conditionalFormatting sqref="E262">
    <cfRule type="expression" dxfId="742" priority="18738" stopIfTrue="1">
      <formula>$F144=""</formula>
    </cfRule>
    <cfRule type="expression" dxfId="741" priority="18739" stopIfTrue="1">
      <formula>#REF!&lt;&gt;""</formula>
    </cfRule>
    <cfRule type="expression" dxfId="740" priority="18740" stopIfTrue="1">
      <formula>AND($G144="",$F144&lt;&gt;"")</formula>
    </cfRule>
  </conditionalFormatting>
  <conditionalFormatting sqref="E262">
    <cfRule type="expression" dxfId="739" priority="18744" stopIfTrue="1">
      <formula>$F163=""</formula>
    </cfRule>
    <cfRule type="expression" dxfId="738" priority="18745" stopIfTrue="1">
      <formula>#REF!&lt;&gt;""</formula>
    </cfRule>
    <cfRule type="expression" dxfId="737" priority="18746" stopIfTrue="1">
      <formula>AND($G163="",$F163&lt;&gt;"")</formula>
    </cfRule>
  </conditionalFormatting>
  <conditionalFormatting sqref="E262">
    <cfRule type="expression" dxfId="736" priority="18750" stopIfTrue="1">
      <formula>$F146=""</formula>
    </cfRule>
    <cfRule type="expression" dxfId="735" priority="18751" stopIfTrue="1">
      <formula>#REF!&lt;&gt;""</formula>
    </cfRule>
    <cfRule type="expression" dxfId="734" priority="18752" stopIfTrue="1">
      <formula>AND($G146="",$F146&lt;&gt;"")</formula>
    </cfRule>
  </conditionalFormatting>
  <conditionalFormatting sqref="E262">
    <cfRule type="expression" dxfId="733" priority="18756" stopIfTrue="1">
      <formula>$F143=""</formula>
    </cfRule>
    <cfRule type="expression" dxfId="732" priority="18757" stopIfTrue="1">
      <formula>#REF!&lt;&gt;""</formula>
    </cfRule>
    <cfRule type="expression" dxfId="731" priority="18758" stopIfTrue="1">
      <formula>AND($G143="",$F143&lt;&gt;"")</formula>
    </cfRule>
  </conditionalFormatting>
  <conditionalFormatting sqref="E262">
    <cfRule type="expression" dxfId="730" priority="18762" stopIfTrue="1">
      <formula>$F148=""</formula>
    </cfRule>
    <cfRule type="expression" dxfId="729" priority="18763" stopIfTrue="1">
      <formula>#REF!&lt;&gt;""</formula>
    </cfRule>
    <cfRule type="expression" dxfId="728" priority="18764" stopIfTrue="1">
      <formula>AND($G148="",$F148&lt;&gt;"")</formula>
    </cfRule>
  </conditionalFormatting>
  <conditionalFormatting sqref="E262">
    <cfRule type="expression" dxfId="727" priority="18768" stopIfTrue="1">
      <formula>$F145=""</formula>
    </cfRule>
    <cfRule type="expression" dxfId="726" priority="18769" stopIfTrue="1">
      <formula>#REF!&lt;&gt;""</formula>
    </cfRule>
    <cfRule type="expression" dxfId="725" priority="18770" stopIfTrue="1">
      <formula>AND($G145="",$F145&lt;&gt;"")</formula>
    </cfRule>
  </conditionalFormatting>
  <conditionalFormatting sqref="A263">
    <cfRule type="expression" dxfId="724" priority="360" stopIfTrue="1">
      <formula>#REF!=""</formula>
    </cfRule>
    <cfRule type="expression" dxfId="723" priority="361" stopIfTrue="1">
      <formula>#REF!&lt;&gt;""</formula>
    </cfRule>
    <cfRule type="expression" dxfId="722" priority="362" stopIfTrue="1">
      <formula>AND(#REF!="",#REF!&lt;&gt;"")</formula>
    </cfRule>
  </conditionalFormatting>
  <conditionalFormatting sqref="A263">
    <cfRule type="expression" dxfId="721" priority="359" stopIfTrue="1">
      <formula>#REF!=""</formula>
    </cfRule>
  </conditionalFormatting>
  <conditionalFormatting sqref="A531">
    <cfRule type="expression" dxfId="720" priority="353" stopIfTrue="1">
      <formula>#REF!=""</formula>
    </cfRule>
    <cfRule type="expression" dxfId="719" priority="354" stopIfTrue="1">
      <formula>#REF!&lt;&gt;""</formula>
    </cfRule>
    <cfRule type="expression" dxfId="718" priority="355" stopIfTrue="1">
      <formula>AND(#REF!="",#REF!&lt;&gt;"")</formula>
    </cfRule>
  </conditionalFormatting>
  <conditionalFormatting sqref="A533 A541 A564 A572 A622:A623 A550">
    <cfRule type="expression" dxfId="717" priority="352" stopIfTrue="1">
      <formula>#REF!&lt;&gt;""</formula>
    </cfRule>
  </conditionalFormatting>
  <conditionalFormatting sqref="A729">
    <cfRule type="expression" dxfId="716" priority="347" stopIfTrue="1">
      <formula>#REF!&lt;&gt;""</formula>
    </cfRule>
  </conditionalFormatting>
  <conditionalFormatting sqref="A224">
    <cfRule type="expression" dxfId="715" priority="344" stopIfTrue="1">
      <formula>#REF!=""</formula>
    </cfRule>
    <cfRule type="expression" dxfId="714" priority="345" stopIfTrue="1">
      <formula>#REF!&lt;&gt;""</formula>
    </cfRule>
    <cfRule type="expression" dxfId="713" priority="346" stopIfTrue="1">
      <formula>AND(#REF!="",#REF!&lt;&gt;"")</formula>
    </cfRule>
  </conditionalFormatting>
  <conditionalFormatting sqref="A496">
    <cfRule type="expression" dxfId="712" priority="343" stopIfTrue="1">
      <formula>#REF!&lt;&gt;""</formula>
    </cfRule>
  </conditionalFormatting>
  <conditionalFormatting sqref="B407">
    <cfRule type="expression" dxfId="711" priority="18810" stopIfTrue="1">
      <formula>$G273=""</formula>
    </cfRule>
    <cfRule type="expression" dxfId="710" priority="18811" stopIfTrue="1">
      <formula>#REF!&lt;&gt;""</formula>
    </cfRule>
    <cfRule type="expression" dxfId="709" priority="18812" stopIfTrue="1">
      <formula>AND($H273="",$G273&lt;&gt;"")</formula>
    </cfRule>
  </conditionalFormatting>
  <conditionalFormatting sqref="B407">
    <cfRule type="expression" dxfId="708" priority="18816" stopIfTrue="1">
      <formula>$G270=""</formula>
    </cfRule>
    <cfRule type="expression" dxfId="707" priority="18817" stopIfTrue="1">
      <formula>#REF!&lt;&gt;""</formula>
    </cfRule>
    <cfRule type="expression" dxfId="706" priority="18818" stopIfTrue="1">
      <formula>AND($H270="",$G270&lt;&gt;"")</formula>
    </cfRule>
  </conditionalFormatting>
  <conditionalFormatting sqref="B407">
    <cfRule type="expression" dxfId="705" priority="18822" stopIfTrue="1">
      <formula>$G254=""</formula>
    </cfRule>
    <cfRule type="expression" dxfId="704" priority="18823" stopIfTrue="1">
      <formula>#REF!&lt;&gt;""</formula>
    </cfRule>
    <cfRule type="expression" dxfId="703" priority="18824" stopIfTrue="1">
      <formula>AND($H254="",$G254&lt;&gt;"")</formula>
    </cfRule>
  </conditionalFormatting>
  <conditionalFormatting sqref="B407">
    <cfRule type="expression" dxfId="702" priority="18828" stopIfTrue="1">
      <formula>$G274=""</formula>
    </cfRule>
    <cfRule type="expression" dxfId="701" priority="18829" stopIfTrue="1">
      <formula>#REF!&lt;&gt;""</formula>
    </cfRule>
    <cfRule type="expression" dxfId="700" priority="18830" stopIfTrue="1">
      <formula>AND($H274="",$G274&lt;&gt;"")</formula>
    </cfRule>
  </conditionalFormatting>
  <conditionalFormatting sqref="B407">
    <cfRule type="expression" dxfId="699" priority="18834" stopIfTrue="1">
      <formula>$G258=""</formula>
    </cfRule>
    <cfRule type="expression" dxfId="698" priority="18835" stopIfTrue="1">
      <formula>#REF!&lt;&gt;""</formula>
    </cfRule>
    <cfRule type="expression" dxfId="697" priority="18836" stopIfTrue="1">
      <formula>AND($H258="",$G258&lt;&gt;"")</formula>
    </cfRule>
  </conditionalFormatting>
  <conditionalFormatting sqref="B407">
    <cfRule type="expression" dxfId="696" priority="18840" stopIfTrue="1">
      <formula>$G257=""</formula>
    </cfRule>
    <cfRule type="expression" dxfId="695" priority="18841" stopIfTrue="1">
      <formula>#REF!&lt;&gt;""</formula>
    </cfRule>
    <cfRule type="expression" dxfId="694" priority="18842" stopIfTrue="1">
      <formula>AND($H257="",$G257&lt;&gt;"")</formula>
    </cfRule>
  </conditionalFormatting>
  <conditionalFormatting sqref="B406">
    <cfRule type="expression" dxfId="693" priority="18846" stopIfTrue="1">
      <formula>$G273=""</formula>
    </cfRule>
    <cfRule type="expression" dxfId="692" priority="18847" stopIfTrue="1">
      <formula>#REF!&lt;&gt;""</formula>
    </cfRule>
    <cfRule type="expression" dxfId="691" priority="18848" stopIfTrue="1">
      <formula>AND($H273="",$G273&lt;&gt;"")</formula>
    </cfRule>
  </conditionalFormatting>
  <conditionalFormatting sqref="B406">
    <cfRule type="expression" dxfId="690" priority="18852" stopIfTrue="1">
      <formula>$G270=""</formula>
    </cfRule>
    <cfRule type="expression" dxfId="689" priority="18853" stopIfTrue="1">
      <formula>#REF!&lt;&gt;""</formula>
    </cfRule>
    <cfRule type="expression" dxfId="688" priority="18854" stopIfTrue="1">
      <formula>AND($H270="",$G270&lt;&gt;"")</formula>
    </cfRule>
  </conditionalFormatting>
  <conditionalFormatting sqref="B406">
    <cfRule type="expression" dxfId="687" priority="18858" stopIfTrue="1">
      <formula>$G254=""</formula>
    </cfRule>
    <cfRule type="expression" dxfId="686" priority="18859" stopIfTrue="1">
      <formula>#REF!&lt;&gt;""</formula>
    </cfRule>
    <cfRule type="expression" dxfId="685" priority="18860" stopIfTrue="1">
      <formula>AND($H254="",$G254&lt;&gt;"")</formula>
    </cfRule>
  </conditionalFormatting>
  <conditionalFormatting sqref="B406">
    <cfRule type="expression" dxfId="684" priority="18864" stopIfTrue="1">
      <formula>$G274=""</formula>
    </cfRule>
    <cfRule type="expression" dxfId="683" priority="18865" stopIfTrue="1">
      <formula>#REF!&lt;&gt;""</formula>
    </cfRule>
    <cfRule type="expression" dxfId="682" priority="18866" stopIfTrue="1">
      <formula>AND($H274="",$G274&lt;&gt;"")</formula>
    </cfRule>
  </conditionalFormatting>
  <conditionalFormatting sqref="B406">
    <cfRule type="expression" dxfId="681" priority="18870" stopIfTrue="1">
      <formula>$G258=""</formula>
    </cfRule>
    <cfRule type="expression" dxfId="680" priority="18871" stopIfTrue="1">
      <formula>#REF!&lt;&gt;""</formula>
    </cfRule>
    <cfRule type="expression" dxfId="679" priority="18872" stopIfTrue="1">
      <formula>AND($H258="",$G258&lt;&gt;"")</formula>
    </cfRule>
  </conditionalFormatting>
  <conditionalFormatting sqref="B406">
    <cfRule type="expression" dxfId="678" priority="18876" stopIfTrue="1">
      <formula>$G257=""</formula>
    </cfRule>
    <cfRule type="expression" dxfId="677" priority="18877" stopIfTrue="1">
      <formula>#REF!&lt;&gt;""</formula>
    </cfRule>
    <cfRule type="expression" dxfId="676" priority="18878" stopIfTrue="1">
      <formula>AND($H257="",$G257&lt;&gt;"")</formula>
    </cfRule>
  </conditionalFormatting>
  <conditionalFormatting sqref="B405">
    <cfRule type="expression" dxfId="675" priority="18882" stopIfTrue="1">
      <formula>$G273=""</formula>
    </cfRule>
    <cfRule type="expression" dxfId="674" priority="18883" stopIfTrue="1">
      <formula>#REF!&lt;&gt;""</formula>
    </cfRule>
    <cfRule type="expression" dxfId="673" priority="18884" stopIfTrue="1">
      <formula>AND($H273="",$G273&lt;&gt;"")</formula>
    </cfRule>
  </conditionalFormatting>
  <conditionalFormatting sqref="B405">
    <cfRule type="expression" dxfId="672" priority="18888" stopIfTrue="1">
      <formula>$G270=""</formula>
    </cfRule>
    <cfRule type="expression" dxfId="671" priority="18889" stopIfTrue="1">
      <formula>#REF!&lt;&gt;""</formula>
    </cfRule>
    <cfRule type="expression" dxfId="670" priority="18890" stopIfTrue="1">
      <formula>AND($H270="",$G270&lt;&gt;"")</formula>
    </cfRule>
  </conditionalFormatting>
  <conditionalFormatting sqref="B405">
    <cfRule type="expression" dxfId="669" priority="18894" stopIfTrue="1">
      <formula>$G254=""</formula>
    </cfRule>
    <cfRule type="expression" dxfId="668" priority="18895" stopIfTrue="1">
      <formula>#REF!&lt;&gt;""</formula>
    </cfRule>
    <cfRule type="expression" dxfId="667" priority="18896" stopIfTrue="1">
      <formula>AND($H254="",$G254&lt;&gt;"")</formula>
    </cfRule>
  </conditionalFormatting>
  <conditionalFormatting sqref="B401:B405">
    <cfRule type="expression" dxfId="666" priority="18900" stopIfTrue="1">
      <formula>$G270=""</formula>
    </cfRule>
    <cfRule type="expression" dxfId="665" priority="18901" stopIfTrue="1">
      <formula>#REF!&lt;&gt;""</formula>
    </cfRule>
    <cfRule type="expression" dxfId="664" priority="18902" stopIfTrue="1">
      <formula>AND($H270="",$G270&lt;&gt;"")</formula>
    </cfRule>
  </conditionalFormatting>
  <conditionalFormatting sqref="B401:B405">
    <cfRule type="expression" dxfId="663" priority="18906" stopIfTrue="1">
      <formula>$G254=""</formula>
    </cfRule>
    <cfRule type="expression" dxfId="662" priority="18907" stopIfTrue="1">
      <formula>#REF!&lt;&gt;""</formula>
    </cfRule>
    <cfRule type="expression" dxfId="661" priority="18908" stopIfTrue="1">
      <formula>AND($H254="",$G254&lt;&gt;"")</formula>
    </cfRule>
  </conditionalFormatting>
  <conditionalFormatting sqref="B405">
    <cfRule type="expression" dxfId="660" priority="18912" stopIfTrue="1">
      <formula>$G257=""</formula>
    </cfRule>
    <cfRule type="expression" dxfId="659" priority="18913" stopIfTrue="1">
      <formula>#REF!&lt;&gt;""</formula>
    </cfRule>
    <cfRule type="expression" dxfId="658" priority="18914" stopIfTrue="1">
      <formula>AND($H257="",$G257&lt;&gt;"")</formula>
    </cfRule>
  </conditionalFormatting>
  <conditionalFormatting sqref="B404">
    <cfRule type="expression" dxfId="657" priority="18918" stopIfTrue="1">
      <formula>$G273=""</formula>
    </cfRule>
    <cfRule type="expression" dxfId="656" priority="18919" stopIfTrue="1">
      <formula>#REF!&lt;&gt;""</formula>
    </cfRule>
    <cfRule type="expression" dxfId="655" priority="18920" stopIfTrue="1">
      <formula>AND($H273="",$G273&lt;&gt;"")</formula>
    </cfRule>
  </conditionalFormatting>
  <conditionalFormatting sqref="B404">
    <cfRule type="expression" dxfId="654" priority="18924" stopIfTrue="1">
      <formula>$G270=""</formula>
    </cfRule>
    <cfRule type="expression" dxfId="653" priority="18925" stopIfTrue="1">
      <formula>#REF!&lt;&gt;""</formula>
    </cfRule>
    <cfRule type="expression" dxfId="652" priority="18926" stopIfTrue="1">
      <formula>AND($H270="",$G270&lt;&gt;"")</formula>
    </cfRule>
  </conditionalFormatting>
  <conditionalFormatting sqref="B404">
    <cfRule type="expression" dxfId="651" priority="18930" stopIfTrue="1">
      <formula>$G254=""</formula>
    </cfRule>
    <cfRule type="expression" dxfId="650" priority="18931" stopIfTrue="1">
      <formula>#REF!&lt;&gt;""</formula>
    </cfRule>
    <cfRule type="expression" dxfId="649" priority="18932" stopIfTrue="1">
      <formula>AND($H254="",$G254&lt;&gt;"")</formula>
    </cfRule>
  </conditionalFormatting>
  <conditionalFormatting sqref="B404">
    <cfRule type="expression" dxfId="648" priority="18936" stopIfTrue="1">
      <formula>$G274=""</formula>
    </cfRule>
    <cfRule type="expression" dxfId="647" priority="18937" stopIfTrue="1">
      <formula>#REF!&lt;&gt;""</formula>
    </cfRule>
    <cfRule type="expression" dxfId="646" priority="18938" stopIfTrue="1">
      <formula>AND($H274="",$G274&lt;&gt;"")</formula>
    </cfRule>
  </conditionalFormatting>
  <conditionalFormatting sqref="B404">
    <cfRule type="expression" dxfId="645" priority="18942" stopIfTrue="1">
      <formula>$G258=""</formula>
    </cfRule>
    <cfRule type="expression" dxfId="644" priority="18943" stopIfTrue="1">
      <formula>#REF!&lt;&gt;""</formula>
    </cfRule>
    <cfRule type="expression" dxfId="643" priority="18944" stopIfTrue="1">
      <formula>AND($H258="",$G258&lt;&gt;"")</formula>
    </cfRule>
  </conditionalFormatting>
  <conditionalFormatting sqref="B404">
    <cfRule type="expression" dxfId="642" priority="18948" stopIfTrue="1">
      <formula>$G257=""</formula>
    </cfRule>
    <cfRule type="expression" dxfId="641" priority="18949" stopIfTrue="1">
      <formula>#REF!&lt;&gt;""</formula>
    </cfRule>
    <cfRule type="expression" dxfId="640" priority="18950" stopIfTrue="1">
      <formula>AND($H257="",$G257&lt;&gt;"")</formula>
    </cfRule>
  </conditionalFormatting>
  <conditionalFormatting sqref="B403">
    <cfRule type="expression" dxfId="639" priority="18954" stopIfTrue="1">
      <formula>$G273=""</formula>
    </cfRule>
    <cfRule type="expression" dxfId="638" priority="18955" stopIfTrue="1">
      <formula>#REF!&lt;&gt;""</formula>
    </cfRule>
    <cfRule type="expression" dxfId="637" priority="18956" stopIfTrue="1">
      <formula>AND($H273="",$G273&lt;&gt;"")</formula>
    </cfRule>
  </conditionalFormatting>
  <conditionalFormatting sqref="B403">
    <cfRule type="expression" dxfId="636" priority="18960" stopIfTrue="1">
      <formula>$G270=""</formula>
    </cfRule>
    <cfRule type="expression" dxfId="635" priority="18961" stopIfTrue="1">
      <formula>#REF!&lt;&gt;""</formula>
    </cfRule>
    <cfRule type="expression" dxfId="634" priority="18962" stopIfTrue="1">
      <formula>AND($H270="",$G270&lt;&gt;"")</formula>
    </cfRule>
  </conditionalFormatting>
  <conditionalFormatting sqref="B403">
    <cfRule type="expression" dxfId="633" priority="18966" stopIfTrue="1">
      <formula>$G254=""</formula>
    </cfRule>
    <cfRule type="expression" dxfId="632" priority="18967" stopIfTrue="1">
      <formula>#REF!&lt;&gt;""</formula>
    </cfRule>
    <cfRule type="expression" dxfId="631" priority="18968" stopIfTrue="1">
      <formula>AND($H254="",$G254&lt;&gt;"")</formula>
    </cfRule>
  </conditionalFormatting>
  <conditionalFormatting sqref="B403">
    <cfRule type="expression" dxfId="630" priority="18972" stopIfTrue="1">
      <formula>$G274=""</formula>
    </cfRule>
    <cfRule type="expression" dxfId="629" priority="18973" stopIfTrue="1">
      <formula>#REF!&lt;&gt;""</formula>
    </cfRule>
    <cfRule type="expression" dxfId="628" priority="18974" stopIfTrue="1">
      <formula>AND($H274="",$G274&lt;&gt;"")</formula>
    </cfRule>
  </conditionalFormatting>
  <conditionalFormatting sqref="B403">
    <cfRule type="expression" dxfId="627" priority="18978" stopIfTrue="1">
      <formula>$G258=""</formula>
    </cfRule>
    <cfRule type="expression" dxfId="626" priority="18979" stopIfTrue="1">
      <formula>#REF!&lt;&gt;""</formula>
    </cfRule>
    <cfRule type="expression" dxfId="625" priority="18980" stopIfTrue="1">
      <formula>AND($H258="",$G258&lt;&gt;"")</formula>
    </cfRule>
  </conditionalFormatting>
  <conditionalFormatting sqref="B403">
    <cfRule type="expression" dxfId="624" priority="18984" stopIfTrue="1">
      <formula>$G257=""</formula>
    </cfRule>
    <cfRule type="expression" dxfId="623" priority="18985" stopIfTrue="1">
      <formula>#REF!&lt;&gt;""</formula>
    </cfRule>
    <cfRule type="expression" dxfId="622" priority="18986" stopIfTrue="1">
      <formula>AND($H257="",$G257&lt;&gt;"")</formula>
    </cfRule>
  </conditionalFormatting>
  <conditionalFormatting sqref="B402">
    <cfRule type="expression" dxfId="621" priority="18990" stopIfTrue="1">
      <formula>$G273=""</formula>
    </cfRule>
    <cfRule type="expression" dxfId="620" priority="18991" stopIfTrue="1">
      <formula>#REF!&lt;&gt;""</formula>
    </cfRule>
    <cfRule type="expression" dxfId="619" priority="18992" stopIfTrue="1">
      <formula>AND($H273="",$G273&lt;&gt;"")</formula>
    </cfRule>
  </conditionalFormatting>
  <conditionalFormatting sqref="B402">
    <cfRule type="expression" dxfId="618" priority="18996" stopIfTrue="1">
      <formula>$G270=""</formula>
    </cfRule>
    <cfRule type="expression" dxfId="617" priority="18997" stopIfTrue="1">
      <formula>#REF!&lt;&gt;""</formula>
    </cfRule>
    <cfRule type="expression" dxfId="616" priority="18998" stopIfTrue="1">
      <formula>AND($H270="",$G270&lt;&gt;"")</formula>
    </cfRule>
  </conditionalFormatting>
  <conditionalFormatting sqref="B402">
    <cfRule type="expression" dxfId="615" priority="19002" stopIfTrue="1">
      <formula>$G254=""</formula>
    </cfRule>
    <cfRule type="expression" dxfId="614" priority="19003" stopIfTrue="1">
      <formula>#REF!&lt;&gt;""</formula>
    </cfRule>
    <cfRule type="expression" dxfId="613" priority="19004" stopIfTrue="1">
      <formula>AND($H254="",$G254&lt;&gt;"")</formula>
    </cfRule>
  </conditionalFormatting>
  <conditionalFormatting sqref="B401:B404">
    <cfRule type="expression" dxfId="612" priority="19008" stopIfTrue="1">
      <formula>$G273=""</formula>
    </cfRule>
    <cfRule type="expression" dxfId="611" priority="19009" stopIfTrue="1">
      <formula>#REF!&lt;&gt;""</formula>
    </cfRule>
    <cfRule type="expression" dxfId="610" priority="19010" stopIfTrue="1">
      <formula>AND($H273="",$G273&lt;&gt;"")</formula>
    </cfRule>
  </conditionalFormatting>
  <conditionalFormatting sqref="B401:B404">
    <cfRule type="expression" dxfId="609" priority="19014" stopIfTrue="1">
      <formula>$G257=""</formula>
    </cfRule>
    <cfRule type="expression" dxfId="608" priority="19015" stopIfTrue="1">
      <formula>#REF!&lt;&gt;""</formula>
    </cfRule>
    <cfRule type="expression" dxfId="607" priority="19016" stopIfTrue="1">
      <formula>AND($H257="",$G257&lt;&gt;"")</formula>
    </cfRule>
  </conditionalFormatting>
  <conditionalFormatting sqref="B402">
    <cfRule type="expression" dxfId="606" priority="19020" stopIfTrue="1">
      <formula>$G257=""</formula>
    </cfRule>
    <cfRule type="expression" dxfId="605" priority="19021" stopIfTrue="1">
      <formula>#REF!&lt;&gt;""</formula>
    </cfRule>
    <cfRule type="expression" dxfId="604" priority="19022" stopIfTrue="1">
      <formula>AND($H257="",$G257&lt;&gt;"")</formula>
    </cfRule>
  </conditionalFormatting>
  <conditionalFormatting sqref="E402:E407">
    <cfRule type="expression" dxfId="603" priority="342" stopIfTrue="1">
      <formula>#REF!&lt;&gt;""</formula>
    </cfRule>
  </conditionalFormatting>
  <conditionalFormatting sqref="E402:E407">
    <cfRule type="expression" dxfId="602" priority="341" stopIfTrue="1">
      <formula>#REF!&lt;&gt;""</formula>
    </cfRule>
  </conditionalFormatting>
  <conditionalFormatting sqref="B403:B404">
    <cfRule type="expression" dxfId="601" priority="338" stopIfTrue="1">
      <formula>$G274=""</formula>
    </cfRule>
    <cfRule type="expression" dxfId="600" priority="339" stopIfTrue="1">
      <formula>#REF!&lt;&gt;""</formula>
    </cfRule>
    <cfRule type="expression" dxfId="599" priority="340" stopIfTrue="1">
      <formula>AND($H274="",$G274&lt;&gt;"")</formula>
    </cfRule>
  </conditionalFormatting>
  <conditionalFormatting sqref="B403:B404">
    <cfRule type="expression" dxfId="598" priority="335" stopIfTrue="1">
      <formula>$G271=""</formula>
    </cfRule>
    <cfRule type="expression" dxfId="597" priority="336" stopIfTrue="1">
      <formula>#REF!&lt;&gt;""</formula>
    </cfRule>
    <cfRule type="expression" dxfId="596" priority="337" stopIfTrue="1">
      <formula>AND($H271="",$G271&lt;&gt;"")</formula>
    </cfRule>
  </conditionalFormatting>
  <conditionalFormatting sqref="B403:B404">
    <cfRule type="expression" dxfId="595" priority="332" stopIfTrue="1">
      <formula>$G255=""</formula>
    </cfRule>
    <cfRule type="expression" dxfId="594" priority="333" stopIfTrue="1">
      <formula>#REF!&lt;&gt;""</formula>
    </cfRule>
    <cfRule type="expression" dxfId="593" priority="334" stopIfTrue="1">
      <formula>AND($H255="",$G255&lt;&gt;"")</formula>
    </cfRule>
  </conditionalFormatting>
  <conditionalFormatting sqref="B403:B404">
    <cfRule type="expression" dxfId="592" priority="329" stopIfTrue="1">
      <formula>$G275=""</formula>
    </cfRule>
    <cfRule type="expression" dxfId="591" priority="330" stopIfTrue="1">
      <formula>#REF!&lt;&gt;""</formula>
    </cfRule>
    <cfRule type="expression" dxfId="590" priority="331" stopIfTrue="1">
      <formula>AND($H275="",$G275&lt;&gt;"")</formula>
    </cfRule>
  </conditionalFormatting>
  <conditionalFormatting sqref="B403:B404">
    <cfRule type="expression" dxfId="589" priority="326" stopIfTrue="1">
      <formula>$G259=""</formula>
    </cfRule>
    <cfRule type="expression" dxfId="588" priority="327" stopIfTrue="1">
      <formula>#REF!&lt;&gt;""</formula>
    </cfRule>
    <cfRule type="expression" dxfId="587" priority="328" stopIfTrue="1">
      <formula>AND($H259="",$G259&lt;&gt;"")</formula>
    </cfRule>
  </conditionalFormatting>
  <conditionalFormatting sqref="B403:B404">
    <cfRule type="expression" dxfId="586" priority="323" stopIfTrue="1">
      <formula>$G258=""</formula>
    </cfRule>
    <cfRule type="expression" dxfId="585" priority="324" stopIfTrue="1">
      <formula>#REF!&lt;&gt;""</formula>
    </cfRule>
    <cfRule type="expression" dxfId="584" priority="325" stopIfTrue="1">
      <formula>AND($H258="",$G258&lt;&gt;"")</formula>
    </cfRule>
  </conditionalFormatting>
  <conditionalFormatting sqref="B405:B407">
    <cfRule type="expression" dxfId="583" priority="318" stopIfTrue="1">
      <formula>$G277=""</formula>
    </cfRule>
    <cfRule type="expression" dxfId="582" priority="319" stopIfTrue="1">
      <formula>#REF!&lt;&gt;""</formula>
    </cfRule>
    <cfRule type="expression" dxfId="581" priority="320" stopIfTrue="1">
      <formula>AND($H277="",$G277&lt;&gt;"")</formula>
    </cfRule>
  </conditionalFormatting>
  <conditionalFormatting sqref="B405:B407">
    <cfRule type="expression" dxfId="580" priority="315" stopIfTrue="1">
      <formula>$G274=""</formula>
    </cfRule>
    <cfRule type="expression" dxfId="579" priority="316" stopIfTrue="1">
      <formula>#REF!&lt;&gt;""</formula>
    </cfRule>
    <cfRule type="expression" dxfId="578" priority="317" stopIfTrue="1">
      <formula>AND($H274="",$G274&lt;&gt;"")</formula>
    </cfRule>
  </conditionalFormatting>
  <conditionalFormatting sqref="B405:B407">
    <cfRule type="expression" dxfId="577" priority="312" stopIfTrue="1">
      <formula>$G258=""</formula>
    </cfRule>
    <cfRule type="expression" dxfId="576" priority="313" stopIfTrue="1">
      <formula>#REF!&lt;&gt;""</formula>
    </cfRule>
    <cfRule type="expression" dxfId="575" priority="314" stopIfTrue="1">
      <formula>AND($H258="",$G258&lt;&gt;"")</formula>
    </cfRule>
  </conditionalFormatting>
  <conditionalFormatting sqref="B401:B407">
    <cfRule type="expression" dxfId="574" priority="309" stopIfTrue="1">
      <formula>$G274=""</formula>
    </cfRule>
    <cfRule type="expression" dxfId="573" priority="310" stopIfTrue="1">
      <formula>#REF!&lt;&gt;""</formula>
    </cfRule>
    <cfRule type="expression" dxfId="572" priority="311" stopIfTrue="1">
      <formula>AND($H274="",$G274&lt;&gt;"")</formula>
    </cfRule>
  </conditionalFormatting>
  <conditionalFormatting sqref="B405:B407">
    <cfRule type="expression" dxfId="571" priority="306" stopIfTrue="1">
      <formula>$G262=""</formula>
    </cfRule>
    <cfRule type="expression" dxfId="570" priority="307" stopIfTrue="1">
      <formula>#REF!&lt;&gt;""</formula>
    </cfRule>
    <cfRule type="expression" dxfId="569" priority="308" stopIfTrue="1">
      <formula>AND($H262="",$G262&lt;&gt;"")</formula>
    </cfRule>
  </conditionalFormatting>
  <conditionalFormatting sqref="B405:B407">
    <cfRule type="expression" dxfId="568" priority="303" stopIfTrue="1">
      <formula>$G261=""</formula>
    </cfRule>
    <cfRule type="expression" dxfId="567" priority="304" stopIfTrue="1">
      <formula>#REF!&lt;&gt;""</formula>
    </cfRule>
    <cfRule type="expression" dxfId="566" priority="305" stopIfTrue="1">
      <formula>AND($H261="",$G261&lt;&gt;"")</formula>
    </cfRule>
  </conditionalFormatting>
  <conditionalFormatting sqref="B405:B407">
    <cfRule type="expression" dxfId="565" priority="300" stopIfTrue="1">
      <formula>$G274=""</formula>
    </cfRule>
    <cfRule type="expression" dxfId="564" priority="301" stopIfTrue="1">
      <formula>#REF!&lt;&gt;""</formula>
    </cfRule>
    <cfRule type="expression" dxfId="563" priority="302" stopIfTrue="1">
      <formula>AND($H274="",$G274&lt;&gt;"")</formula>
    </cfRule>
  </conditionalFormatting>
  <conditionalFormatting sqref="B405:B407">
    <cfRule type="expression" dxfId="562" priority="297" stopIfTrue="1">
      <formula>$G271=""</formula>
    </cfRule>
    <cfRule type="expression" dxfId="561" priority="298" stopIfTrue="1">
      <formula>#REF!&lt;&gt;""</formula>
    </cfRule>
    <cfRule type="expression" dxfId="560" priority="299" stopIfTrue="1">
      <formula>AND($H271="",$G271&lt;&gt;"")</formula>
    </cfRule>
  </conditionalFormatting>
  <conditionalFormatting sqref="B405:B407">
    <cfRule type="expression" dxfId="559" priority="294" stopIfTrue="1">
      <formula>$G255=""</formula>
    </cfRule>
    <cfRule type="expression" dxfId="558" priority="295" stopIfTrue="1">
      <formula>#REF!&lt;&gt;""</formula>
    </cfRule>
    <cfRule type="expression" dxfId="557" priority="296" stopIfTrue="1">
      <formula>AND($H255="",$G255&lt;&gt;"")</formula>
    </cfRule>
  </conditionalFormatting>
  <conditionalFormatting sqref="B405:B407">
    <cfRule type="expression" dxfId="556" priority="291" stopIfTrue="1">
      <formula>$G275=""</formula>
    </cfRule>
    <cfRule type="expression" dxfId="555" priority="292" stopIfTrue="1">
      <formula>#REF!&lt;&gt;""</formula>
    </cfRule>
    <cfRule type="expression" dxfId="554" priority="293" stopIfTrue="1">
      <formula>AND($H275="",$G275&lt;&gt;"")</formula>
    </cfRule>
  </conditionalFormatting>
  <conditionalFormatting sqref="B405:B407">
    <cfRule type="expression" dxfId="553" priority="288" stopIfTrue="1">
      <formula>$G259=""</formula>
    </cfRule>
    <cfRule type="expression" dxfId="552" priority="289" stopIfTrue="1">
      <formula>#REF!&lt;&gt;""</formula>
    </cfRule>
    <cfRule type="expression" dxfId="551" priority="290" stopIfTrue="1">
      <formula>AND($H259="",$G259&lt;&gt;"")</formula>
    </cfRule>
  </conditionalFormatting>
  <conditionalFormatting sqref="B405:B407">
    <cfRule type="expression" dxfId="550" priority="285" stopIfTrue="1">
      <formula>$G258=""</formula>
    </cfRule>
    <cfRule type="expression" dxfId="549" priority="286" stopIfTrue="1">
      <formula>#REF!&lt;&gt;""</formula>
    </cfRule>
    <cfRule type="expression" dxfId="548" priority="287" stopIfTrue="1">
      <formula>AND($H258="",$G258&lt;&gt;"")</formula>
    </cfRule>
  </conditionalFormatting>
  <conditionalFormatting sqref="B405:B407">
    <cfRule type="expression" dxfId="547" priority="282" stopIfTrue="1">
      <formula>$G276=""</formula>
    </cfRule>
    <cfRule type="expression" dxfId="546" priority="283" stopIfTrue="1">
      <formula>#REF!&lt;&gt;""</formula>
    </cfRule>
    <cfRule type="expression" dxfId="545" priority="284" stopIfTrue="1">
      <formula>AND($H276="",$G276&lt;&gt;"")</formula>
    </cfRule>
  </conditionalFormatting>
  <conditionalFormatting sqref="B405:B407">
    <cfRule type="expression" dxfId="544" priority="279" stopIfTrue="1">
      <formula>$G273=""</formula>
    </cfRule>
    <cfRule type="expression" dxfId="543" priority="280" stopIfTrue="1">
      <formula>#REF!&lt;&gt;""</formula>
    </cfRule>
    <cfRule type="expression" dxfId="542" priority="281" stopIfTrue="1">
      <formula>AND($H273="",$G273&lt;&gt;"")</formula>
    </cfRule>
  </conditionalFormatting>
  <conditionalFormatting sqref="B405:B407">
    <cfRule type="expression" dxfId="541" priority="276" stopIfTrue="1">
      <formula>$G257=""</formula>
    </cfRule>
    <cfRule type="expression" dxfId="540" priority="277" stopIfTrue="1">
      <formula>#REF!&lt;&gt;""</formula>
    </cfRule>
    <cfRule type="expression" dxfId="539" priority="278" stopIfTrue="1">
      <formula>AND($H257="",$G257&lt;&gt;"")</formula>
    </cfRule>
  </conditionalFormatting>
  <conditionalFormatting sqref="B405:B407">
    <cfRule type="expression" dxfId="538" priority="273" stopIfTrue="1">
      <formula>$G277=""</formula>
    </cfRule>
    <cfRule type="expression" dxfId="537" priority="274" stopIfTrue="1">
      <formula>#REF!&lt;&gt;""</formula>
    </cfRule>
    <cfRule type="expression" dxfId="536" priority="275" stopIfTrue="1">
      <formula>AND($H277="",$G277&lt;&gt;"")</formula>
    </cfRule>
  </conditionalFormatting>
  <conditionalFormatting sqref="B405:B407">
    <cfRule type="expression" dxfId="535" priority="270" stopIfTrue="1">
      <formula>$G261=""</formula>
    </cfRule>
    <cfRule type="expression" dxfId="534" priority="271" stopIfTrue="1">
      <formula>#REF!&lt;&gt;""</formula>
    </cfRule>
    <cfRule type="expression" dxfId="533" priority="272" stopIfTrue="1">
      <formula>AND($H261="",$G261&lt;&gt;"")</formula>
    </cfRule>
  </conditionalFormatting>
  <conditionalFormatting sqref="B405:B407">
    <cfRule type="expression" dxfId="532" priority="267" stopIfTrue="1">
      <formula>$G260=""</formula>
    </cfRule>
    <cfRule type="expression" dxfId="531" priority="268" stopIfTrue="1">
      <formula>#REF!&lt;&gt;""</formula>
    </cfRule>
    <cfRule type="expression" dxfId="530" priority="269" stopIfTrue="1">
      <formula>AND($H260="",$G260&lt;&gt;"")</formula>
    </cfRule>
  </conditionalFormatting>
  <conditionalFormatting sqref="A406">
    <cfRule type="expression" dxfId="529" priority="262" stopIfTrue="1">
      <formula>#REF!=""</formula>
    </cfRule>
    <cfRule type="expression" dxfId="528" priority="263" stopIfTrue="1">
      <formula>#REF!&lt;&gt;""</formula>
    </cfRule>
    <cfRule type="expression" dxfId="527" priority="264" stopIfTrue="1">
      <formula>AND(#REF!="",#REF!&lt;&gt;"")</formula>
    </cfRule>
  </conditionalFormatting>
  <conditionalFormatting sqref="E227">
    <cfRule type="expression" dxfId="526" priority="177" stopIfTrue="1">
      <formula>#REF!=""</formula>
    </cfRule>
    <cfRule type="expression" dxfId="525" priority="178" stopIfTrue="1">
      <formula>#REF!&lt;&gt;""</formula>
    </cfRule>
    <cfRule type="expression" dxfId="524" priority="179" stopIfTrue="1">
      <formula>AND(#REF!="",#REF!&lt;&gt;"")</formula>
    </cfRule>
  </conditionalFormatting>
  <conditionalFormatting sqref="E227">
    <cfRule type="expression" dxfId="523" priority="174" stopIfTrue="1">
      <formula>#REF!=""</formula>
    </cfRule>
    <cfRule type="expression" dxfId="522" priority="175" stopIfTrue="1">
      <formula>#REF!&lt;&gt;""</formula>
    </cfRule>
    <cfRule type="expression" dxfId="521" priority="176" stopIfTrue="1">
      <formula>AND(#REF!="",#REF!&lt;&gt;"")</formula>
    </cfRule>
  </conditionalFormatting>
  <conditionalFormatting sqref="E227 E230:E233">
    <cfRule type="expression" dxfId="520" priority="171" stopIfTrue="1">
      <formula>$F130=""</formula>
    </cfRule>
    <cfRule type="expression" dxfId="519" priority="172" stopIfTrue="1">
      <formula>#REF!&lt;&gt;""</formula>
    </cfRule>
    <cfRule type="expression" dxfId="518" priority="173" stopIfTrue="1">
      <formula>AND($G130="",$F130&lt;&gt;"")</formula>
    </cfRule>
  </conditionalFormatting>
  <conditionalFormatting sqref="E227">
    <cfRule type="expression" dxfId="517" priority="168" stopIfTrue="1">
      <formula>$F139=""</formula>
    </cfRule>
    <cfRule type="expression" dxfId="516" priority="169" stopIfTrue="1">
      <formula>#REF!&lt;&gt;""</formula>
    </cfRule>
    <cfRule type="expression" dxfId="515" priority="170" stopIfTrue="1">
      <formula>AND($G139="",$F139&lt;&gt;"")</formula>
    </cfRule>
  </conditionalFormatting>
  <conditionalFormatting sqref="E227">
    <cfRule type="expression" dxfId="514" priority="165" stopIfTrue="1">
      <formula>$F140=""</formula>
    </cfRule>
    <cfRule type="expression" dxfId="513" priority="166" stopIfTrue="1">
      <formula>#REF!&lt;&gt;""</formula>
    </cfRule>
    <cfRule type="expression" dxfId="512" priority="167" stopIfTrue="1">
      <formula>AND($G140="",$F140&lt;&gt;"")</formula>
    </cfRule>
  </conditionalFormatting>
  <conditionalFormatting sqref="E227">
    <cfRule type="expression" dxfId="511" priority="162" stopIfTrue="1">
      <formula>$F141=""</formula>
    </cfRule>
    <cfRule type="expression" dxfId="510" priority="163" stopIfTrue="1">
      <formula>#REF!&lt;&gt;""</formula>
    </cfRule>
    <cfRule type="expression" dxfId="509" priority="164" stopIfTrue="1">
      <formula>AND($G141="",$F141&lt;&gt;"")</formula>
    </cfRule>
  </conditionalFormatting>
  <conditionalFormatting sqref="E227">
    <cfRule type="expression" dxfId="508" priority="159" stopIfTrue="1">
      <formula>$F142=""</formula>
    </cfRule>
    <cfRule type="expression" dxfId="507" priority="160" stopIfTrue="1">
      <formula>#REF!&lt;&gt;""</formula>
    </cfRule>
    <cfRule type="expression" dxfId="506" priority="161" stopIfTrue="1">
      <formula>AND($G142="",$F142&lt;&gt;"")</formula>
    </cfRule>
  </conditionalFormatting>
  <conditionalFormatting sqref="E227">
    <cfRule type="expression" dxfId="505" priority="156" stopIfTrue="1">
      <formula>$F143=""</formula>
    </cfRule>
    <cfRule type="expression" dxfId="504" priority="157" stopIfTrue="1">
      <formula>#REF!&lt;&gt;""</formula>
    </cfRule>
    <cfRule type="expression" dxfId="503" priority="158" stopIfTrue="1">
      <formula>AND($G143="",$F143&lt;&gt;"")</formula>
    </cfRule>
  </conditionalFormatting>
  <conditionalFormatting sqref="E227">
    <cfRule type="expression" dxfId="502" priority="153" stopIfTrue="1">
      <formula>$F138=""</formula>
    </cfRule>
    <cfRule type="expression" dxfId="501" priority="154" stopIfTrue="1">
      <formula>#REF!&lt;&gt;""</formula>
    </cfRule>
    <cfRule type="expression" dxfId="500" priority="155" stopIfTrue="1">
      <formula>AND($G138="",$F138&lt;&gt;"")</formula>
    </cfRule>
  </conditionalFormatting>
  <conditionalFormatting sqref="E227">
    <cfRule type="expression" dxfId="499" priority="150" stopIfTrue="1">
      <formula>$F132=""</formula>
    </cfRule>
    <cfRule type="expression" dxfId="498" priority="151" stopIfTrue="1">
      <formula>#REF!&lt;&gt;""</formula>
    </cfRule>
    <cfRule type="expression" dxfId="497" priority="152" stopIfTrue="1">
      <formula>AND($G132="",$F132&lt;&gt;"")</formula>
    </cfRule>
  </conditionalFormatting>
  <conditionalFormatting sqref="E227">
    <cfRule type="expression" dxfId="496" priority="147" stopIfTrue="1">
      <formula>$F141=""</formula>
    </cfRule>
    <cfRule type="expression" dxfId="495" priority="148" stopIfTrue="1">
      <formula>#REF!&lt;&gt;""</formula>
    </cfRule>
    <cfRule type="expression" dxfId="494" priority="149" stopIfTrue="1">
      <formula>AND($G141="",$F141&lt;&gt;"")</formula>
    </cfRule>
  </conditionalFormatting>
  <conditionalFormatting sqref="E227">
    <cfRule type="expression" dxfId="493" priority="144" stopIfTrue="1">
      <formula>$F142=""</formula>
    </cfRule>
    <cfRule type="expression" dxfId="492" priority="145" stopIfTrue="1">
      <formula>#REF!&lt;&gt;""</formula>
    </cfRule>
    <cfRule type="expression" dxfId="491" priority="146" stopIfTrue="1">
      <formula>AND($G142="",$F142&lt;&gt;"")</formula>
    </cfRule>
  </conditionalFormatting>
  <conditionalFormatting sqref="E227">
    <cfRule type="expression" dxfId="490" priority="141" stopIfTrue="1">
      <formula>$F143=""</formula>
    </cfRule>
    <cfRule type="expression" dxfId="489" priority="142" stopIfTrue="1">
      <formula>#REF!&lt;&gt;""</formula>
    </cfRule>
    <cfRule type="expression" dxfId="488" priority="143" stopIfTrue="1">
      <formula>AND($G143="",$F143&lt;&gt;"")</formula>
    </cfRule>
  </conditionalFormatting>
  <conditionalFormatting sqref="E227 E230:E233">
    <cfRule type="expression" dxfId="487" priority="138" stopIfTrue="1">
      <formula>$F144=""</formula>
    </cfRule>
    <cfRule type="expression" dxfId="486" priority="139" stopIfTrue="1">
      <formula>#REF!&lt;&gt;""</formula>
    </cfRule>
    <cfRule type="expression" dxfId="485" priority="140" stopIfTrue="1">
      <formula>AND($G144="",$F144&lt;&gt;"")</formula>
    </cfRule>
  </conditionalFormatting>
  <conditionalFormatting sqref="E227 E230:E233">
    <cfRule type="expression" dxfId="484" priority="135" stopIfTrue="1">
      <formula>$F145=""</formula>
    </cfRule>
    <cfRule type="expression" dxfId="483" priority="136" stopIfTrue="1">
      <formula>#REF!&lt;&gt;""</formula>
    </cfRule>
    <cfRule type="expression" dxfId="482" priority="137" stopIfTrue="1">
      <formula>AND($G145="",$F145&lt;&gt;"")</formula>
    </cfRule>
  </conditionalFormatting>
  <conditionalFormatting sqref="E227">
    <cfRule type="expression" dxfId="481" priority="132" stopIfTrue="1">
      <formula>$F140=""</formula>
    </cfRule>
    <cfRule type="expression" dxfId="480" priority="133" stopIfTrue="1">
      <formula>#REF!&lt;&gt;""</formula>
    </cfRule>
    <cfRule type="expression" dxfId="479" priority="134" stopIfTrue="1">
      <formula>AND($G140="",$F140&lt;&gt;"")</formula>
    </cfRule>
  </conditionalFormatting>
  <conditionalFormatting sqref="E228:E229">
    <cfRule type="expression" dxfId="478" priority="129" stopIfTrue="1">
      <formula>#REF!=""</formula>
    </cfRule>
    <cfRule type="expression" dxfId="477" priority="130" stopIfTrue="1">
      <formula>#REF!&lt;&gt;""</formula>
    </cfRule>
    <cfRule type="expression" dxfId="476" priority="131" stopIfTrue="1">
      <formula>AND(#REF!="",#REF!&lt;&gt;"")</formula>
    </cfRule>
  </conditionalFormatting>
  <conditionalFormatting sqref="E228:E229">
    <cfRule type="expression" dxfId="475" priority="126" stopIfTrue="1">
      <formula>#REF!=""</formula>
    </cfRule>
    <cfRule type="expression" dxfId="474" priority="127" stopIfTrue="1">
      <formula>#REF!&lt;&gt;""</formula>
    </cfRule>
    <cfRule type="expression" dxfId="473" priority="128" stopIfTrue="1">
      <formula>AND(#REF!="",#REF!&lt;&gt;"")</formula>
    </cfRule>
  </conditionalFormatting>
  <conditionalFormatting sqref="E228:E229">
    <cfRule type="expression" dxfId="472" priority="123" stopIfTrue="1">
      <formula>$F131=""</formula>
    </cfRule>
    <cfRule type="expression" dxfId="471" priority="124" stopIfTrue="1">
      <formula>#REF!&lt;&gt;""</formula>
    </cfRule>
    <cfRule type="expression" dxfId="470" priority="125" stopIfTrue="1">
      <formula>AND($G131="",$F131&lt;&gt;"")</formula>
    </cfRule>
  </conditionalFormatting>
  <conditionalFormatting sqref="E228:E229">
    <cfRule type="expression" dxfId="469" priority="120" stopIfTrue="1">
      <formula>$F140=""</formula>
    </cfRule>
    <cfRule type="expression" dxfId="468" priority="121" stopIfTrue="1">
      <formula>#REF!&lt;&gt;""</formula>
    </cfRule>
    <cfRule type="expression" dxfId="467" priority="122" stopIfTrue="1">
      <formula>AND($G140="",$F140&lt;&gt;"")</formula>
    </cfRule>
  </conditionalFormatting>
  <conditionalFormatting sqref="E228:E229">
    <cfRule type="expression" dxfId="466" priority="117" stopIfTrue="1">
      <formula>$F141=""</formula>
    </cfRule>
    <cfRule type="expression" dxfId="465" priority="118" stopIfTrue="1">
      <formula>#REF!&lt;&gt;""</formula>
    </cfRule>
    <cfRule type="expression" dxfId="464" priority="119" stopIfTrue="1">
      <formula>AND($G141="",$F141&lt;&gt;"")</formula>
    </cfRule>
  </conditionalFormatting>
  <conditionalFormatting sqref="E228:E229">
    <cfRule type="expression" dxfId="463" priority="114" stopIfTrue="1">
      <formula>$F142=""</formula>
    </cfRule>
    <cfRule type="expression" dxfId="462" priority="115" stopIfTrue="1">
      <formula>#REF!&lt;&gt;""</formula>
    </cfRule>
    <cfRule type="expression" dxfId="461" priority="116" stopIfTrue="1">
      <formula>AND($G142="",$F142&lt;&gt;"")</formula>
    </cfRule>
  </conditionalFormatting>
  <conditionalFormatting sqref="E228:E229">
    <cfRule type="expression" dxfId="460" priority="111" stopIfTrue="1">
      <formula>$F143=""</formula>
    </cfRule>
    <cfRule type="expression" dxfId="459" priority="112" stopIfTrue="1">
      <formula>#REF!&lt;&gt;""</formula>
    </cfRule>
    <cfRule type="expression" dxfId="458" priority="113" stopIfTrue="1">
      <formula>AND($G143="",$F143&lt;&gt;"")</formula>
    </cfRule>
  </conditionalFormatting>
  <conditionalFormatting sqref="E228:E229">
    <cfRule type="expression" dxfId="457" priority="108" stopIfTrue="1">
      <formula>$F144=""</formula>
    </cfRule>
    <cfRule type="expression" dxfId="456" priority="109" stopIfTrue="1">
      <formula>#REF!&lt;&gt;""</formula>
    </cfRule>
    <cfRule type="expression" dxfId="455" priority="110" stopIfTrue="1">
      <formula>AND($G144="",$F144&lt;&gt;"")</formula>
    </cfRule>
  </conditionalFormatting>
  <conditionalFormatting sqref="E228:E229">
    <cfRule type="expression" dxfId="454" priority="105" stopIfTrue="1">
      <formula>$F139=""</formula>
    </cfRule>
    <cfRule type="expression" dxfId="453" priority="106" stopIfTrue="1">
      <formula>#REF!&lt;&gt;""</formula>
    </cfRule>
    <cfRule type="expression" dxfId="452" priority="107" stopIfTrue="1">
      <formula>AND($G139="",$F139&lt;&gt;"")</formula>
    </cfRule>
  </conditionalFormatting>
  <conditionalFormatting sqref="E228:E229">
    <cfRule type="expression" dxfId="451" priority="102" stopIfTrue="1">
      <formula>$F133=""</formula>
    </cfRule>
    <cfRule type="expression" dxfId="450" priority="103" stopIfTrue="1">
      <formula>#REF!&lt;&gt;""</formula>
    </cfRule>
    <cfRule type="expression" dxfId="449" priority="104" stopIfTrue="1">
      <formula>AND($G133="",$F133&lt;&gt;"")</formula>
    </cfRule>
  </conditionalFormatting>
  <conditionalFormatting sqref="E228:E229">
    <cfRule type="expression" dxfId="448" priority="99" stopIfTrue="1">
      <formula>$F142=""</formula>
    </cfRule>
    <cfRule type="expression" dxfId="447" priority="100" stopIfTrue="1">
      <formula>#REF!&lt;&gt;""</formula>
    </cfRule>
    <cfRule type="expression" dxfId="446" priority="101" stopIfTrue="1">
      <formula>AND($G142="",$F142&lt;&gt;"")</formula>
    </cfRule>
  </conditionalFormatting>
  <conditionalFormatting sqref="E228:E229">
    <cfRule type="expression" dxfId="445" priority="96" stopIfTrue="1">
      <formula>$F143=""</formula>
    </cfRule>
    <cfRule type="expression" dxfId="444" priority="97" stopIfTrue="1">
      <formula>#REF!&lt;&gt;""</formula>
    </cfRule>
    <cfRule type="expression" dxfId="443" priority="98" stopIfTrue="1">
      <formula>AND($G143="",$F143&lt;&gt;"")</formula>
    </cfRule>
  </conditionalFormatting>
  <conditionalFormatting sqref="E228:E229">
    <cfRule type="expression" dxfId="442" priority="93" stopIfTrue="1">
      <formula>$F144=""</formula>
    </cfRule>
    <cfRule type="expression" dxfId="441" priority="94" stopIfTrue="1">
      <formula>#REF!&lt;&gt;""</formula>
    </cfRule>
    <cfRule type="expression" dxfId="440" priority="95" stopIfTrue="1">
      <formula>AND($G144="",$F144&lt;&gt;"")</formula>
    </cfRule>
  </conditionalFormatting>
  <conditionalFormatting sqref="E228:E229">
    <cfRule type="expression" dxfId="439" priority="90" stopIfTrue="1">
      <formula>$F145=""</formula>
    </cfRule>
    <cfRule type="expression" dxfId="438" priority="91" stopIfTrue="1">
      <formula>#REF!&lt;&gt;""</formula>
    </cfRule>
    <cfRule type="expression" dxfId="437" priority="92" stopIfTrue="1">
      <formula>AND($G145="",$F145&lt;&gt;"")</formula>
    </cfRule>
  </conditionalFormatting>
  <conditionalFormatting sqref="E228:E229">
    <cfRule type="expression" dxfId="436" priority="87" stopIfTrue="1">
      <formula>$F146=""</formula>
    </cfRule>
    <cfRule type="expression" dxfId="435" priority="88" stopIfTrue="1">
      <formula>#REF!&lt;&gt;""</formula>
    </cfRule>
    <cfRule type="expression" dxfId="434" priority="89" stopIfTrue="1">
      <formula>AND($G146="",$F146&lt;&gt;"")</formula>
    </cfRule>
  </conditionalFormatting>
  <conditionalFormatting sqref="E228:E229">
    <cfRule type="expression" dxfId="433" priority="84" stopIfTrue="1">
      <formula>$F141=""</formula>
    </cfRule>
    <cfRule type="expression" dxfId="432" priority="85" stopIfTrue="1">
      <formula>#REF!&lt;&gt;""</formula>
    </cfRule>
    <cfRule type="expression" dxfId="431" priority="86" stopIfTrue="1">
      <formula>AND($G141="",$F141&lt;&gt;"")</formula>
    </cfRule>
  </conditionalFormatting>
  <conditionalFormatting sqref="A230">
    <cfRule type="expression" dxfId="430" priority="81" stopIfTrue="1">
      <formula>#REF!=""</formula>
    </cfRule>
    <cfRule type="expression" dxfId="429" priority="82" stopIfTrue="1">
      <formula>#REF!&lt;&gt;""</formula>
    </cfRule>
    <cfRule type="expression" dxfId="428" priority="83" stopIfTrue="1">
      <formula>AND(#REF!="",#REF!&lt;&gt;"")</formula>
    </cfRule>
  </conditionalFormatting>
  <conditionalFormatting sqref="E230:E238">
    <cfRule type="expression" dxfId="427" priority="78" stopIfTrue="1">
      <formula>#REF!=""</formula>
    </cfRule>
    <cfRule type="expression" dxfId="426" priority="79" stopIfTrue="1">
      <formula>#REF!&lt;&gt;""</formula>
    </cfRule>
    <cfRule type="expression" dxfId="425" priority="80" stopIfTrue="1">
      <formula>AND(#REF!="",#REF!&lt;&gt;"")</formula>
    </cfRule>
  </conditionalFormatting>
  <conditionalFormatting sqref="E230:E238">
    <cfRule type="expression" dxfId="424" priority="75" stopIfTrue="1">
      <formula>#REF!=""</formula>
    </cfRule>
    <cfRule type="expression" dxfId="423" priority="76" stopIfTrue="1">
      <formula>#REF!&lt;&gt;""</formula>
    </cfRule>
    <cfRule type="expression" dxfId="422" priority="77" stopIfTrue="1">
      <formula>AND(#REF!="",#REF!&lt;&gt;"")</formula>
    </cfRule>
  </conditionalFormatting>
  <conditionalFormatting sqref="E232:E233">
    <cfRule type="expression" dxfId="421" priority="19026" stopIfTrue="1">
      <formula>$F134=""</formula>
    </cfRule>
    <cfRule type="expression" dxfId="420" priority="19027" stopIfTrue="1">
      <formula>#REF!&lt;&gt;""</formula>
    </cfRule>
    <cfRule type="expression" dxfId="419" priority="19028" stopIfTrue="1">
      <formula>AND($G134="",$F134&lt;&gt;"")</formula>
    </cfRule>
  </conditionalFormatting>
  <conditionalFormatting sqref="E232:E233">
    <cfRule type="expression" dxfId="418" priority="19062" stopIfTrue="1">
      <formula>$F142=""</formula>
    </cfRule>
    <cfRule type="expression" dxfId="417" priority="19063" stopIfTrue="1">
      <formula>#REF!&lt;&gt;""</formula>
    </cfRule>
    <cfRule type="expression" dxfId="416" priority="19064" stopIfTrue="1">
      <formula>AND($G142="",$F142&lt;&gt;"")</formula>
    </cfRule>
  </conditionalFormatting>
  <conditionalFormatting sqref="E232:E233">
    <cfRule type="expression" dxfId="415" priority="19068" stopIfTrue="1">
      <formula>$F136=""</formula>
    </cfRule>
    <cfRule type="expression" dxfId="414" priority="19069" stopIfTrue="1">
      <formula>#REF!&lt;&gt;""</formula>
    </cfRule>
    <cfRule type="expression" dxfId="413" priority="19070" stopIfTrue="1">
      <formula>AND($G136="",$F136&lt;&gt;"")</formula>
    </cfRule>
  </conditionalFormatting>
  <conditionalFormatting sqref="B397:B400">
    <cfRule type="expression" dxfId="412" priority="19113" stopIfTrue="1">
      <formula>$G273=""</formula>
    </cfRule>
    <cfRule type="expression" dxfId="411" priority="19114" stopIfTrue="1">
      <formula>#REF!&lt;&gt;""</formula>
    </cfRule>
    <cfRule type="expression" dxfId="410" priority="19115" stopIfTrue="1">
      <formula>AND($H273="",$G273&lt;&gt;"")</formula>
    </cfRule>
  </conditionalFormatting>
  <conditionalFormatting sqref="B397:B400">
    <cfRule type="expression" dxfId="409" priority="19119" stopIfTrue="1">
      <formula>$G270=""</formula>
    </cfRule>
    <cfRule type="expression" dxfId="408" priority="19120" stopIfTrue="1">
      <formula>#REF!&lt;&gt;""</formula>
    </cfRule>
    <cfRule type="expression" dxfId="407" priority="19121" stopIfTrue="1">
      <formula>AND($H270="",$G270&lt;&gt;"")</formula>
    </cfRule>
  </conditionalFormatting>
  <conditionalFormatting sqref="B397:B400">
    <cfRule type="expression" dxfId="406" priority="19125" stopIfTrue="1">
      <formula>$G254=""</formula>
    </cfRule>
    <cfRule type="expression" dxfId="405" priority="19126" stopIfTrue="1">
      <formula>#REF!&lt;&gt;""</formula>
    </cfRule>
    <cfRule type="expression" dxfId="404" priority="19127" stopIfTrue="1">
      <formula>AND($H254="",$G254&lt;&gt;"")</formula>
    </cfRule>
  </conditionalFormatting>
  <conditionalFormatting sqref="B397:B400">
    <cfRule type="expression" dxfId="403" priority="19131" stopIfTrue="1">
      <formula>$G274=""</formula>
    </cfRule>
    <cfRule type="expression" dxfId="402" priority="19132" stopIfTrue="1">
      <formula>#REF!&lt;&gt;""</formula>
    </cfRule>
    <cfRule type="expression" dxfId="401" priority="19133" stopIfTrue="1">
      <formula>AND($H274="",$G274&lt;&gt;"")</formula>
    </cfRule>
  </conditionalFormatting>
  <conditionalFormatting sqref="B397:B400">
    <cfRule type="expression" dxfId="400" priority="19137" stopIfTrue="1">
      <formula>$G258=""</formula>
    </cfRule>
    <cfRule type="expression" dxfId="399" priority="19138" stopIfTrue="1">
      <formula>#REF!&lt;&gt;""</formula>
    </cfRule>
    <cfRule type="expression" dxfId="398" priority="19139" stopIfTrue="1">
      <formula>AND($H258="",$G258&lt;&gt;"")</formula>
    </cfRule>
  </conditionalFormatting>
  <conditionalFormatting sqref="B397:B400">
    <cfRule type="expression" dxfId="397" priority="19143" stopIfTrue="1">
      <formula>$G257=""</formula>
    </cfRule>
    <cfRule type="expression" dxfId="396" priority="19144" stopIfTrue="1">
      <formula>#REF!&lt;&gt;""</formula>
    </cfRule>
    <cfRule type="expression" dxfId="395" priority="19145" stopIfTrue="1">
      <formula>AND($H257="",$G257&lt;&gt;"")</formula>
    </cfRule>
  </conditionalFormatting>
  <conditionalFormatting sqref="B396 B399">
    <cfRule type="expression" dxfId="394" priority="19152" stopIfTrue="1">
      <formula>$G273=""</formula>
    </cfRule>
    <cfRule type="expression" dxfId="393" priority="19153" stopIfTrue="1">
      <formula>#REF!&lt;&gt;""</formula>
    </cfRule>
    <cfRule type="expression" dxfId="392" priority="19154" stopIfTrue="1">
      <formula>AND($H273="",$G273&lt;&gt;"")</formula>
    </cfRule>
  </conditionalFormatting>
  <conditionalFormatting sqref="B396 B399">
    <cfRule type="expression" dxfId="391" priority="19158" stopIfTrue="1">
      <formula>$G270=""</formula>
    </cfRule>
    <cfRule type="expression" dxfId="390" priority="19159" stopIfTrue="1">
      <formula>#REF!&lt;&gt;""</formula>
    </cfRule>
    <cfRule type="expression" dxfId="389" priority="19160" stopIfTrue="1">
      <formula>AND($H270="",$G270&lt;&gt;"")</formula>
    </cfRule>
  </conditionalFormatting>
  <conditionalFormatting sqref="B396 B399">
    <cfRule type="expression" dxfId="388" priority="19164" stopIfTrue="1">
      <formula>$G254=""</formula>
    </cfRule>
    <cfRule type="expression" dxfId="387" priority="19165" stopIfTrue="1">
      <formula>#REF!&lt;&gt;""</formula>
    </cfRule>
    <cfRule type="expression" dxfId="386" priority="19166" stopIfTrue="1">
      <formula>AND($H254="",$G254&lt;&gt;"")</formula>
    </cfRule>
  </conditionalFormatting>
  <conditionalFormatting sqref="B396 B399">
    <cfRule type="expression" dxfId="385" priority="19170" stopIfTrue="1">
      <formula>$G274=""</formula>
    </cfRule>
    <cfRule type="expression" dxfId="384" priority="19171" stopIfTrue="1">
      <formula>#REF!&lt;&gt;""</formula>
    </cfRule>
    <cfRule type="expression" dxfId="383" priority="19172" stopIfTrue="1">
      <formula>AND($H274="",$G274&lt;&gt;"")</formula>
    </cfRule>
  </conditionalFormatting>
  <conditionalFormatting sqref="B396 B399">
    <cfRule type="expression" dxfId="382" priority="19176" stopIfTrue="1">
      <formula>$G258=""</formula>
    </cfRule>
    <cfRule type="expression" dxfId="381" priority="19177" stopIfTrue="1">
      <formula>#REF!&lt;&gt;""</formula>
    </cfRule>
    <cfRule type="expression" dxfId="380" priority="19178" stopIfTrue="1">
      <formula>AND($H258="",$G258&lt;&gt;"")</formula>
    </cfRule>
  </conditionalFormatting>
  <conditionalFormatting sqref="B396 B399">
    <cfRule type="expression" dxfId="379" priority="19182" stopIfTrue="1">
      <formula>$G257=""</formula>
    </cfRule>
    <cfRule type="expression" dxfId="378" priority="19183" stopIfTrue="1">
      <formula>#REF!&lt;&gt;""</formula>
    </cfRule>
    <cfRule type="expression" dxfId="377" priority="19184" stopIfTrue="1">
      <formula>AND($H257="",$G257&lt;&gt;"")</formula>
    </cfRule>
  </conditionalFormatting>
  <conditionalFormatting sqref="B400">
    <cfRule type="expression" dxfId="376" priority="19191" stopIfTrue="1">
      <formula>$G274=""</formula>
    </cfRule>
    <cfRule type="expression" dxfId="375" priority="19192" stopIfTrue="1">
      <formula>#REF!&lt;&gt;""</formula>
    </cfRule>
    <cfRule type="expression" dxfId="374" priority="19193" stopIfTrue="1">
      <formula>AND($H274="",$G274&lt;&gt;"")</formula>
    </cfRule>
  </conditionalFormatting>
  <conditionalFormatting sqref="B400">
    <cfRule type="expression" dxfId="373" priority="19197" stopIfTrue="1">
      <formula>$G271=""</formula>
    </cfRule>
    <cfRule type="expression" dxfId="372" priority="19198" stopIfTrue="1">
      <formula>#REF!&lt;&gt;""</formula>
    </cfRule>
    <cfRule type="expression" dxfId="371" priority="19199" stopIfTrue="1">
      <formula>AND($H271="",$G271&lt;&gt;"")</formula>
    </cfRule>
  </conditionalFormatting>
  <conditionalFormatting sqref="B400">
    <cfRule type="expression" dxfId="370" priority="19203" stopIfTrue="1">
      <formula>$G255=""</formula>
    </cfRule>
    <cfRule type="expression" dxfId="369" priority="19204" stopIfTrue="1">
      <formula>#REF!&lt;&gt;""</formula>
    </cfRule>
    <cfRule type="expression" dxfId="368" priority="19205" stopIfTrue="1">
      <formula>AND($H255="",$G255&lt;&gt;"")</formula>
    </cfRule>
  </conditionalFormatting>
  <conditionalFormatting sqref="B400">
    <cfRule type="expression" dxfId="367" priority="19209" stopIfTrue="1">
      <formula>$G275=""</formula>
    </cfRule>
    <cfRule type="expression" dxfId="366" priority="19210" stopIfTrue="1">
      <formula>#REF!&lt;&gt;""</formula>
    </cfRule>
    <cfRule type="expression" dxfId="365" priority="19211" stopIfTrue="1">
      <formula>AND($H275="",$G275&lt;&gt;"")</formula>
    </cfRule>
  </conditionalFormatting>
  <conditionalFormatting sqref="B400">
    <cfRule type="expression" dxfId="364" priority="19215" stopIfTrue="1">
      <formula>$G259=""</formula>
    </cfRule>
    <cfRule type="expression" dxfId="363" priority="19216" stopIfTrue="1">
      <formula>#REF!&lt;&gt;""</formula>
    </cfRule>
    <cfRule type="expression" dxfId="362" priority="19217" stopIfTrue="1">
      <formula>AND($H259="",$G259&lt;&gt;"")</formula>
    </cfRule>
  </conditionalFormatting>
  <conditionalFormatting sqref="B400">
    <cfRule type="expression" dxfId="361" priority="19221" stopIfTrue="1">
      <formula>$G258=""</formula>
    </cfRule>
    <cfRule type="expression" dxfId="360" priority="19222" stopIfTrue="1">
      <formula>#REF!&lt;&gt;""</formula>
    </cfRule>
    <cfRule type="expression" dxfId="359" priority="19223" stopIfTrue="1">
      <formula>AND($H258="",$G258&lt;&gt;"")</formula>
    </cfRule>
  </conditionalFormatting>
  <conditionalFormatting sqref="B399">
    <cfRule type="expression" dxfId="358" priority="19266" stopIfTrue="1">
      <formula>$G274=""</formula>
    </cfRule>
    <cfRule type="expression" dxfId="357" priority="19267" stopIfTrue="1">
      <formula>#REF!&lt;&gt;""</formula>
    </cfRule>
    <cfRule type="expression" dxfId="356" priority="19268" stopIfTrue="1">
      <formula>AND($H274="",$G274&lt;&gt;"")</formula>
    </cfRule>
  </conditionalFormatting>
  <conditionalFormatting sqref="B399">
    <cfRule type="expression" dxfId="355" priority="19272" stopIfTrue="1">
      <formula>$G271=""</formula>
    </cfRule>
    <cfRule type="expression" dxfId="354" priority="19273" stopIfTrue="1">
      <formula>#REF!&lt;&gt;""</formula>
    </cfRule>
    <cfRule type="expression" dxfId="353" priority="19274" stopIfTrue="1">
      <formula>AND($H271="",$G271&lt;&gt;"")</formula>
    </cfRule>
  </conditionalFormatting>
  <conditionalFormatting sqref="B399">
    <cfRule type="expression" dxfId="352" priority="19278" stopIfTrue="1">
      <formula>$G255=""</formula>
    </cfRule>
    <cfRule type="expression" dxfId="351" priority="19279" stopIfTrue="1">
      <formula>#REF!&lt;&gt;""</formula>
    </cfRule>
    <cfRule type="expression" dxfId="350" priority="19280" stopIfTrue="1">
      <formula>AND($H255="",$G255&lt;&gt;"")</formula>
    </cfRule>
  </conditionalFormatting>
  <conditionalFormatting sqref="B399">
    <cfRule type="expression" dxfId="349" priority="19284" stopIfTrue="1">
      <formula>$G275=""</formula>
    </cfRule>
    <cfRule type="expression" dxfId="348" priority="19285" stopIfTrue="1">
      <formula>#REF!&lt;&gt;""</formula>
    </cfRule>
    <cfRule type="expression" dxfId="347" priority="19286" stopIfTrue="1">
      <formula>AND($H275="",$G275&lt;&gt;"")</formula>
    </cfRule>
  </conditionalFormatting>
  <conditionalFormatting sqref="B399">
    <cfRule type="expression" dxfId="346" priority="19290" stopIfTrue="1">
      <formula>$G259=""</formula>
    </cfRule>
    <cfRule type="expression" dxfId="345" priority="19291" stopIfTrue="1">
      <formula>#REF!&lt;&gt;""</formula>
    </cfRule>
    <cfRule type="expression" dxfId="344" priority="19292" stopIfTrue="1">
      <formula>AND($H259="",$G259&lt;&gt;"")</formula>
    </cfRule>
  </conditionalFormatting>
  <conditionalFormatting sqref="B399">
    <cfRule type="expression" dxfId="343" priority="19296" stopIfTrue="1">
      <formula>$G258=""</formula>
    </cfRule>
    <cfRule type="expression" dxfId="342" priority="19297" stopIfTrue="1">
      <formula>#REF!&lt;&gt;""</formula>
    </cfRule>
    <cfRule type="expression" dxfId="341" priority="19298" stopIfTrue="1">
      <formula>AND($H258="",$G258&lt;&gt;"")</formula>
    </cfRule>
  </conditionalFormatting>
  <conditionalFormatting sqref="A398">
    <cfRule type="expression" dxfId="340" priority="12" stopIfTrue="1">
      <formula>#REF!=""</formula>
    </cfRule>
    <cfRule type="expression" dxfId="339" priority="13" stopIfTrue="1">
      <formula>#REF!&lt;&gt;""</formula>
    </cfRule>
    <cfRule type="expression" dxfId="338" priority="14" stopIfTrue="1">
      <formula>AND(#REF!="",#REF!&lt;&gt;"")</formula>
    </cfRule>
  </conditionalFormatting>
  <conditionalFormatting sqref="A399">
    <cfRule type="expression" dxfId="337" priority="9" stopIfTrue="1">
      <formula>#REF!=""</formula>
    </cfRule>
    <cfRule type="expression" dxfId="336" priority="10" stopIfTrue="1">
      <formula>#REF!&lt;&gt;""</formula>
    </cfRule>
    <cfRule type="expression" dxfId="335" priority="11" stopIfTrue="1">
      <formula>AND(#REF!="",#REF!&lt;&gt;"")</formula>
    </cfRule>
  </conditionalFormatting>
  <conditionalFormatting sqref="A399">
    <cfRule type="expression" dxfId="334" priority="6" stopIfTrue="1">
      <formula>#REF!=""</formula>
    </cfRule>
    <cfRule type="expression" dxfId="333" priority="7" stopIfTrue="1">
      <formula>#REF!&lt;&gt;""</formula>
    </cfRule>
    <cfRule type="expression" dxfId="332" priority="8" stopIfTrue="1">
      <formula>AND(#REF!="",#REF!&lt;&gt;"")</formula>
    </cfRule>
  </conditionalFormatting>
  <conditionalFormatting sqref="E264">
    <cfRule type="expression" dxfId="331" priority="46191" stopIfTrue="1">
      <formula>$F163=""</formula>
    </cfRule>
    <cfRule type="expression" dxfId="330" priority="46192" stopIfTrue="1">
      <formula>#REF!&lt;&gt;""</formula>
    </cfRule>
    <cfRule type="expression" dxfId="329" priority="46193" stopIfTrue="1">
      <formula>AND($G163="",$F163&lt;&gt;"")</formula>
    </cfRule>
  </conditionalFormatting>
  <conditionalFormatting sqref="E238">
    <cfRule type="expression" dxfId="328" priority="46197" stopIfTrue="1">
      <formula>$F144=""</formula>
    </cfRule>
    <cfRule type="expression" dxfId="327" priority="46198" stopIfTrue="1">
      <formula>#REF!&lt;&gt;""</formula>
    </cfRule>
    <cfRule type="expression" dxfId="326" priority="46199" stopIfTrue="1">
      <formula>AND($G144="",$F144&lt;&gt;"")</formula>
    </cfRule>
  </conditionalFormatting>
  <conditionalFormatting sqref="E238">
    <cfRule type="expression" dxfId="325" priority="46203" stopIfTrue="1">
      <formula>$F145=""</formula>
    </cfRule>
    <cfRule type="expression" dxfId="324" priority="46204" stopIfTrue="1">
      <formula>#REF!&lt;&gt;""</formula>
    </cfRule>
    <cfRule type="expression" dxfId="323" priority="46205" stopIfTrue="1">
      <formula>AND($G145="",$F145&lt;&gt;"")</formula>
    </cfRule>
  </conditionalFormatting>
  <conditionalFormatting sqref="E238">
    <cfRule type="expression" dxfId="322" priority="46209" stopIfTrue="1">
      <formula>$F146=""</formula>
    </cfRule>
    <cfRule type="expression" dxfId="321" priority="46210" stopIfTrue="1">
      <formula>#REF!&lt;&gt;""</formula>
    </cfRule>
    <cfRule type="expression" dxfId="320" priority="46211" stopIfTrue="1">
      <formula>AND($G146="",$F146&lt;&gt;"")</formula>
    </cfRule>
  </conditionalFormatting>
  <conditionalFormatting sqref="E238">
    <cfRule type="expression" dxfId="319" priority="46215" stopIfTrue="1">
      <formula>$F148=""</formula>
    </cfRule>
    <cfRule type="expression" dxfId="318" priority="46216" stopIfTrue="1">
      <formula>#REF!&lt;&gt;""</formula>
    </cfRule>
    <cfRule type="expression" dxfId="317" priority="46217" stopIfTrue="1">
      <formula>AND($G148="",$F148&lt;&gt;"")</formula>
    </cfRule>
  </conditionalFormatting>
  <conditionalFormatting sqref="E238">
    <cfRule type="expression" dxfId="316" priority="46221" stopIfTrue="1">
      <formula>$F147=""</formula>
    </cfRule>
    <cfRule type="expression" dxfId="315" priority="46222" stopIfTrue="1">
      <formula>#REF!&lt;&gt;""</formula>
    </cfRule>
    <cfRule type="expression" dxfId="314" priority="46223" stopIfTrue="1">
      <formula>AND($G147="",$F147&lt;&gt;"")</formula>
    </cfRule>
  </conditionalFormatting>
  <conditionalFormatting sqref="E238">
    <cfRule type="expression" dxfId="313" priority="46227" stopIfTrue="1">
      <formula>$F149=""</formula>
    </cfRule>
    <cfRule type="expression" dxfId="312" priority="46228" stopIfTrue="1">
      <formula>#REF!&lt;&gt;""</formula>
    </cfRule>
    <cfRule type="expression" dxfId="311" priority="46229" stopIfTrue="1">
      <formula>AND($G149="",$F149&lt;&gt;"")</formula>
    </cfRule>
  </conditionalFormatting>
  <conditionalFormatting sqref="E238">
    <cfRule type="expression" dxfId="310" priority="46233" stopIfTrue="1">
      <formula>$F138=""</formula>
    </cfRule>
    <cfRule type="expression" dxfId="309" priority="46234" stopIfTrue="1">
      <formula>#REF!&lt;&gt;""</formula>
    </cfRule>
    <cfRule type="expression" dxfId="308" priority="46235" stopIfTrue="1">
      <formula>AND($G138="",$F138&lt;&gt;"")</formula>
    </cfRule>
  </conditionalFormatting>
  <conditionalFormatting sqref="E238">
    <cfRule type="expression" dxfId="307" priority="46245" stopIfTrue="1">
      <formula>$F136=""</formula>
    </cfRule>
    <cfRule type="expression" dxfId="306" priority="46246" stopIfTrue="1">
      <formula>#REF!&lt;&gt;""</formula>
    </cfRule>
    <cfRule type="expression" dxfId="305" priority="46247" stopIfTrue="1">
      <formula>AND($G136="",$F136&lt;&gt;"")</formula>
    </cfRule>
  </conditionalFormatting>
  <conditionalFormatting sqref="E238">
    <cfRule type="expression" dxfId="304" priority="46251" stopIfTrue="1">
      <formula>$F150=""</formula>
    </cfRule>
    <cfRule type="expression" dxfId="303" priority="46252" stopIfTrue="1">
      <formula>#REF!&lt;&gt;""</formula>
    </cfRule>
    <cfRule type="expression" dxfId="302" priority="46253" stopIfTrue="1">
      <formula>AND($G150="",$F150&lt;&gt;"")</formula>
    </cfRule>
  </conditionalFormatting>
  <conditionalFormatting sqref="E238">
    <cfRule type="expression" dxfId="301" priority="46257" stopIfTrue="1">
      <formula>$F151=""</formula>
    </cfRule>
    <cfRule type="expression" dxfId="300" priority="46258" stopIfTrue="1">
      <formula>#REF!&lt;&gt;""</formula>
    </cfRule>
    <cfRule type="expression" dxfId="299" priority="46259" stopIfTrue="1">
      <formula>AND($G151="",$F151&lt;&gt;"")</formula>
    </cfRule>
  </conditionalFormatting>
  <conditionalFormatting sqref="E238">
    <cfRule type="expression" dxfId="298" priority="46263" stopIfTrue="1">
      <formula>$F135=""</formula>
    </cfRule>
    <cfRule type="expression" dxfId="297" priority="46264" stopIfTrue="1">
      <formula>#REF!&lt;&gt;""</formula>
    </cfRule>
    <cfRule type="expression" dxfId="296" priority="46265" stopIfTrue="1">
      <formula>AND($G135="",$F135&lt;&gt;"")</formula>
    </cfRule>
  </conditionalFormatting>
  <conditionalFormatting sqref="E238">
    <cfRule type="expression" dxfId="295" priority="46299" stopIfTrue="1">
      <formula>$F143=""</formula>
    </cfRule>
    <cfRule type="expression" dxfId="294" priority="46300" stopIfTrue="1">
      <formula>#REF!&lt;&gt;""</formula>
    </cfRule>
    <cfRule type="expression" dxfId="293" priority="46301" stopIfTrue="1">
      <formula>AND($G143="",$F143&lt;&gt;"")</formula>
    </cfRule>
  </conditionalFormatting>
  <conditionalFormatting sqref="E238">
    <cfRule type="expression" dxfId="292" priority="46305" stopIfTrue="1">
      <formula>$F137=""</formula>
    </cfRule>
    <cfRule type="expression" dxfId="291" priority="46306" stopIfTrue="1">
      <formula>#REF!&lt;&gt;""</formula>
    </cfRule>
    <cfRule type="expression" dxfId="290" priority="46307" stopIfTrue="1">
      <formula>AND($G137="",$F137&lt;&gt;"")</formula>
    </cfRule>
  </conditionalFormatting>
  <conditionalFormatting sqref="E237">
    <cfRule type="expression" dxfId="289" priority="46311" stopIfTrue="1">
      <formula>$F144=""</formula>
    </cfRule>
    <cfRule type="expression" dxfId="288" priority="46312" stopIfTrue="1">
      <formula>#REF!&lt;&gt;""</formula>
    </cfRule>
    <cfRule type="expression" dxfId="287" priority="46313" stopIfTrue="1">
      <formula>AND($G144="",$F144&lt;&gt;"")</formula>
    </cfRule>
  </conditionalFormatting>
  <conditionalFormatting sqref="E237">
    <cfRule type="expression" dxfId="286" priority="46317" stopIfTrue="1">
      <formula>$F145=""</formula>
    </cfRule>
    <cfRule type="expression" dxfId="285" priority="46318" stopIfTrue="1">
      <formula>#REF!&lt;&gt;""</formula>
    </cfRule>
    <cfRule type="expression" dxfId="284" priority="46319" stopIfTrue="1">
      <formula>AND($G145="",$F145&lt;&gt;"")</formula>
    </cfRule>
  </conditionalFormatting>
  <conditionalFormatting sqref="E237">
    <cfRule type="expression" dxfId="283" priority="46323" stopIfTrue="1">
      <formula>$F146=""</formula>
    </cfRule>
    <cfRule type="expression" dxfId="282" priority="46324" stopIfTrue="1">
      <formula>#REF!&lt;&gt;""</formula>
    </cfRule>
    <cfRule type="expression" dxfId="281" priority="46325" stopIfTrue="1">
      <formula>AND($G146="",$F146&lt;&gt;"")</formula>
    </cfRule>
  </conditionalFormatting>
  <conditionalFormatting sqref="E237">
    <cfRule type="expression" dxfId="280" priority="46329" stopIfTrue="1">
      <formula>$F148=""</formula>
    </cfRule>
    <cfRule type="expression" dxfId="279" priority="46330" stopIfTrue="1">
      <formula>#REF!&lt;&gt;""</formula>
    </cfRule>
    <cfRule type="expression" dxfId="278" priority="46331" stopIfTrue="1">
      <formula>AND($G148="",$F148&lt;&gt;"")</formula>
    </cfRule>
  </conditionalFormatting>
  <conditionalFormatting sqref="E237">
    <cfRule type="expression" dxfId="277" priority="46335" stopIfTrue="1">
      <formula>$F147=""</formula>
    </cfRule>
    <cfRule type="expression" dxfId="276" priority="46336" stopIfTrue="1">
      <formula>#REF!&lt;&gt;""</formula>
    </cfRule>
    <cfRule type="expression" dxfId="275" priority="46337" stopIfTrue="1">
      <formula>AND($G147="",$F147&lt;&gt;"")</formula>
    </cfRule>
  </conditionalFormatting>
  <conditionalFormatting sqref="E237">
    <cfRule type="expression" dxfId="274" priority="46341" stopIfTrue="1">
      <formula>$F149=""</formula>
    </cfRule>
    <cfRule type="expression" dxfId="273" priority="46342" stopIfTrue="1">
      <formula>#REF!&lt;&gt;""</formula>
    </cfRule>
    <cfRule type="expression" dxfId="272" priority="46343" stopIfTrue="1">
      <formula>AND($G149="",$F149&lt;&gt;"")</formula>
    </cfRule>
  </conditionalFormatting>
  <conditionalFormatting sqref="E237">
    <cfRule type="expression" dxfId="271" priority="46347" stopIfTrue="1">
      <formula>$F138=""</formula>
    </cfRule>
    <cfRule type="expression" dxfId="270" priority="46348" stopIfTrue="1">
      <formula>#REF!&lt;&gt;""</formula>
    </cfRule>
    <cfRule type="expression" dxfId="269" priority="46349" stopIfTrue="1">
      <formula>AND($G138="",$F138&lt;&gt;"")</formula>
    </cfRule>
  </conditionalFormatting>
  <conditionalFormatting sqref="E237">
    <cfRule type="expression" dxfId="268" priority="46353" stopIfTrue="1">
      <formula>$F136=""</formula>
    </cfRule>
    <cfRule type="expression" dxfId="267" priority="46354" stopIfTrue="1">
      <formula>#REF!&lt;&gt;""</formula>
    </cfRule>
    <cfRule type="expression" dxfId="266" priority="46355" stopIfTrue="1">
      <formula>AND($G136="",$F136&lt;&gt;"")</formula>
    </cfRule>
  </conditionalFormatting>
  <conditionalFormatting sqref="E237">
    <cfRule type="expression" dxfId="265" priority="46359" stopIfTrue="1">
      <formula>$F150=""</formula>
    </cfRule>
    <cfRule type="expression" dxfId="264" priority="46360" stopIfTrue="1">
      <formula>#REF!&lt;&gt;""</formula>
    </cfRule>
    <cfRule type="expression" dxfId="263" priority="46361" stopIfTrue="1">
      <formula>AND($G150="",$F150&lt;&gt;"")</formula>
    </cfRule>
  </conditionalFormatting>
  <conditionalFormatting sqref="E237">
    <cfRule type="expression" dxfId="262" priority="46365" stopIfTrue="1">
      <formula>$F151=""</formula>
    </cfRule>
    <cfRule type="expression" dxfId="261" priority="46366" stopIfTrue="1">
      <formula>#REF!&lt;&gt;""</formula>
    </cfRule>
    <cfRule type="expression" dxfId="260" priority="46367" stopIfTrue="1">
      <formula>AND($G151="",$F151&lt;&gt;"")</formula>
    </cfRule>
  </conditionalFormatting>
  <conditionalFormatting sqref="E237">
    <cfRule type="expression" dxfId="259" priority="46371" stopIfTrue="1">
      <formula>$F135=""</formula>
    </cfRule>
    <cfRule type="expression" dxfId="258" priority="46372" stopIfTrue="1">
      <formula>#REF!&lt;&gt;""</formula>
    </cfRule>
    <cfRule type="expression" dxfId="257" priority="46373" stopIfTrue="1">
      <formula>AND($G135="",$F135&lt;&gt;"")</formula>
    </cfRule>
  </conditionalFormatting>
  <conditionalFormatting sqref="E237">
    <cfRule type="expression" dxfId="256" priority="46377" stopIfTrue="1">
      <formula>$F143=""</formula>
    </cfRule>
    <cfRule type="expression" dxfId="255" priority="46378" stopIfTrue="1">
      <formula>#REF!&lt;&gt;""</formula>
    </cfRule>
    <cfRule type="expression" dxfId="254" priority="46379" stopIfTrue="1">
      <formula>AND($G143="",$F143&lt;&gt;"")</formula>
    </cfRule>
  </conditionalFormatting>
  <conditionalFormatting sqref="E237">
    <cfRule type="expression" dxfId="253" priority="46383" stopIfTrue="1">
      <formula>$F137=""</formula>
    </cfRule>
    <cfRule type="expression" dxfId="252" priority="46384" stopIfTrue="1">
      <formula>#REF!&lt;&gt;""</formula>
    </cfRule>
    <cfRule type="expression" dxfId="251" priority="46385" stopIfTrue="1">
      <formula>AND($G137="",$F137&lt;&gt;"")</formula>
    </cfRule>
  </conditionalFormatting>
  <conditionalFormatting sqref="E236">
    <cfRule type="expression" dxfId="250" priority="46389" stopIfTrue="1">
      <formula>$F144=""</formula>
    </cfRule>
    <cfRule type="expression" dxfId="249" priority="46390" stopIfTrue="1">
      <formula>#REF!&lt;&gt;""</formula>
    </cfRule>
    <cfRule type="expression" dxfId="248" priority="46391" stopIfTrue="1">
      <formula>AND($G144="",$F144&lt;&gt;"")</formula>
    </cfRule>
  </conditionalFormatting>
  <conditionalFormatting sqref="E236">
    <cfRule type="expression" dxfId="247" priority="46395" stopIfTrue="1">
      <formula>$F145=""</formula>
    </cfRule>
    <cfRule type="expression" dxfId="246" priority="46396" stopIfTrue="1">
      <formula>#REF!&lt;&gt;""</formula>
    </cfRule>
    <cfRule type="expression" dxfId="245" priority="46397" stopIfTrue="1">
      <formula>AND($G145="",$F145&lt;&gt;"")</formula>
    </cfRule>
  </conditionalFormatting>
  <conditionalFormatting sqref="E236">
    <cfRule type="expression" dxfId="244" priority="46401" stopIfTrue="1">
      <formula>$F146=""</formula>
    </cfRule>
    <cfRule type="expression" dxfId="243" priority="46402" stopIfTrue="1">
      <formula>#REF!&lt;&gt;""</formula>
    </cfRule>
    <cfRule type="expression" dxfId="242" priority="46403" stopIfTrue="1">
      <formula>AND($G146="",$F146&lt;&gt;"")</formula>
    </cfRule>
  </conditionalFormatting>
  <conditionalFormatting sqref="E236">
    <cfRule type="expression" dxfId="241" priority="46407" stopIfTrue="1">
      <formula>$F148=""</formula>
    </cfRule>
    <cfRule type="expression" dxfId="240" priority="46408" stopIfTrue="1">
      <formula>#REF!&lt;&gt;""</formula>
    </cfRule>
    <cfRule type="expression" dxfId="239" priority="46409" stopIfTrue="1">
      <formula>AND($G148="",$F148&lt;&gt;"")</formula>
    </cfRule>
  </conditionalFormatting>
  <conditionalFormatting sqref="E236">
    <cfRule type="expression" dxfId="238" priority="46413" stopIfTrue="1">
      <formula>$F147=""</formula>
    </cfRule>
    <cfRule type="expression" dxfId="237" priority="46414" stopIfTrue="1">
      <formula>#REF!&lt;&gt;""</formula>
    </cfRule>
    <cfRule type="expression" dxfId="236" priority="46415" stopIfTrue="1">
      <formula>AND($G147="",$F147&lt;&gt;"")</formula>
    </cfRule>
  </conditionalFormatting>
  <conditionalFormatting sqref="E236">
    <cfRule type="expression" dxfId="235" priority="46419" stopIfTrue="1">
      <formula>$F149=""</formula>
    </cfRule>
    <cfRule type="expression" dxfId="234" priority="46420" stopIfTrue="1">
      <formula>#REF!&lt;&gt;""</formula>
    </cfRule>
    <cfRule type="expression" dxfId="233" priority="46421" stopIfTrue="1">
      <formula>AND($G149="",$F149&lt;&gt;"")</formula>
    </cfRule>
  </conditionalFormatting>
  <conditionalFormatting sqref="E236">
    <cfRule type="expression" dxfId="232" priority="46425" stopIfTrue="1">
      <formula>$F138=""</formula>
    </cfRule>
    <cfRule type="expression" dxfId="231" priority="46426" stopIfTrue="1">
      <formula>#REF!&lt;&gt;""</formula>
    </cfRule>
    <cfRule type="expression" dxfId="230" priority="46427" stopIfTrue="1">
      <formula>AND($G138="",$F138&lt;&gt;"")</formula>
    </cfRule>
  </conditionalFormatting>
  <conditionalFormatting sqref="E236">
    <cfRule type="expression" dxfId="229" priority="46431" stopIfTrue="1">
      <formula>$F136=""</formula>
    </cfRule>
    <cfRule type="expression" dxfId="228" priority="46432" stopIfTrue="1">
      <formula>#REF!&lt;&gt;""</formula>
    </cfRule>
    <cfRule type="expression" dxfId="227" priority="46433" stopIfTrue="1">
      <formula>AND($G136="",$F136&lt;&gt;"")</formula>
    </cfRule>
  </conditionalFormatting>
  <conditionalFormatting sqref="E236">
    <cfRule type="expression" dxfId="226" priority="46437" stopIfTrue="1">
      <formula>$F150=""</formula>
    </cfRule>
    <cfRule type="expression" dxfId="225" priority="46438" stopIfTrue="1">
      <formula>#REF!&lt;&gt;""</formula>
    </cfRule>
    <cfRule type="expression" dxfId="224" priority="46439" stopIfTrue="1">
      <formula>AND($G150="",$F150&lt;&gt;"")</formula>
    </cfRule>
  </conditionalFormatting>
  <conditionalFormatting sqref="E236">
    <cfRule type="expression" dxfId="223" priority="46443" stopIfTrue="1">
      <formula>$F151=""</formula>
    </cfRule>
    <cfRule type="expression" dxfId="222" priority="46444" stopIfTrue="1">
      <formula>#REF!&lt;&gt;""</formula>
    </cfRule>
    <cfRule type="expression" dxfId="221" priority="46445" stopIfTrue="1">
      <formula>AND($G151="",$F151&lt;&gt;"")</formula>
    </cfRule>
  </conditionalFormatting>
  <conditionalFormatting sqref="E236">
    <cfRule type="expression" dxfId="220" priority="46449" stopIfTrue="1">
      <formula>$F135=""</formula>
    </cfRule>
    <cfRule type="expression" dxfId="219" priority="46450" stopIfTrue="1">
      <formula>#REF!&lt;&gt;""</formula>
    </cfRule>
    <cfRule type="expression" dxfId="218" priority="46451" stopIfTrue="1">
      <formula>AND($G135="",$F135&lt;&gt;"")</formula>
    </cfRule>
  </conditionalFormatting>
  <conditionalFormatting sqref="E236">
    <cfRule type="expression" dxfId="217" priority="46455" stopIfTrue="1">
      <formula>$F143=""</formula>
    </cfRule>
    <cfRule type="expression" dxfId="216" priority="46456" stopIfTrue="1">
      <formula>#REF!&lt;&gt;""</formula>
    </cfRule>
    <cfRule type="expression" dxfId="215" priority="46457" stopIfTrue="1">
      <formula>AND($G143="",$F143&lt;&gt;"")</formula>
    </cfRule>
  </conditionalFormatting>
  <conditionalFormatting sqref="E236">
    <cfRule type="expression" dxfId="214" priority="46461" stopIfTrue="1">
      <formula>$F137=""</formula>
    </cfRule>
    <cfRule type="expression" dxfId="213" priority="46462" stopIfTrue="1">
      <formula>#REF!&lt;&gt;""</formula>
    </cfRule>
    <cfRule type="expression" dxfId="212" priority="46463" stopIfTrue="1">
      <formula>AND($G137="",$F137&lt;&gt;"")</formula>
    </cfRule>
  </conditionalFormatting>
  <conditionalFormatting sqref="E235">
    <cfRule type="expression" dxfId="211" priority="46467" stopIfTrue="1">
      <formula>$F144=""</formula>
    </cfRule>
    <cfRule type="expression" dxfId="210" priority="46468" stopIfTrue="1">
      <formula>#REF!&lt;&gt;""</formula>
    </cfRule>
    <cfRule type="expression" dxfId="209" priority="46469" stopIfTrue="1">
      <formula>AND($G144="",$F144&lt;&gt;"")</formula>
    </cfRule>
  </conditionalFormatting>
  <conditionalFormatting sqref="E235">
    <cfRule type="expression" dxfId="208" priority="46473" stopIfTrue="1">
      <formula>$F145=""</formula>
    </cfRule>
    <cfRule type="expression" dxfId="207" priority="46474" stopIfTrue="1">
      <formula>#REF!&lt;&gt;""</formula>
    </cfRule>
    <cfRule type="expression" dxfId="206" priority="46475" stopIfTrue="1">
      <formula>AND($G145="",$F145&lt;&gt;"")</formula>
    </cfRule>
  </conditionalFormatting>
  <conditionalFormatting sqref="E235">
    <cfRule type="expression" dxfId="205" priority="46479" stopIfTrue="1">
      <formula>$F146=""</formula>
    </cfRule>
    <cfRule type="expression" dxfId="204" priority="46480" stopIfTrue="1">
      <formula>#REF!&lt;&gt;""</formula>
    </cfRule>
    <cfRule type="expression" dxfId="203" priority="46481" stopIfTrue="1">
      <formula>AND($G146="",$F146&lt;&gt;"")</formula>
    </cfRule>
  </conditionalFormatting>
  <conditionalFormatting sqref="E235">
    <cfRule type="expression" dxfId="202" priority="46485" stopIfTrue="1">
      <formula>$F148=""</formula>
    </cfRule>
    <cfRule type="expression" dxfId="201" priority="46486" stopIfTrue="1">
      <formula>#REF!&lt;&gt;""</formula>
    </cfRule>
    <cfRule type="expression" dxfId="200" priority="46487" stopIfTrue="1">
      <formula>AND($G148="",$F148&lt;&gt;"")</formula>
    </cfRule>
  </conditionalFormatting>
  <conditionalFormatting sqref="E235">
    <cfRule type="expression" dxfId="199" priority="46491" stopIfTrue="1">
      <formula>$F147=""</formula>
    </cfRule>
    <cfRule type="expression" dxfId="198" priority="46492" stopIfTrue="1">
      <formula>#REF!&lt;&gt;""</formula>
    </cfRule>
    <cfRule type="expression" dxfId="197" priority="46493" stopIfTrue="1">
      <formula>AND($G147="",$F147&lt;&gt;"")</formula>
    </cfRule>
  </conditionalFormatting>
  <conditionalFormatting sqref="E235">
    <cfRule type="expression" dxfId="196" priority="46497" stopIfTrue="1">
      <formula>$F149=""</formula>
    </cfRule>
    <cfRule type="expression" dxfId="195" priority="46498" stopIfTrue="1">
      <formula>#REF!&lt;&gt;""</formula>
    </cfRule>
    <cfRule type="expression" dxfId="194" priority="46499" stopIfTrue="1">
      <formula>AND($G149="",$F149&lt;&gt;"")</formula>
    </cfRule>
  </conditionalFormatting>
  <conditionalFormatting sqref="E235">
    <cfRule type="expression" dxfId="193" priority="46503" stopIfTrue="1">
      <formula>$F138=""</formula>
    </cfRule>
    <cfRule type="expression" dxfId="192" priority="46504" stopIfTrue="1">
      <formula>#REF!&lt;&gt;""</formula>
    </cfRule>
    <cfRule type="expression" dxfId="191" priority="46505" stopIfTrue="1">
      <formula>AND($G138="",$F138&lt;&gt;"")</formula>
    </cfRule>
  </conditionalFormatting>
  <conditionalFormatting sqref="E235">
    <cfRule type="expression" dxfId="190" priority="46509" stopIfTrue="1">
      <formula>$F136=""</formula>
    </cfRule>
    <cfRule type="expression" dxfId="189" priority="46510" stopIfTrue="1">
      <formula>#REF!&lt;&gt;""</formula>
    </cfRule>
    <cfRule type="expression" dxfId="188" priority="46511" stopIfTrue="1">
      <formula>AND($G136="",$F136&lt;&gt;"")</formula>
    </cfRule>
  </conditionalFormatting>
  <conditionalFormatting sqref="E235">
    <cfRule type="expression" dxfId="187" priority="46515" stopIfTrue="1">
      <formula>$F150=""</formula>
    </cfRule>
    <cfRule type="expression" dxfId="186" priority="46516" stopIfTrue="1">
      <formula>#REF!&lt;&gt;""</formula>
    </cfRule>
    <cfRule type="expression" dxfId="185" priority="46517" stopIfTrue="1">
      <formula>AND($G150="",$F150&lt;&gt;"")</formula>
    </cfRule>
  </conditionalFormatting>
  <conditionalFormatting sqref="E235">
    <cfRule type="expression" dxfId="184" priority="46521" stopIfTrue="1">
      <formula>$F151=""</formula>
    </cfRule>
    <cfRule type="expression" dxfId="183" priority="46522" stopIfTrue="1">
      <formula>#REF!&lt;&gt;""</formula>
    </cfRule>
    <cfRule type="expression" dxfId="182" priority="46523" stopIfTrue="1">
      <formula>AND($G151="",$F151&lt;&gt;"")</formula>
    </cfRule>
  </conditionalFormatting>
  <conditionalFormatting sqref="E235">
    <cfRule type="expression" dxfId="181" priority="46527" stopIfTrue="1">
      <formula>$F135=""</formula>
    </cfRule>
    <cfRule type="expression" dxfId="180" priority="46528" stopIfTrue="1">
      <formula>#REF!&lt;&gt;""</formula>
    </cfRule>
    <cfRule type="expression" dxfId="179" priority="46529" stopIfTrue="1">
      <formula>AND($G135="",$F135&lt;&gt;"")</formula>
    </cfRule>
  </conditionalFormatting>
  <conditionalFormatting sqref="E235">
    <cfRule type="expression" dxfId="178" priority="46533" stopIfTrue="1">
      <formula>$F143=""</formula>
    </cfRule>
    <cfRule type="expression" dxfId="177" priority="46534" stopIfTrue="1">
      <formula>#REF!&lt;&gt;""</formula>
    </cfRule>
    <cfRule type="expression" dxfId="176" priority="46535" stopIfTrue="1">
      <formula>AND($G143="",$F143&lt;&gt;"")</formula>
    </cfRule>
  </conditionalFormatting>
  <conditionalFormatting sqref="E235">
    <cfRule type="expression" dxfId="175" priority="46539" stopIfTrue="1">
      <formula>$F137=""</formula>
    </cfRule>
    <cfRule type="expression" dxfId="174" priority="46540" stopIfTrue="1">
      <formula>#REF!&lt;&gt;""</formula>
    </cfRule>
    <cfRule type="expression" dxfId="173" priority="46541" stopIfTrue="1">
      <formula>AND($G137="",$F137&lt;&gt;"")</formula>
    </cfRule>
  </conditionalFormatting>
  <conditionalFormatting sqref="E234">
    <cfRule type="expression" dxfId="172" priority="46545" stopIfTrue="1">
      <formula>$F144=""</formula>
    </cfRule>
    <cfRule type="expression" dxfId="171" priority="46546" stopIfTrue="1">
      <formula>#REF!&lt;&gt;""</formula>
    </cfRule>
    <cfRule type="expression" dxfId="170" priority="46547" stopIfTrue="1">
      <formula>AND($G144="",$F144&lt;&gt;"")</formula>
    </cfRule>
  </conditionalFormatting>
  <conditionalFormatting sqref="E234">
    <cfRule type="expression" dxfId="169" priority="46551" stopIfTrue="1">
      <formula>$F145=""</formula>
    </cfRule>
    <cfRule type="expression" dxfId="168" priority="46552" stopIfTrue="1">
      <formula>#REF!&lt;&gt;""</formula>
    </cfRule>
    <cfRule type="expression" dxfId="167" priority="46553" stopIfTrue="1">
      <formula>AND($G145="",$F145&lt;&gt;"")</formula>
    </cfRule>
  </conditionalFormatting>
  <conditionalFormatting sqref="E234">
    <cfRule type="expression" dxfId="166" priority="46557" stopIfTrue="1">
      <formula>$F146=""</formula>
    </cfRule>
    <cfRule type="expression" dxfId="165" priority="46558" stopIfTrue="1">
      <formula>#REF!&lt;&gt;""</formula>
    </cfRule>
    <cfRule type="expression" dxfId="164" priority="46559" stopIfTrue="1">
      <formula>AND($G146="",$F146&lt;&gt;"")</formula>
    </cfRule>
  </conditionalFormatting>
  <conditionalFormatting sqref="E234">
    <cfRule type="expression" dxfId="163" priority="46563" stopIfTrue="1">
      <formula>$F148=""</formula>
    </cfRule>
    <cfRule type="expression" dxfId="162" priority="46564" stopIfTrue="1">
      <formula>#REF!&lt;&gt;""</formula>
    </cfRule>
    <cfRule type="expression" dxfId="161" priority="46565" stopIfTrue="1">
      <formula>AND($G148="",$F148&lt;&gt;"")</formula>
    </cfRule>
  </conditionalFormatting>
  <conditionalFormatting sqref="E234">
    <cfRule type="expression" dxfId="160" priority="46569" stopIfTrue="1">
      <formula>$F147=""</formula>
    </cfRule>
    <cfRule type="expression" dxfId="159" priority="46570" stopIfTrue="1">
      <formula>#REF!&lt;&gt;""</formula>
    </cfRule>
    <cfRule type="expression" dxfId="158" priority="46571" stopIfTrue="1">
      <formula>AND($G147="",$F147&lt;&gt;"")</formula>
    </cfRule>
  </conditionalFormatting>
  <conditionalFormatting sqref="E234">
    <cfRule type="expression" dxfId="157" priority="46575" stopIfTrue="1">
      <formula>$F149=""</formula>
    </cfRule>
    <cfRule type="expression" dxfId="156" priority="46576" stopIfTrue="1">
      <formula>#REF!&lt;&gt;""</formula>
    </cfRule>
    <cfRule type="expression" dxfId="155" priority="46577" stopIfTrue="1">
      <formula>AND($G149="",$F149&lt;&gt;"")</formula>
    </cfRule>
  </conditionalFormatting>
  <conditionalFormatting sqref="E234">
    <cfRule type="expression" dxfId="154" priority="46581" stopIfTrue="1">
      <formula>$F138=""</formula>
    </cfRule>
    <cfRule type="expression" dxfId="153" priority="46582" stopIfTrue="1">
      <formula>#REF!&lt;&gt;""</formula>
    </cfRule>
    <cfRule type="expression" dxfId="152" priority="46583" stopIfTrue="1">
      <formula>AND($G138="",$F138&lt;&gt;"")</formula>
    </cfRule>
  </conditionalFormatting>
  <conditionalFormatting sqref="E234">
    <cfRule type="expression" dxfId="151" priority="46587" stopIfTrue="1">
      <formula>$F136=""</formula>
    </cfRule>
    <cfRule type="expression" dxfId="150" priority="46588" stopIfTrue="1">
      <formula>#REF!&lt;&gt;""</formula>
    </cfRule>
    <cfRule type="expression" dxfId="149" priority="46589" stopIfTrue="1">
      <formula>AND($G136="",$F136&lt;&gt;"")</formula>
    </cfRule>
  </conditionalFormatting>
  <conditionalFormatting sqref="E234">
    <cfRule type="expression" dxfId="148" priority="46593" stopIfTrue="1">
      <formula>$F150=""</formula>
    </cfRule>
    <cfRule type="expression" dxfId="147" priority="46594" stopIfTrue="1">
      <formula>#REF!&lt;&gt;""</formula>
    </cfRule>
    <cfRule type="expression" dxfId="146" priority="46595" stopIfTrue="1">
      <formula>AND($G150="",$F150&lt;&gt;"")</formula>
    </cfRule>
  </conditionalFormatting>
  <conditionalFormatting sqref="E234">
    <cfRule type="expression" dxfId="145" priority="46599" stopIfTrue="1">
      <formula>$F151=""</formula>
    </cfRule>
    <cfRule type="expression" dxfId="144" priority="46600" stopIfTrue="1">
      <formula>#REF!&lt;&gt;""</formula>
    </cfRule>
    <cfRule type="expression" dxfId="143" priority="46601" stopIfTrue="1">
      <formula>AND($G151="",$F151&lt;&gt;"")</formula>
    </cfRule>
  </conditionalFormatting>
  <conditionalFormatting sqref="E234">
    <cfRule type="expression" dxfId="142" priority="46605" stopIfTrue="1">
      <formula>$F135=""</formula>
    </cfRule>
    <cfRule type="expression" dxfId="141" priority="46606" stopIfTrue="1">
      <formula>#REF!&lt;&gt;""</formula>
    </cfRule>
    <cfRule type="expression" dxfId="140" priority="46607" stopIfTrue="1">
      <formula>AND($G135="",$F135&lt;&gt;"")</formula>
    </cfRule>
  </conditionalFormatting>
  <conditionalFormatting sqref="E234">
    <cfRule type="expression" dxfId="139" priority="46611" stopIfTrue="1">
      <formula>$F143=""</formula>
    </cfRule>
    <cfRule type="expression" dxfId="138" priority="46612" stopIfTrue="1">
      <formula>#REF!&lt;&gt;""</formula>
    </cfRule>
    <cfRule type="expression" dxfId="137" priority="46613" stopIfTrue="1">
      <formula>AND($G143="",$F143&lt;&gt;"")</formula>
    </cfRule>
  </conditionalFormatting>
  <conditionalFormatting sqref="E234">
    <cfRule type="expression" dxfId="136" priority="46617" stopIfTrue="1">
      <formula>$F137=""</formula>
    </cfRule>
    <cfRule type="expression" dxfId="135" priority="46618" stopIfTrue="1">
      <formula>#REF!&lt;&gt;""</formula>
    </cfRule>
    <cfRule type="expression" dxfId="134" priority="46619" stopIfTrue="1">
      <formula>AND($G137="",$F137&lt;&gt;"")</formula>
    </cfRule>
  </conditionalFormatting>
  <conditionalFormatting sqref="A236">
    <cfRule type="expression" dxfId="133" priority="3" stopIfTrue="1">
      <formula>#REF!=""</formula>
    </cfRule>
    <cfRule type="expression" dxfId="132" priority="4" stopIfTrue="1">
      <formula>#REF!&lt;&gt;""</formula>
    </cfRule>
    <cfRule type="expression" dxfId="131" priority="5" stopIfTrue="1">
      <formula>AND(#REF!="",#REF!&lt;&gt;"")</formula>
    </cfRule>
  </conditionalFormatting>
  <conditionalFormatting sqref="E512">
    <cfRule type="expression" dxfId="130" priority="46620" stopIfTrue="1">
      <formula>$F455=""</formula>
    </cfRule>
    <cfRule type="expression" dxfId="129" priority="46621" stopIfTrue="1">
      <formula>#REF!&lt;&gt;""</formula>
    </cfRule>
    <cfRule type="expression" dxfId="128" priority="46622" stopIfTrue="1">
      <formula>AND($G455="",$F455&lt;&gt;"")</formula>
    </cfRule>
  </conditionalFormatting>
  <conditionalFormatting sqref="A556">
    <cfRule type="expression" dxfId="127" priority="2" stopIfTrue="1">
      <formula>#REF!&lt;&gt;""</formula>
    </cfRule>
  </conditionalFormatting>
  <conditionalFormatting sqref="A556">
    <cfRule type="expression" dxfId="126" priority="1" stopIfTrue="1">
      <formula>#REF!&lt;&gt;""</formula>
    </cfRule>
  </conditionalFormatting>
  <pageMargins left="0.59055118110236227" right="0" top="0.19685039370078741" bottom="0" header="0.51181102362204722" footer="0.51181102362204722"/>
  <pageSetup paperSize="9" scale="51" fitToHeight="15" orientation="portrait" r:id="rId1"/>
  <headerFooter alignWithMargins="0">
    <oddFooter>&amp;R&amp;P</oddFooter>
  </headerFooter>
  <rowBreaks count="1" manualBreakCount="1">
    <brk id="124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344"/>
  <sheetViews>
    <sheetView view="pageBreakPreview" zoomScaleSheetLayoutView="100" workbookViewId="0">
      <selection activeCell="B10" sqref="B10:I10"/>
    </sheetView>
  </sheetViews>
  <sheetFormatPr defaultRowHeight="15.75" x14ac:dyDescent="0.2"/>
  <cols>
    <col min="1" max="1" width="41.5703125" style="56" customWidth="1"/>
    <col min="2" max="2" width="7.140625" style="56" customWidth="1"/>
    <col min="3" max="3" width="9.42578125" style="57" customWidth="1"/>
    <col min="4" max="4" width="8.28515625" style="4" customWidth="1"/>
    <col min="5" max="5" width="8" style="6" customWidth="1"/>
    <col min="6" max="6" width="9.85546875" style="2" customWidth="1"/>
    <col min="7" max="7" width="11.140625" style="2" customWidth="1"/>
    <col min="8" max="8" width="10.140625" style="2" customWidth="1"/>
    <col min="9" max="9" width="12.140625" style="2" customWidth="1"/>
    <col min="10" max="10" width="14.42578125" style="2" customWidth="1"/>
    <col min="11" max="11" width="11" style="3" customWidth="1"/>
    <col min="12" max="12" width="56.140625" style="534" customWidth="1"/>
    <col min="13" max="16384" width="9.140625" style="3"/>
  </cols>
  <sheetData>
    <row r="1" spans="1:12" x14ac:dyDescent="0.2">
      <c r="B1" s="48"/>
      <c r="C1" s="675" t="s">
        <v>403</v>
      </c>
      <c r="D1" s="675"/>
      <c r="E1" s="675"/>
      <c r="F1" s="675"/>
      <c r="G1" s="675"/>
      <c r="H1" s="675"/>
      <c r="I1" s="675"/>
      <c r="J1" s="675"/>
      <c r="L1" s="226"/>
    </row>
    <row r="2" spans="1:12" ht="12.75" customHeight="1" x14ac:dyDescent="0.2">
      <c r="A2" s="49"/>
      <c r="B2" s="1"/>
      <c r="C2" s="675"/>
      <c r="D2" s="675"/>
      <c r="E2" s="675"/>
      <c r="F2" s="675"/>
      <c r="G2" s="675"/>
      <c r="H2" s="675"/>
      <c r="I2" s="675"/>
      <c r="J2" s="675"/>
    </row>
    <row r="3" spans="1:12" ht="12.75" customHeight="1" x14ac:dyDescent="0.2">
      <c r="A3" s="49"/>
      <c r="B3" s="52"/>
      <c r="C3" s="675"/>
      <c r="D3" s="675"/>
      <c r="E3" s="675"/>
      <c r="F3" s="675"/>
      <c r="G3" s="675"/>
      <c r="H3" s="675"/>
      <c r="I3" s="675"/>
      <c r="J3" s="675"/>
    </row>
    <row r="4" spans="1:12" x14ac:dyDescent="0.2">
      <c r="A4" s="49"/>
      <c r="B4" s="52"/>
      <c r="C4" s="52"/>
      <c r="D4" s="52"/>
      <c r="E4" s="52"/>
      <c r="F4" s="137"/>
      <c r="G4" s="101"/>
      <c r="H4" s="52"/>
      <c r="I4" s="52"/>
    </row>
    <row r="5" spans="1:12" ht="12.75" customHeight="1" x14ac:dyDescent="0.2">
      <c r="A5" s="50"/>
      <c r="B5" s="676" t="s">
        <v>173</v>
      </c>
      <c r="C5" s="676"/>
      <c r="D5" s="676"/>
      <c r="E5" s="676"/>
      <c r="F5" s="676"/>
      <c r="G5" s="676"/>
      <c r="H5" s="676"/>
      <c r="I5" s="676"/>
      <c r="J5" s="676"/>
    </row>
    <row r="6" spans="1:12" ht="12.75" customHeight="1" x14ac:dyDescent="0.2">
      <c r="A6" s="50"/>
      <c r="B6" s="677" t="s">
        <v>404</v>
      </c>
      <c r="C6" s="677"/>
      <c r="D6" s="677"/>
      <c r="E6" s="677"/>
      <c r="F6" s="677"/>
      <c r="G6" s="677"/>
      <c r="H6" s="677"/>
      <c r="I6" s="677"/>
    </row>
    <row r="7" spans="1:12" ht="12.75" customHeight="1" x14ac:dyDescent="0.2">
      <c r="A7" s="51"/>
      <c r="B7" s="677" t="s">
        <v>111</v>
      </c>
      <c r="C7" s="677"/>
      <c r="D7" s="677"/>
      <c r="E7" s="677"/>
      <c r="F7" s="677"/>
      <c r="G7" s="677"/>
      <c r="H7" s="677"/>
      <c r="I7" s="677"/>
    </row>
    <row r="8" spans="1:12" ht="15.75" customHeight="1" x14ac:dyDescent="0.2">
      <c r="A8" s="678" t="s">
        <v>505</v>
      </c>
      <c r="B8" s="678"/>
      <c r="C8" s="678"/>
      <c r="D8" s="678"/>
      <c r="E8" s="678"/>
      <c r="F8" s="678"/>
      <c r="G8" s="678"/>
      <c r="H8" s="678"/>
      <c r="I8" s="678"/>
    </row>
    <row r="9" spans="1:12" ht="12.75" customHeight="1" x14ac:dyDescent="0.2">
      <c r="A9" s="47"/>
      <c r="B9" s="47"/>
      <c r="C9" s="47"/>
      <c r="D9" s="47"/>
      <c r="E9" s="674"/>
      <c r="F9" s="674"/>
      <c r="G9" s="674"/>
      <c r="H9" s="14"/>
    </row>
    <row r="10" spans="1:12" ht="12.75" customHeight="1" x14ac:dyDescent="0.2">
      <c r="A10" s="108"/>
      <c r="B10" s="674" t="s">
        <v>554</v>
      </c>
      <c r="C10" s="674"/>
      <c r="D10" s="674"/>
      <c r="E10" s="674"/>
      <c r="F10" s="674"/>
      <c r="G10" s="674"/>
      <c r="H10" s="674"/>
      <c r="I10" s="674"/>
    </row>
    <row r="11" spans="1:12" ht="20.25" customHeight="1" x14ac:dyDescent="0.2">
      <c r="A11" s="53"/>
      <c r="B11" s="53"/>
      <c r="C11" s="54"/>
      <c r="D11" s="53"/>
      <c r="E11" s="5"/>
      <c r="G11" s="127"/>
    </row>
    <row r="12" spans="1:12" ht="60.75" customHeight="1" x14ac:dyDescent="0.2">
      <c r="A12" s="682" t="s">
        <v>531</v>
      </c>
      <c r="B12" s="682"/>
      <c r="C12" s="682"/>
      <c r="D12" s="682"/>
      <c r="E12" s="682"/>
      <c r="F12" s="682"/>
      <c r="G12" s="682"/>
      <c r="H12" s="682"/>
      <c r="I12" s="682"/>
      <c r="J12" s="682"/>
      <c r="L12" s="673"/>
    </row>
    <row r="13" spans="1:12" ht="9" customHeight="1" x14ac:dyDescent="0.25">
      <c r="A13" s="681"/>
      <c r="B13" s="681"/>
      <c r="C13" s="681"/>
      <c r="D13" s="10"/>
      <c r="E13" s="7"/>
      <c r="J13" s="685" t="s">
        <v>405</v>
      </c>
      <c r="K13" s="686"/>
      <c r="L13" s="673"/>
    </row>
    <row r="14" spans="1:12" ht="12.75" customHeight="1" x14ac:dyDescent="0.2">
      <c r="A14" s="680" t="s">
        <v>14</v>
      </c>
      <c r="B14" s="680" t="s">
        <v>319</v>
      </c>
      <c r="C14" s="680"/>
      <c r="D14" s="680"/>
      <c r="E14" s="680"/>
      <c r="F14" s="683" t="s">
        <v>16</v>
      </c>
      <c r="G14" s="683" t="s">
        <v>320</v>
      </c>
      <c r="H14" s="683" t="s">
        <v>15</v>
      </c>
      <c r="I14" s="680" t="s">
        <v>321</v>
      </c>
      <c r="J14" s="680"/>
      <c r="K14" s="680"/>
      <c r="L14" s="673"/>
    </row>
    <row r="15" spans="1:12" ht="34.5" customHeight="1" x14ac:dyDescent="0.2">
      <c r="A15" s="680" t="s">
        <v>20</v>
      </c>
      <c r="B15" s="680" t="s">
        <v>20</v>
      </c>
      <c r="C15" s="680"/>
      <c r="D15" s="680"/>
      <c r="E15" s="680"/>
      <c r="F15" s="684"/>
      <c r="G15" s="684"/>
      <c r="H15" s="684"/>
      <c r="I15" s="436" t="s">
        <v>292</v>
      </c>
      <c r="J15" s="436" t="s">
        <v>397</v>
      </c>
      <c r="K15" s="436" t="s">
        <v>506</v>
      </c>
    </row>
    <row r="16" spans="1:12" x14ac:dyDescent="0.2">
      <c r="A16" s="124" t="s">
        <v>24</v>
      </c>
      <c r="B16" s="131">
        <v>2</v>
      </c>
      <c r="C16" s="131">
        <v>3</v>
      </c>
      <c r="D16" s="131">
        <v>4</v>
      </c>
      <c r="E16" s="131">
        <v>5</v>
      </c>
      <c r="F16" s="124">
        <v>6</v>
      </c>
      <c r="G16" s="124">
        <v>7</v>
      </c>
      <c r="H16" s="124">
        <v>8</v>
      </c>
      <c r="I16" s="124">
        <v>9</v>
      </c>
      <c r="J16" s="124">
        <v>10</v>
      </c>
      <c r="K16" s="124">
        <v>11</v>
      </c>
    </row>
    <row r="17" spans="1:16" x14ac:dyDescent="0.2">
      <c r="A17" s="125" t="s">
        <v>66</v>
      </c>
      <c r="B17" s="125" t="s">
        <v>20</v>
      </c>
      <c r="C17" s="125" t="s">
        <v>20</v>
      </c>
      <c r="D17" s="125" t="s">
        <v>20</v>
      </c>
      <c r="E17" s="125" t="s">
        <v>20</v>
      </c>
      <c r="F17" s="125"/>
      <c r="G17" s="125"/>
      <c r="H17" s="125"/>
      <c r="I17" s="126">
        <f>I18+I20</f>
        <v>4792.5</v>
      </c>
      <c r="J17" s="126">
        <f t="shared" ref="J17:K17" si="0">J18+J20</f>
        <v>2153.1999999999998</v>
      </c>
      <c r="K17" s="126">
        <f t="shared" si="0"/>
        <v>2153.1999999999998</v>
      </c>
    </row>
    <row r="18" spans="1:16" s="8" customFormat="1" ht="69" customHeight="1" x14ac:dyDescent="0.25">
      <c r="A18" s="437" t="s">
        <v>550</v>
      </c>
      <c r="B18" s="408">
        <v>22</v>
      </c>
      <c r="C18" s="408"/>
      <c r="D18" s="408"/>
      <c r="E18" s="408"/>
      <c r="F18" s="408"/>
      <c r="G18" s="408"/>
      <c r="H18" s="408"/>
      <c r="I18" s="608">
        <f>I19</f>
        <v>2639.3</v>
      </c>
      <c r="J18" s="608">
        <f t="shared" ref="J18:K18" si="1">J19</f>
        <v>0</v>
      </c>
      <c r="K18" s="608">
        <f t="shared" si="1"/>
        <v>0</v>
      </c>
      <c r="L18" s="439"/>
    </row>
    <row r="19" spans="1:16" s="8" customFormat="1" ht="48.75" customHeight="1" x14ac:dyDescent="0.25">
      <c r="A19" s="554" t="s">
        <v>463</v>
      </c>
      <c r="B19" s="565">
        <v>22</v>
      </c>
      <c r="C19" s="566">
        <v>1</v>
      </c>
      <c r="D19" s="566" t="s">
        <v>23</v>
      </c>
      <c r="E19" s="409" t="s">
        <v>365</v>
      </c>
      <c r="F19" s="564" t="s">
        <v>31</v>
      </c>
      <c r="G19" s="564" t="s">
        <v>22</v>
      </c>
      <c r="H19" s="564" t="s">
        <v>13</v>
      </c>
      <c r="I19" s="611">
        <v>2639.3</v>
      </c>
      <c r="J19" s="611">
        <v>0</v>
      </c>
      <c r="K19" s="611">
        <v>0</v>
      </c>
      <c r="L19" s="102"/>
    </row>
    <row r="20" spans="1:16" s="8" customFormat="1" ht="48.75" customHeight="1" x14ac:dyDescent="0.25">
      <c r="A20" s="79" t="s">
        <v>479</v>
      </c>
      <c r="B20" s="613" t="s">
        <v>25</v>
      </c>
      <c r="C20" s="606"/>
      <c r="D20" s="606"/>
      <c r="E20" s="408"/>
      <c r="F20" s="606"/>
      <c r="G20" s="606"/>
      <c r="H20" s="607"/>
      <c r="I20" s="612">
        <f>I21</f>
        <v>2153.1999999999998</v>
      </c>
      <c r="J20" s="612">
        <f t="shared" ref="J20:K20" si="2">J21</f>
        <v>2153.1999999999998</v>
      </c>
      <c r="K20" s="612">
        <f t="shared" si="2"/>
        <v>2153.1999999999998</v>
      </c>
      <c r="L20" s="102"/>
    </row>
    <row r="21" spans="1:16" s="8" customFormat="1" ht="89.25" customHeight="1" x14ac:dyDescent="0.25">
      <c r="A21" s="343" t="s">
        <v>549</v>
      </c>
      <c r="B21" s="614" t="s">
        <v>25</v>
      </c>
      <c r="C21" s="566">
        <v>3</v>
      </c>
      <c r="D21" s="566">
        <v>1</v>
      </c>
      <c r="E21" s="409" t="s">
        <v>484</v>
      </c>
      <c r="F21" s="564" t="s">
        <v>39</v>
      </c>
      <c r="G21" s="564" t="s">
        <v>25</v>
      </c>
      <c r="H21" s="564" t="s">
        <v>13</v>
      </c>
      <c r="I21" s="609">
        <v>2153.1999999999998</v>
      </c>
      <c r="J21" s="610">
        <v>2153.1999999999998</v>
      </c>
      <c r="K21" s="610">
        <v>2153.1999999999998</v>
      </c>
      <c r="L21" s="535"/>
    </row>
    <row r="22" spans="1:16" s="8" customFormat="1" ht="36.75" hidden="1" customHeight="1" x14ac:dyDescent="0.25">
      <c r="A22" s="389"/>
      <c r="B22" s="413"/>
      <c r="C22" s="413"/>
      <c r="D22" s="413"/>
      <c r="E22" s="409"/>
      <c r="F22" s="411"/>
      <c r="G22" s="416"/>
      <c r="H22" s="416"/>
      <c r="I22" s="417"/>
      <c r="J22" s="417"/>
      <c r="K22" s="417"/>
      <c r="L22" s="535"/>
    </row>
    <row r="23" spans="1:16" s="8" customFormat="1" ht="25.5" hidden="1" customHeight="1" x14ac:dyDescent="0.25">
      <c r="A23" s="412"/>
      <c r="B23" s="413"/>
      <c r="C23" s="413"/>
      <c r="D23" s="413"/>
      <c r="E23" s="418"/>
      <c r="F23" s="414"/>
      <c r="G23" s="414"/>
      <c r="H23" s="414"/>
      <c r="I23" s="419"/>
      <c r="J23" s="417"/>
      <c r="K23" s="417"/>
      <c r="L23" s="535"/>
    </row>
    <row r="24" spans="1:16" s="8" customFormat="1" ht="24.75" hidden="1" customHeight="1" x14ac:dyDescent="0.25">
      <c r="A24" s="389"/>
      <c r="B24" s="410"/>
      <c r="C24" s="410"/>
      <c r="D24" s="410"/>
      <c r="E24" s="420"/>
      <c r="F24" s="411"/>
      <c r="G24" s="411"/>
      <c r="H24" s="411"/>
      <c r="I24" s="417"/>
      <c r="J24" s="417"/>
      <c r="K24" s="417"/>
      <c r="L24" s="535"/>
    </row>
    <row r="25" spans="1:16" s="8" customFormat="1" ht="30.75" hidden="1" customHeight="1" x14ac:dyDescent="0.25">
      <c r="A25" s="421"/>
      <c r="B25" s="422"/>
      <c r="C25" s="83"/>
      <c r="D25" s="83"/>
      <c r="E25" s="83"/>
      <c r="F25" s="83"/>
      <c r="G25" s="423"/>
      <c r="H25" s="416"/>
      <c r="I25" s="424"/>
      <c r="J25" s="424"/>
      <c r="K25" s="424"/>
      <c r="L25" s="104"/>
      <c r="M25" s="7"/>
      <c r="N25" s="7"/>
      <c r="O25" s="7"/>
      <c r="P25" s="7"/>
    </row>
    <row r="26" spans="1:16" s="8" customFormat="1" ht="24.75" hidden="1" customHeight="1" x14ac:dyDescent="0.25">
      <c r="A26" s="425"/>
      <c r="B26" s="426"/>
      <c r="C26" s="427"/>
      <c r="D26" s="427"/>
      <c r="E26" s="427"/>
      <c r="F26" s="427"/>
      <c r="G26" s="428"/>
      <c r="H26" s="428"/>
      <c r="I26" s="429"/>
      <c r="J26" s="429"/>
      <c r="K26" s="429"/>
      <c r="L26" s="535"/>
    </row>
    <row r="27" spans="1:16" s="8" customFormat="1" ht="18.75" customHeight="1" x14ac:dyDescent="0.25">
      <c r="A27" s="430"/>
      <c r="B27" s="426"/>
      <c r="C27" s="427"/>
      <c r="D27" s="427"/>
      <c r="E27" s="427"/>
      <c r="F27" s="427"/>
      <c r="G27" s="428"/>
      <c r="H27" s="428"/>
      <c r="I27" s="428"/>
      <c r="J27" s="428"/>
      <c r="K27" s="428"/>
      <c r="L27" s="535"/>
    </row>
    <row r="28" spans="1:16" s="8" customFormat="1" ht="15.75" customHeight="1" x14ac:dyDescent="0.25">
      <c r="A28" s="430"/>
      <c r="B28" s="426"/>
      <c r="C28" s="427"/>
      <c r="D28" s="427"/>
      <c r="E28" s="427"/>
      <c r="F28" s="427"/>
      <c r="G28" s="428"/>
      <c r="H28" s="428"/>
      <c r="I28" s="428"/>
      <c r="J28" s="428"/>
      <c r="K28" s="428"/>
      <c r="L28" s="535"/>
    </row>
    <row r="29" spans="1:16" s="8" customFormat="1" x14ac:dyDescent="0.25">
      <c r="A29" s="430"/>
      <c r="B29" s="426"/>
      <c r="C29" s="427"/>
      <c r="D29" s="431"/>
      <c r="E29" s="427"/>
      <c r="F29" s="427"/>
      <c r="G29" s="432"/>
      <c r="H29" s="433"/>
      <c r="I29" s="428"/>
      <c r="J29" s="428"/>
      <c r="K29" s="428"/>
      <c r="L29" s="535"/>
    </row>
    <row r="30" spans="1:16" s="8" customFormat="1" ht="29.25" customHeight="1" x14ac:dyDescent="0.2">
      <c r="A30" s="109"/>
      <c r="B30" s="111"/>
      <c r="C30" s="112"/>
      <c r="D30" s="112"/>
      <c r="E30" s="112"/>
      <c r="F30" s="112"/>
      <c r="G30" s="7"/>
      <c r="H30" s="7"/>
      <c r="I30" s="7"/>
      <c r="J30" s="7"/>
      <c r="L30" s="535"/>
    </row>
    <row r="31" spans="1:16" s="8" customFormat="1" ht="26.25" customHeight="1" x14ac:dyDescent="0.2">
      <c r="A31" s="110"/>
      <c r="B31" s="113"/>
      <c r="C31" s="112"/>
      <c r="D31" s="112"/>
      <c r="E31" s="114"/>
      <c r="F31" s="114"/>
      <c r="G31" s="7"/>
      <c r="H31" s="7"/>
      <c r="I31" s="7"/>
      <c r="J31" s="7"/>
      <c r="K31" s="7"/>
      <c r="L31" s="535"/>
    </row>
    <row r="32" spans="1:16" s="8" customFormat="1" ht="42" customHeight="1" x14ac:dyDescent="0.2">
      <c r="A32" s="110"/>
      <c r="B32" s="115"/>
      <c r="C32" s="112"/>
      <c r="D32" s="112"/>
      <c r="E32" s="112"/>
      <c r="F32" s="112"/>
      <c r="G32" s="7"/>
      <c r="H32" s="7"/>
      <c r="I32" s="7"/>
      <c r="J32" s="7"/>
      <c r="K32" s="7"/>
      <c r="L32" s="535"/>
    </row>
    <row r="33" spans="1:12" s="8" customFormat="1" ht="38.25" customHeight="1" x14ac:dyDescent="0.2">
      <c r="A33" s="110"/>
      <c r="B33" s="113"/>
      <c r="C33" s="112"/>
      <c r="D33" s="112"/>
      <c r="E33" s="114"/>
      <c r="F33" s="114"/>
      <c r="G33" s="7"/>
      <c r="H33" s="7"/>
      <c r="I33" s="7"/>
      <c r="J33" s="7"/>
      <c r="K33" s="7"/>
      <c r="L33" s="535"/>
    </row>
    <row r="34" spans="1:12" s="8" customFormat="1" ht="51" customHeight="1" x14ac:dyDescent="0.25">
      <c r="A34" s="110"/>
      <c r="B34" s="115"/>
      <c r="C34" s="114"/>
      <c r="D34" s="99"/>
      <c r="E34" s="114"/>
      <c r="F34" s="114"/>
      <c r="G34" s="9"/>
      <c r="H34" s="7"/>
      <c r="I34" s="7"/>
      <c r="J34" s="7"/>
      <c r="L34" s="535"/>
    </row>
    <row r="35" spans="1:12" s="8" customFormat="1" ht="42" customHeight="1" x14ac:dyDescent="0.25">
      <c r="A35" s="110"/>
      <c r="B35" s="113"/>
      <c r="C35" s="112"/>
      <c r="D35" s="25"/>
      <c r="E35" s="114"/>
      <c r="F35" s="114"/>
      <c r="G35" s="7"/>
      <c r="H35" s="7"/>
      <c r="I35" s="7"/>
      <c r="J35" s="7"/>
      <c r="L35" s="535"/>
    </row>
    <row r="36" spans="1:12" s="8" customFormat="1" ht="44.25" customHeight="1" x14ac:dyDescent="0.25">
      <c r="A36" s="110"/>
      <c r="B36" s="113"/>
      <c r="C36" s="112"/>
      <c r="D36" s="18"/>
      <c r="E36" s="114"/>
      <c r="F36" s="114"/>
      <c r="G36" s="7"/>
      <c r="H36" s="7"/>
      <c r="I36" s="7"/>
      <c r="J36" s="7"/>
      <c r="L36" s="535"/>
    </row>
    <row r="37" spans="1:12" s="8" customFormat="1" x14ac:dyDescent="0.25">
      <c r="A37" s="110"/>
      <c r="B37" s="116"/>
      <c r="C37" s="117"/>
      <c r="D37" s="117"/>
      <c r="E37" s="117"/>
      <c r="F37" s="117"/>
      <c r="G37" s="7"/>
      <c r="H37" s="7"/>
      <c r="I37" s="7"/>
      <c r="J37" s="7"/>
      <c r="L37" s="535"/>
    </row>
    <row r="38" spans="1:12" s="8" customFormat="1" ht="14.25" customHeight="1" x14ac:dyDescent="0.25">
      <c r="A38" s="118"/>
      <c r="B38" s="119"/>
      <c r="C38" s="120"/>
      <c r="D38" s="18"/>
      <c r="E38" s="23"/>
      <c r="F38" s="23"/>
      <c r="G38" s="7"/>
      <c r="H38" s="7"/>
      <c r="I38" s="7"/>
      <c r="J38" s="7"/>
      <c r="L38" s="535"/>
    </row>
    <row r="39" spans="1:12" s="8" customFormat="1" ht="9.75" customHeight="1" x14ac:dyDescent="0.25">
      <c r="A39" s="118"/>
      <c r="B39" s="119"/>
      <c r="C39" s="121"/>
      <c r="D39" s="25"/>
      <c r="E39" s="45"/>
      <c r="F39" s="45"/>
      <c r="G39" s="7"/>
      <c r="H39" s="7"/>
      <c r="I39" s="7"/>
      <c r="J39" s="7"/>
      <c r="L39" s="535"/>
    </row>
    <row r="40" spans="1:12" s="8" customFormat="1" x14ac:dyDescent="0.25">
      <c r="A40" s="122"/>
      <c r="B40" s="122"/>
      <c r="C40" s="123"/>
      <c r="D40" s="18"/>
      <c r="E40" s="18"/>
      <c r="F40" s="18"/>
      <c r="G40" s="7"/>
      <c r="H40" s="7"/>
      <c r="I40" s="7"/>
      <c r="J40" s="7"/>
      <c r="L40" s="535"/>
    </row>
    <row r="41" spans="1:12" s="8" customFormat="1" x14ac:dyDescent="0.25">
      <c r="A41" s="122"/>
      <c r="B41" s="122"/>
      <c r="C41" s="123"/>
      <c r="D41" s="18"/>
      <c r="E41" s="18"/>
      <c r="F41" s="18"/>
      <c r="G41" s="7"/>
      <c r="H41" s="7"/>
      <c r="I41" s="7"/>
      <c r="J41" s="7"/>
      <c r="L41" s="535"/>
    </row>
    <row r="42" spans="1:12" s="8" customFormat="1" x14ac:dyDescent="0.25">
      <c r="A42" s="122"/>
      <c r="B42" s="122"/>
      <c r="C42" s="123"/>
      <c r="D42" s="18"/>
      <c r="E42" s="18"/>
      <c r="F42" s="18"/>
      <c r="G42" s="7"/>
      <c r="H42" s="7"/>
      <c r="I42" s="7"/>
      <c r="J42" s="7"/>
      <c r="L42" s="535"/>
    </row>
    <row r="43" spans="1:12" s="8" customFormat="1" x14ac:dyDescent="0.25">
      <c r="A43" s="122"/>
      <c r="B43" s="122"/>
      <c r="C43" s="123"/>
      <c r="D43" s="18"/>
      <c r="E43" s="18"/>
      <c r="F43" s="18"/>
      <c r="G43" s="7"/>
      <c r="H43" s="7"/>
      <c r="I43" s="7"/>
      <c r="J43" s="7"/>
      <c r="L43" s="535"/>
    </row>
    <row r="44" spans="1:12" s="8" customFormat="1" ht="50.25" customHeight="1" x14ac:dyDescent="0.25">
      <c r="A44" s="122"/>
      <c r="B44" s="122"/>
      <c r="C44" s="123"/>
      <c r="D44" s="25"/>
      <c r="E44" s="21"/>
      <c r="F44" s="21"/>
      <c r="G44" s="7"/>
      <c r="H44" s="7"/>
      <c r="I44" s="7"/>
      <c r="J44" s="7"/>
      <c r="L44" s="535"/>
    </row>
    <row r="45" spans="1:12" s="8" customFormat="1" x14ac:dyDescent="0.25">
      <c r="A45" s="122"/>
      <c r="B45" s="122"/>
      <c r="C45" s="123"/>
      <c r="D45" s="18"/>
      <c r="E45" s="18"/>
      <c r="F45" s="18"/>
      <c r="G45" s="7"/>
      <c r="H45" s="7"/>
      <c r="I45" s="7"/>
      <c r="J45" s="7"/>
      <c r="L45" s="535"/>
    </row>
    <row r="46" spans="1:12" s="8" customFormat="1" x14ac:dyDescent="0.25">
      <c r="A46" s="122"/>
      <c r="B46" s="122"/>
      <c r="C46" s="123"/>
      <c r="D46" s="18"/>
      <c r="E46" s="18"/>
      <c r="F46" s="18"/>
      <c r="G46" s="7"/>
      <c r="H46" s="7"/>
      <c r="I46" s="7"/>
      <c r="J46" s="7"/>
      <c r="L46" s="535"/>
    </row>
    <row r="47" spans="1:12" s="8" customFormat="1" ht="58.5" customHeight="1" x14ac:dyDescent="0.25">
      <c r="A47" s="122"/>
      <c r="B47" s="122"/>
      <c r="C47" s="123"/>
      <c r="D47" s="18"/>
      <c r="E47" s="18"/>
      <c r="F47" s="18"/>
      <c r="G47" s="7"/>
      <c r="H47" s="7"/>
      <c r="I47" s="7"/>
      <c r="J47" s="7"/>
      <c r="L47" s="535"/>
    </row>
    <row r="48" spans="1:12" s="8" customFormat="1" x14ac:dyDescent="0.25">
      <c r="A48" s="122"/>
      <c r="B48" s="122"/>
      <c r="C48" s="123"/>
      <c r="D48" s="18"/>
      <c r="E48" s="18"/>
      <c r="F48" s="18"/>
      <c r="G48" s="7"/>
      <c r="H48" s="7"/>
      <c r="I48" s="7"/>
      <c r="J48" s="7"/>
      <c r="L48" s="535"/>
    </row>
    <row r="49" spans="1:12" s="8" customFormat="1" x14ac:dyDescent="0.25">
      <c r="A49" s="122"/>
      <c r="B49" s="122"/>
      <c r="C49" s="123"/>
      <c r="D49" s="20"/>
      <c r="E49" s="21"/>
      <c r="F49" s="21"/>
      <c r="G49" s="7"/>
      <c r="H49" s="7"/>
      <c r="I49" s="7"/>
      <c r="J49" s="7"/>
      <c r="L49" s="535"/>
    </row>
    <row r="50" spans="1:12" s="8" customFormat="1" x14ac:dyDescent="0.25">
      <c r="A50" s="122"/>
      <c r="B50" s="122"/>
      <c r="C50" s="123"/>
      <c r="D50" s="18"/>
      <c r="E50" s="18"/>
      <c r="F50" s="18"/>
      <c r="G50" s="7"/>
      <c r="H50" s="7"/>
      <c r="I50" s="7"/>
      <c r="J50" s="7"/>
      <c r="L50" s="535"/>
    </row>
    <row r="51" spans="1:12" s="8" customFormat="1" ht="38.25" customHeight="1" x14ac:dyDescent="0.25">
      <c r="A51" s="122"/>
      <c r="B51" s="122"/>
      <c r="C51" s="123"/>
      <c r="D51" s="18"/>
      <c r="E51" s="18"/>
      <c r="F51" s="18"/>
      <c r="G51" s="7"/>
      <c r="H51" s="7"/>
      <c r="I51" s="7"/>
      <c r="J51" s="7"/>
      <c r="L51" s="535"/>
    </row>
    <row r="52" spans="1:12" s="8" customFormat="1" x14ac:dyDescent="0.25">
      <c r="A52" s="122"/>
      <c r="B52" s="122"/>
      <c r="C52" s="123"/>
      <c r="D52" s="18"/>
      <c r="E52" s="18"/>
      <c r="F52" s="18"/>
      <c r="G52" s="7"/>
      <c r="H52" s="7"/>
      <c r="I52" s="7"/>
      <c r="J52" s="7"/>
      <c r="L52" s="535"/>
    </row>
    <row r="53" spans="1:12" s="8" customFormat="1" ht="32.25" customHeight="1" x14ac:dyDescent="0.25">
      <c r="A53" s="122"/>
      <c r="B53" s="122"/>
      <c r="C53" s="123"/>
      <c r="D53" s="18"/>
      <c r="E53" s="18"/>
      <c r="F53" s="18"/>
      <c r="G53" s="7"/>
      <c r="H53" s="7"/>
      <c r="I53" s="7"/>
      <c r="J53" s="7"/>
      <c r="L53" s="535"/>
    </row>
    <row r="54" spans="1:12" s="8" customFormat="1" x14ac:dyDescent="0.25">
      <c r="A54" s="122"/>
      <c r="B54" s="122"/>
      <c r="C54" s="123"/>
      <c r="D54" s="20"/>
      <c r="E54" s="21"/>
      <c r="F54" s="21"/>
      <c r="G54" s="7"/>
      <c r="H54" s="7"/>
      <c r="I54" s="7"/>
      <c r="J54" s="7"/>
      <c r="L54" s="535"/>
    </row>
    <row r="55" spans="1:12" s="8" customFormat="1" x14ac:dyDescent="0.25">
      <c r="A55" s="122"/>
      <c r="B55" s="122"/>
      <c r="C55" s="123"/>
      <c r="D55" s="18"/>
      <c r="E55" s="18"/>
      <c r="F55" s="18"/>
      <c r="G55" s="7"/>
      <c r="H55" s="7"/>
      <c r="I55" s="7"/>
      <c r="J55" s="7"/>
      <c r="L55" s="535"/>
    </row>
    <row r="56" spans="1:12" s="8" customFormat="1" ht="27.75" customHeight="1" x14ac:dyDescent="0.25">
      <c r="A56" s="122"/>
      <c r="B56" s="122"/>
      <c r="C56" s="123"/>
      <c r="D56" s="18"/>
      <c r="E56" s="18"/>
      <c r="F56" s="18"/>
      <c r="G56" s="7"/>
      <c r="H56" s="7"/>
      <c r="I56" s="7"/>
      <c r="J56" s="7"/>
      <c r="L56" s="535"/>
    </row>
    <row r="57" spans="1:12" s="8" customFormat="1" ht="36.75" customHeight="1" x14ac:dyDescent="0.25">
      <c r="A57" s="122"/>
      <c r="B57" s="122"/>
      <c r="C57" s="123"/>
      <c r="D57" s="18"/>
      <c r="E57" s="18"/>
      <c r="F57" s="18"/>
      <c r="G57" s="7"/>
      <c r="H57" s="7"/>
      <c r="I57" s="7"/>
      <c r="J57" s="7"/>
      <c r="L57" s="535"/>
    </row>
    <row r="58" spans="1:12" s="8" customFormat="1" x14ac:dyDescent="0.25">
      <c r="A58" s="122"/>
      <c r="B58" s="122"/>
      <c r="C58" s="123"/>
      <c r="D58" s="18"/>
      <c r="E58" s="18"/>
      <c r="F58" s="18"/>
      <c r="G58" s="7"/>
      <c r="H58" s="7"/>
      <c r="I58" s="7"/>
      <c r="J58" s="7"/>
      <c r="L58" s="535"/>
    </row>
    <row r="59" spans="1:12" s="8" customFormat="1" ht="28.5" customHeight="1" x14ac:dyDescent="0.25">
      <c r="A59" s="122"/>
      <c r="B59" s="122"/>
      <c r="C59" s="123"/>
      <c r="D59" s="20"/>
      <c r="E59" s="21"/>
      <c r="F59" s="21"/>
      <c r="G59" s="7"/>
      <c r="H59" s="7"/>
      <c r="I59" s="7"/>
      <c r="J59" s="7"/>
      <c r="L59" s="535"/>
    </row>
    <row r="60" spans="1:12" s="8" customFormat="1" x14ac:dyDescent="0.25">
      <c r="A60" s="122"/>
      <c r="B60" s="122"/>
      <c r="C60" s="123"/>
      <c r="D60" s="26"/>
      <c r="E60" s="27"/>
      <c r="F60" s="21"/>
      <c r="G60" s="7"/>
      <c r="H60" s="7"/>
      <c r="I60" s="7"/>
      <c r="J60" s="7"/>
      <c r="L60" s="535"/>
    </row>
    <row r="61" spans="1:12" s="8" customFormat="1" x14ac:dyDescent="0.25">
      <c r="A61" s="122"/>
      <c r="B61" s="122"/>
      <c r="C61" s="123"/>
      <c r="D61" s="28"/>
      <c r="E61" s="21"/>
      <c r="F61" s="21"/>
      <c r="G61" s="7"/>
      <c r="H61" s="7"/>
      <c r="I61" s="7"/>
      <c r="J61" s="7"/>
      <c r="L61" s="535"/>
    </row>
    <row r="62" spans="1:12" s="8" customFormat="1" x14ac:dyDescent="0.25">
      <c r="A62" s="122"/>
      <c r="B62" s="122"/>
      <c r="C62" s="123"/>
      <c r="D62" s="25"/>
      <c r="E62" s="25"/>
      <c r="F62" s="21"/>
      <c r="G62" s="7"/>
      <c r="H62" s="7"/>
      <c r="I62" s="7"/>
      <c r="J62" s="7"/>
      <c r="K62" s="7"/>
      <c r="L62" s="535"/>
    </row>
    <row r="63" spans="1:12" s="8" customFormat="1" x14ac:dyDescent="0.25">
      <c r="A63" s="122"/>
      <c r="B63" s="122"/>
      <c r="C63" s="123"/>
      <c r="D63" s="25"/>
      <c r="E63" s="25"/>
      <c r="F63" s="21"/>
      <c r="G63" s="7"/>
      <c r="H63" s="7"/>
      <c r="I63" s="7"/>
      <c r="J63" s="7"/>
      <c r="K63" s="7"/>
      <c r="L63" s="535"/>
    </row>
    <row r="64" spans="1:12" s="8" customFormat="1" x14ac:dyDescent="0.25">
      <c r="A64" s="122"/>
      <c r="B64" s="122"/>
      <c r="C64" s="123"/>
      <c r="D64" s="25"/>
      <c r="E64" s="25"/>
      <c r="F64" s="21"/>
      <c r="G64" s="7"/>
      <c r="H64" s="7"/>
      <c r="I64" s="7"/>
      <c r="J64" s="7"/>
      <c r="K64" s="7"/>
      <c r="L64" s="535"/>
    </row>
    <row r="65" spans="1:12" s="8" customFormat="1" ht="14.25" customHeight="1" x14ac:dyDescent="0.25">
      <c r="A65" s="122"/>
      <c r="B65" s="122"/>
      <c r="C65" s="123"/>
      <c r="D65" s="25"/>
      <c r="E65" s="25"/>
      <c r="F65" s="21"/>
      <c r="G65" s="7"/>
      <c r="H65" s="7"/>
      <c r="I65" s="7"/>
      <c r="J65" s="7"/>
      <c r="K65" s="7"/>
      <c r="L65" s="535"/>
    </row>
    <row r="66" spans="1:12" s="8" customFormat="1" ht="21.75" customHeight="1" x14ac:dyDescent="0.25">
      <c r="A66" s="122"/>
      <c r="B66" s="122"/>
      <c r="C66" s="123"/>
      <c r="D66" s="25"/>
      <c r="E66" s="25"/>
      <c r="F66" s="21"/>
      <c r="G66" s="7"/>
      <c r="H66" s="7"/>
      <c r="I66" s="7"/>
      <c r="J66" s="7"/>
      <c r="K66" s="7"/>
      <c r="L66" s="535"/>
    </row>
    <row r="67" spans="1:12" s="8" customFormat="1" ht="23.25" customHeight="1" x14ac:dyDescent="0.25">
      <c r="A67" s="56"/>
      <c r="B67" s="56"/>
      <c r="C67" s="57"/>
      <c r="D67" s="25"/>
      <c r="E67" s="25"/>
      <c r="F67" s="21"/>
      <c r="G67" s="7"/>
      <c r="H67" s="7"/>
      <c r="I67" s="7"/>
      <c r="J67" s="7"/>
      <c r="K67" s="7"/>
      <c r="L67" s="535"/>
    </row>
    <row r="68" spans="1:12" s="8" customFormat="1" ht="20.25" customHeight="1" x14ac:dyDescent="0.25">
      <c r="A68" s="56"/>
      <c r="B68" s="56"/>
      <c r="C68" s="57"/>
      <c r="D68" s="29"/>
      <c r="E68" s="29"/>
      <c r="F68" s="29"/>
      <c r="G68" s="7"/>
      <c r="H68" s="7"/>
      <c r="I68" s="7"/>
      <c r="J68" s="7"/>
      <c r="L68" s="535"/>
    </row>
    <row r="69" spans="1:12" s="8" customFormat="1" ht="21.75" customHeight="1" x14ac:dyDescent="0.25">
      <c r="A69" s="56"/>
      <c r="B69" s="56"/>
      <c r="C69" s="57"/>
      <c r="D69" s="30"/>
      <c r="E69" s="30"/>
      <c r="F69" s="30"/>
      <c r="G69" s="7"/>
      <c r="H69" s="7"/>
      <c r="I69" s="7"/>
      <c r="J69" s="7"/>
      <c r="L69" s="535"/>
    </row>
    <row r="70" spans="1:12" s="8" customFormat="1" x14ac:dyDescent="0.25">
      <c r="A70" s="56"/>
      <c r="B70" s="56"/>
      <c r="C70" s="57"/>
      <c r="D70" s="20"/>
      <c r="E70" s="21"/>
      <c r="F70" s="21"/>
      <c r="G70" s="7"/>
      <c r="H70" s="7"/>
      <c r="I70" s="7"/>
      <c r="J70" s="7"/>
      <c r="L70" s="535"/>
    </row>
    <row r="71" spans="1:12" s="8" customFormat="1" ht="21" customHeight="1" x14ac:dyDescent="0.25">
      <c r="A71" s="56"/>
      <c r="B71" s="56"/>
      <c r="C71" s="57"/>
      <c r="D71" s="20"/>
      <c r="E71" s="21"/>
      <c r="F71" s="21"/>
      <c r="G71" s="7"/>
      <c r="H71" s="7"/>
      <c r="I71" s="7"/>
      <c r="J71" s="7"/>
      <c r="L71" s="535"/>
    </row>
    <row r="72" spans="1:12" s="8" customFormat="1" x14ac:dyDescent="0.25">
      <c r="A72" s="56"/>
      <c r="B72" s="56"/>
      <c r="C72" s="57"/>
      <c r="D72" s="20"/>
      <c r="E72" s="21"/>
      <c r="F72" s="21"/>
      <c r="G72" s="7"/>
      <c r="H72" s="7"/>
      <c r="I72" s="7"/>
      <c r="J72" s="7"/>
      <c r="L72" s="535"/>
    </row>
    <row r="73" spans="1:12" s="8" customFormat="1" x14ac:dyDescent="0.2">
      <c r="A73" s="56"/>
      <c r="B73" s="56"/>
      <c r="C73" s="57"/>
      <c r="D73" s="31"/>
      <c r="E73" s="31"/>
      <c r="F73" s="31"/>
      <c r="G73" s="7"/>
      <c r="H73" s="7"/>
      <c r="I73" s="7"/>
      <c r="J73" s="7"/>
      <c r="L73" s="535"/>
    </row>
    <row r="74" spans="1:12" s="8" customFormat="1" ht="24.75" customHeight="1" x14ac:dyDescent="0.25">
      <c r="A74" s="56"/>
      <c r="B74" s="56"/>
      <c r="C74" s="57"/>
      <c r="D74" s="30"/>
      <c r="E74" s="30"/>
      <c r="F74" s="30"/>
      <c r="G74" s="7"/>
      <c r="H74" s="7"/>
      <c r="I74" s="7"/>
      <c r="J74" s="7"/>
      <c r="L74" s="535"/>
    </row>
    <row r="75" spans="1:12" s="8" customFormat="1" x14ac:dyDescent="0.25">
      <c r="A75" s="56"/>
      <c r="B75" s="56"/>
      <c r="C75" s="57"/>
      <c r="D75" s="30"/>
      <c r="E75" s="30"/>
      <c r="F75" s="30"/>
      <c r="G75" s="7"/>
      <c r="H75" s="7"/>
      <c r="I75" s="7"/>
      <c r="J75" s="7"/>
      <c r="L75" s="535"/>
    </row>
    <row r="76" spans="1:12" s="8" customFormat="1" x14ac:dyDescent="0.25">
      <c r="A76" s="56"/>
      <c r="B76" s="56"/>
      <c r="C76" s="57"/>
      <c r="D76" s="30"/>
      <c r="E76" s="30"/>
      <c r="F76" s="30"/>
      <c r="G76" s="7"/>
      <c r="H76" s="7"/>
      <c r="I76" s="7"/>
      <c r="J76" s="7"/>
      <c r="L76" s="535"/>
    </row>
    <row r="77" spans="1:12" s="8" customFormat="1" ht="41.25" customHeight="1" x14ac:dyDescent="0.25">
      <c r="A77" s="56"/>
      <c r="B77" s="56"/>
      <c r="C77" s="57"/>
      <c r="D77" s="30"/>
      <c r="E77" s="30"/>
      <c r="F77" s="30"/>
      <c r="G77" s="7"/>
      <c r="H77" s="7"/>
      <c r="I77" s="7"/>
      <c r="J77" s="7"/>
      <c r="L77" s="535"/>
    </row>
    <row r="78" spans="1:12" s="8" customFormat="1" x14ac:dyDescent="0.25">
      <c r="A78" s="56"/>
      <c r="B78" s="56"/>
      <c r="C78" s="57"/>
      <c r="D78" s="20"/>
      <c r="E78" s="21"/>
      <c r="F78" s="21"/>
      <c r="G78" s="7"/>
      <c r="H78" s="7"/>
      <c r="I78" s="7"/>
      <c r="J78" s="7"/>
      <c r="L78" s="535"/>
    </row>
    <row r="79" spans="1:12" s="8" customFormat="1" x14ac:dyDescent="0.25">
      <c r="A79" s="56"/>
      <c r="B79" s="56"/>
      <c r="C79" s="57"/>
      <c r="D79" s="20"/>
      <c r="E79" s="21"/>
      <c r="F79" s="21"/>
      <c r="G79" s="7"/>
      <c r="H79" s="7"/>
      <c r="I79" s="7"/>
      <c r="J79" s="7"/>
      <c r="L79" s="535"/>
    </row>
    <row r="80" spans="1:12" s="8" customFormat="1" x14ac:dyDescent="0.25">
      <c r="A80" s="56"/>
      <c r="B80" s="56"/>
      <c r="C80" s="57"/>
      <c r="D80" s="20"/>
      <c r="E80" s="21"/>
      <c r="F80" s="21"/>
      <c r="G80" s="7"/>
      <c r="H80" s="7"/>
      <c r="I80" s="7"/>
      <c r="J80" s="7"/>
      <c r="L80" s="535"/>
    </row>
    <row r="81" spans="1:12" s="8" customFormat="1" ht="29.25" customHeight="1" x14ac:dyDescent="0.25">
      <c r="A81" s="56"/>
      <c r="B81" s="56"/>
      <c r="C81" s="57"/>
      <c r="D81" s="20"/>
      <c r="E81" s="21"/>
      <c r="F81" s="21"/>
      <c r="G81" s="7"/>
      <c r="H81" s="7"/>
      <c r="I81" s="7"/>
      <c r="J81" s="7"/>
      <c r="L81" s="535"/>
    </row>
    <row r="82" spans="1:12" s="8" customFormat="1" x14ac:dyDescent="0.25">
      <c r="A82" s="56"/>
      <c r="B82" s="56"/>
      <c r="C82" s="57"/>
      <c r="D82" s="20"/>
      <c r="E82" s="21"/>
      <c r="F82" s="21"/>
      <c r="G82" s="7"/>
      <c r="H82" s="7"/>
      <c r="I82" s="7"/>
      <c r="J82" s="7"/>
      <c r="L82" s="535"/>
    </row>
    <row r="83" spans="1:12" s="8" customFormat="1" ht="18.75" customHeight="1" x14ac:dyDescent="0.2">
      <c r="A83" s="56"/>
      <c r="B83" s="56"/>
      <c r="C83" s="57"/>
      <c r="D83" s="31"/>
      <c r="E83" s="31"/>
      <c r="F83" s="31"/>
      <c r="G83" s="7"/>
      <c r="H83" s="12" t="e">
        <f>#REF!+#REF!+#REF!</f>
        <v>#REF!</v>
      </c>
      <c r="I83" s="7"/>
      <c r="J83" s="7"/>
      <c r="L83" s="535"/>
    </row>
    <row r="84" spans="1:12" s="8" customFormat="1" ht="18.75" customHeight="1" x14ac:dyDescent="0.25">
      <c r="A84" s="56"/>
      <c r="B84" s="56"/>
      <c r="C84" s="57"/>
      <c r="D84" s="30"/>
      <c r="E84" s="30"/>
      <c r="F84" s="30"/>
      <c r="G84" s="7"/>
      <c r="H84" s="7"/>
      <c r="I84" s="7"/>
      <c r="J84" s="7"/>
      <c r="L84" s="535"/>
    </row>
    <row r="85" spans="1:12" s="8" customFormat="1" x14ac:dyDescent="0.25">
      <c r="A85" s="56"/>
      <c r="B85" s="56"/>
      <c r="C85" s="57"/>
      <c r="D85" s="30"/>
      <c r="E85" s="30"/>
      <c r="F85" s="30"/>
      <c r="G85" s="7"/>
      <c r="H85" s="7"/>
      <c r="I85" s="7"/>
      <c r="J85" s="7"/>
      <c r="L85" s="535"/>
    </row>
    <row r="86" spans="1:12" s="8" customFormat="1" x14ac:dyDescent="0.25">
      <c r="A86" s="56"/>
      <c r="B86" s="56"/>
      <c r="C86" s="57"/>
      <c r="D86" s="30"/>
      <c r="E86" s="30"/>
      <c r="F86" s="30"/>
      <c r="G86" s="7"/>
      <c r="H86" s="7"/>
      <c r="I86" s="7"/>
      <c r="J86" s="7"/>
      <c r="L86" s="535"/>
    </row>
    <row r="87" spans="1:12" s="8" customFormat="1" x14ac:dyDescent="0.25">
      <c r="A87" s="56"/>
      <c r="B87" s="56"/>
      <c r="C87" s="57"/>
      <c r="D87" s="30"/>
      <c r="E87" s="30"/>
      <c r="F87" s="30"/>
      <c r="G87" s="7"/>
      <c r="H87" s="7"/>
      <c r="I87" s="7"/>
      <c r="J87" s="7"/>
      <c r="L87" s="535"/>
    </row>
    <row r="88" spans="1:12" s="8" customFormat="1" x14ac:dyDescent="0.25">
      <c r="A88" s="56"/>
      <c r="B88" s="56"/>
      <c r="C88" s="57"/>
      <c r="D88" s="30"/>
      <c r="E88" s="30"/>
      <c r="F88" s="30"/>
      <c r="G88" s="7"/>
      <c r="H88" s="7"/>
      <c r="I88" s="7"/>
      <c r="J88" s="7"/>
      <c r="L88" s="535"/>
    </row>
    <row r="89" spans="1:12" s="8" customFormat="1" ht="23.25" customHeight="1" x14ac:dyDescent="0.25">
      <c r="A89" s="56"/>
      <c r="B89" s="56"/>
      <c r="C89" s="57"/>
      <c r="D89" s="20"/>
      <c r="E89" s="21"/>
      <c r="F89" s="21"/>
      <c r="G89" s="7"/>
      <c r="H89" s="7"/>
      <c r="I89" s="7"/>
      <c r="J89" s="7"/>
      <c r="L89" s="535"/>
    </row>
    <row r="90" spans="1:12" s="8" customFormat="1" ht="26.25" customHeight="1" x14ac:dyDescent="0.25">
      <c r="A90" s="56"/>
      <c r="B90" s="56"/>
      <c r="C90" s="57"/>
      <c r="D90" s="30"/>
      <c r="E90" s="30"/>
      <c r="F90" s="30"/>
      <c r="G90" s="7"/>
      <c r="H90" s="7"/>
      <c r="I90" s="7"/>
      <c r="J90" s="7"/>
      <c r="L90" s="535"/>
    </row>
    <row r="91" spans="1:12" s="8" customFormat="1" x14ac:dyDescent="0.25">
      <c r="A91" s="56"/>
      <c r="B91" s="56"/>
      <c r="C91" s="57"/>
      <c r="D91" s="20"/>
      <c r="E91" s="21"/>
      <c r="F91" s="21"/>
      <c r="G91" s="7"/>
      <c r="H91" s="7"/>
      <c r="I91" s="7"/>
      <c r="J91" s="7"/>
      <c r="L91" s="535"/>
    </row>
    <row r="92" spans="1:12" s="8" customFormat="1" x14ac:dyDescent="0.25">
      <c r="A92" s="56"/>
      <c r="B92" s="56"/>
      <c r="C92" s="57"/>
      <c r="D92" s="20"/>
      <c r="E92" s="38"/>
      <c r="F92" s="21"/>
      <c r="G92" s="7"/>
      <c r="H92" s="7"/>
      <c r="I92" s="7"/>
      <c r="J92" s="7"/>
      <c r="L92" s="535"/>
    </row>
    <row r="93" spans="1:12" s="8" customFormat="1" ht="18.75" customHeight="1" x14ac:dyDescent="0.25">
      <c r="A93" s="56"/>
      <c r="B93" s="56"/>
      <c r="C93" s="57"/>
      <c r="D93" s="20"/>
      <c r="E93" s="21"/>
      <c r="F93" s="21"/>
      <c r="G93" s="7"/>
      <c r="H93" s="7"/>
      <c r="I93" s="7"/>
      <c r="J93" s="7"/>
      <c r="L93" s="535"/>
    </row>
    <row r="94" spans="1:12" s="8" customFormat="1" x14ac:dyDescent="0.25">
      <c r="A94" s="56"/>
      <c r="B94" s="56"/>
      <c r="C94" s="57"/>
      <c r="D94" s="20"/>
      <c r="E94" s="21"/>
      <c r="F94" s="21"/>
      <c r="G94" s="7"/>
      <c r="H94" s="7"/>
      <c r="I94" s="7"/>
      <c r="J94" s="7"/>
      <c r="L94" s="535"/>
    </row>
    <row r="95" spans="1:12" s="8" customFormat="1" x14ac:dyDescent="0.25">
      <c r="A95" s="56"/>
      <c r="B95" s="56"/>
      <c r="C95" s="57"/>
      <c r="D95" s="20"/>
      <c r="E95" s="21"/>
      <c r="F95" s="21"/>
      <c r="G95" s="7"/>
      <c r="H95" s="7"/>
      <c r="I95" s="7"/>
      <c r="J95" s="7"/>
      <c r="L95" s="535"/>
    </row>
    <row r="96" spans="1:12" s="8" customFormat="1" x14ac:dyDescent="0.25">
      <c r="A96" s="56"/>
      <c r="B96" s="56"/>
      <c r="C96" s="57"/>
      <c r="D96" s="20"/>
      <c r="E96" s="21"/>
      <c r="F96" s="21"/>
      <c r="G96" s="7"/>
      <c r="H96" s="7"/>
      <c r="I96" s="7"/>
      <c r="J96" s="7"/>
      <c r="L96" s="535"/>
    </row>
    <row r="97" spans="1:12" s="8" customFormat="1" x14ac:dyDescent="0.25">
      <c r="A97" s="56"/>
      <c r="B97" s="56"/>
      <c r="C97" s="57"/>
      <c r="D97" s="20"/>
      <c r="E97" s="21"/>
      <c r="F97" s="21"/>
      <c r="G97" s="7"/>
      <c r="H97" s="7"/>
      <c r="I97" s="7"/>
      <c r="J97" s="7"/>
      <c r="L97" s="535"/>
    </row>
    <row r="98" spans="1:12" s="8" customFormat="1" x14ac:dyDescent="0.25">
      <c r="A98" s="56"/>
      <c r="B98" s="56"/>
      <c r="C98" s="57"/>
      <c r="D98" s="30"/>
      <c r="E98" s="30"/>
      <c r="F98" s="30"/>
      <c r="G98" s="7"/>
      <c r="H98" s="7"/>
      <c r="I98" s="7"/>
      <c r="J98" s="7"/>
      <c r="L98" s="535"/>
    </row>
    <row r="99" spans="1:12" s="8" customFormat="1" x14ac:dyDescent="0.25">
      <c r="A99" s="56"/>
      <c r="B99" s="56"/>
      <c r="C99" s="57"/>
      <c r="D99" s="30"/>
      <c r="E99" s="30"/>
      <c r="F99" s="30"/>
      <c r="G99" s="7"/>
      <c r="H99" s="7"/>
      <c r="I99" s="7"/>
      <c r="J99" s="7"/>
      <c r="L99" s="535"/>
    </row>
    <row r="100" spans="1:12" s="8" customFormat="1" x14ac:dyDescent="0.25">
      <c r="A100" s="56"/>
      <c r="B100" s="56"/>
      <c r="C100" s="57"/>
      <c r="D100" s="30"/>
      <c r="E100" s="30"/>
      <c r="F100" s="30"/>
      <c r="G100" s="7"/>
      <c r="H100" s="7"/>
      <c r="I100" s="7"/>
      <c r="J100" s="7"/>
      <c r="L100" s="535"/>
    </row>
    <row r="101" spans="1:12" s="8" customFormat="1" x14ac:dyDescent="0.25">
      <c r="A101" s="56"/>
      <c r="B101" s="56"/>
      <c r="C101" s="57"/>
      <c r="D101" s="20"/>
      <c r="E101" s="21"/>
      <c r="F101" s="21"/>
      <c r="G101" s="7"/>
      <c r="H101" s="7"/>
      <c r="I101" s="7"/>
      <c r="J101" s="7"/>
      <c r="L101" s="535"/>
    </row>
    <row r="102" spans="1:12" s="8" customFormat="1" ht="26.25" customHeight="1" x14ac:dyDescent="0.25">
      <c r="A102" s="56"/>
      <c r="B102" s="56"/>
      <c r="C102" s="57"/>
      <c r="D102" s="32"/>
      <c r="E102" s="32"/>
      <c r="F102" s="32"/>
      <c r="G102" s="12" t="e">
        <f>#REF!+#REF!+#REF!</f>
        <v>#REF!</v>
      </c>
      <c r="H102" s="7"/>
      <c r="I102" s="7"/>
      <c r="J102" s="7"/>
      <c r="L102" s="535"/>
    </row>
    <row r="103" spans="1:12" s="8" customFormat="1" ht="40.5" customHeight="1" x14ac:dyDescent="0.25">
      <c r="A103" s="56"/>
      <c r="B103" s="56"/>
      <c r="C103" s="57"/>
      <c r="D103" s="30"/>
      <c r="E103" s="30"/>
      <c r="F103" s="30"/>
      <c r="G103" s="7"/>
      <c r="H103" s="7"/>
      <c r="I103" s="7"/>
      <c r="J103" s="7"/>
      <c r="L103" s="535"/>
    </row>
    <row r="104" spans="1:12" s="8" customFormat="1" ht="22.5" customHeight="1" x14ac:dyDescent="0.25">
      <c r="A104" s="56"/>
      <c r="B104" s="56"/>
      <c r="C104" s="57"/>
      <c r="D104" s="30"/>
      <c r="E104" s="30"/>
      <c r="F104" s="30"/>
      <c r="G104" s="7"/>
      <c r="H104" s="7"/>
      <c r="I104" s="7"/>
      <c r="J104" s="7"/>
      <c r="L104" s="535"/>
    </row>
    <row r="105" spans="1:12" s="8" customFormat="1" x14ac:dyDescent="0.25">
      <c r="A105" s="56"/>
      <c r="B105" s="56"/>
      <c r="C105" s="57"/>
      <c r="D105" s="30"/>
      <c r="E105" s="30"/>
      <c r="F105" s="30"/>
      <c r="G105" s="7"/>
      <c r="H105" s="7"/>
      <c r="I105" s="7"/>
      <c r="J105" s="7"/>
      <c r="L105" s="535"/>
    </row>
    <row r="106" spans="1:12" s="8" customFormat="1" x14ac:dyDescent="0.25">
      <c r="A106" s="56"/>
      <c r="B106" s="56"/>
      <c r="C106" s="57"/>
      <c r="D106" s="30"/>
      <c r="E106" s="30"/>
      <c r="F106" s="30"/>
      <c r="G106" s="7"/>
      <c r="H106" s="7"/>
      <c r="I106" s="7"/>
      <c r="J106" s="7"/>
      <c r="L106" s="535"/>
    </row>
    <row r="107" spans="1:12" s="8" customFormat="1" x14ac:dyDescent="0.25">
      <c r="A107" s="56"/>
      <c r="B107" s="56"/>
      <c r="C107" s="57"/>
      <c r="D107" s="20"/>
      <c r="E107" s="21"/>
      <c r="F107" s="21"/>
      <c r="G107" s="7"/>
      <c r="H107" s="7"/>
      <c r="I107" s="7"/>
      <c r="J107" s="7"/>
      <c r="L107" s="535"/>
    </row>
    <row r="108" spans="1:12" s="8" customFormat="1" ht="24" customHeight="1" x14ac:dyDescent="0.2">
      <c r="A108" s="56"/>
      <c r="B108" s="56"/>
      <c r="C108" s="57"/>
      <c r="D108" s="31"/>
      <c r="E108" s="31"/>
      <c r="F108" s="31"/>
      <c r="G108" s="7"/>
      <c r="H108" s="7"/>
      <c r="I108" s="7"/>
      <c r="J108" s="7"/>
      <c r="L108" s="535"/>
    </row>
    <row r="109" spans="1:12" s="8" customFormat="1" ht="18.75" customHeight="1" x14ac:dyDescent="0.25">
      <c r="A109" s="56"/>
      <c r="B109" s="56"/>
      <c r="C109" s="57"/>
      <c r="D109" s="30"/>
      <c r="E109" s="30"/>
      <c r="F109" s="30"/>
      <c r="G109" s="7"/>
      <c r="H109" s="7"/>
      <c r="I109" s="7"/>
      <c r="J109" s="7"/>
      <c r="L109" s="535"/>
    </row>
    <row r="110" spans="1:12" s="8" customFormat="1" ht="18.75" customHeight="1" x14ac:dyDescent="0.25">
      <c r="A110" s="56"/>
      <c r="B110" s="56"/>
      <c r="C110" s="57"/>
      <c r="D110" s="30"/>
      <c r="E110" s="30"/>
      <c r="F110" s="30"/>
      <c r="G110" s="7"/>
      <c r="H110" s="7"/>
      <c r="I110" s="7"/>
      <c r="J110" s="7"/>
      <c r="L110" s="535"/>
    </row>
    <row r="111" spans="1:12" s="8" customFormat="1" x14ac:dyDescent="0.25">
      <c r="A111" s="56"/>
      <c r="B111" s="56"/>
      <c r="C111" s="57"/>
      <c r="D111" s="30"/>
      <c r="E111" s="30"/>
      <c r="F111" s="30"/>
      <c r="G111" s="7"/>
      <c r="H111" s="7"/>
      <c r="I111" s="7"/>
      <c r="J111" s="7"/>
      <c r="L111" s="535"/>
    </row>
    <row r="112" spans="1:12" s="8" customFormat="1" ht="18.75" customHeight="1" x14ac:dyDescent="0.25">
      <c r="A112" s="56"/>
      <c r="B112" s="56"/>
      <c r="C112" s="57"/>
      <c r="D112" s="20"/>
      <c r="E112" s="38"/>
      <c r="F112" s="21"/>
      <c r="G112" s="7"/>
      <c r="H112" s="7"/>
      <c r="I112" s="7"/>
      <c r="J112" s="7"/>
      <c r="L112" s="535"/>
    </row>
    <row r="113" spans="1:12" s="8" customFormat="1" ht="16.5" customHeight="1" x14ac:dyDescent="0.2">
      <c r="A113" s="56"/>
      <c r="B113" s="56"/>
      <c r="C113" s="57"/>
      <c r="D113" s="34"/>
      <c r="E113" s="34"/>
      <c r="F113" s="34"/>
      <c r="G113" s="7"/>
      <c r="H113" s="7"/>
      <c r="I113" s="7"/>
      <c r="J113" s="7"/>
      <c r="L113" s="535"/>
    </row>
    <row r="114" spans="1:12" s="8" customFormat="1" ht="24" customHeight="1" x14ac:dyDescent="0.2">
      <c r="A114" s="56"/>
      <c r="B114" s="56"/>
      <c r="C114" s="57"/>
      <c r="D114" s="34"/>
      <c r="E114" s="34"/>
      <c r="F114" s="34"/>
      <c r="G114" s="7"/>
      <c r="H114" s="7"/>
      <c r="I114" s="7"/>
      <c r="J114" s="7"/>
      <c r="L114" s="535"/>
    </row>
    <row r="115" spans="1:12" s="8" customFormat="1" ht="41.25" customHeight="1" x14ac:dyDescent="0.2">
      <c r="A115" s="56"/>
      <c r="B115" s="56"/>
      <c r="C115" s="57"/>
      <c r="D115" s="34"/>
      <c r="E115" s="34"/>
      <c r="F115" s="34"/>
      <c r="G115" s="7"/>
      <c r="H115" s="7"/>
      <c r="I115" s="7"/>
      <c r="J115" s="7"/>
      <c r="L115" s="535"/>
    </row>
    <row r="116" spans="1:12" s="8" customFormat="1" ht="34.5" customHeight="1" x14ac:dyDescent="0.2">
      <c r="A116" s="56"/>
      <c r="B116" s="56"/>
      <c r="C116" s="57"/>
      <c r="D116" s="34"/>
      <c r="E116" s="34"/>
      <c r="F116" s="34"/>
      <c r="G116" s="7"/>
      <c r="H116" s="7"/>
      <c r="I116" s="7"/>
      <c r="J116" s="7"/>
      <c r="L116" s="535"/>
    </row>
    <row r="117" spans="1:12" s="8" customFormat="1" ht="39.75" customHeight="1" x14ac:dyDescent="0.2">
      <c r="A117" s="56"/>
      <c r="B117" s="56"/>
      <c r="C117" s="57"/>
      <c r="D117" s="34"/>
      <c r="E117" s="34"/>
      <c r="F117" s="34"/>
      <c r="G117" s="7"/>
      <c r="H117" s="17"/>
      <c r="I117" s="7"/>
      <c r="J117" s="7"/>
      <c r="L117" s="535"/>
    </row>
    <row r="118" spans="1:12" s="8" customFormat="1" ht="21" customHeight="1" x14ac:dyDescent="0.2">
      <c r="A118" s="56"/>
      <c r="B118" s="56"/>
      <c r="C118" s="57"/>
      <c r="D118" s="34"/>
      <c r="E118" s="34"/>
      <c r="F118" s="34"/>
      <c r="G118" s="7"/>
      <c r="H118" s="17"/>
      <c r="I118" s="7"/>
      <c r="J118" s="7"/>
      <c r="L118" s="535"/>
    </row>
    <row r="119" spans="1:12" s="8" customFormat="1" ht="45" customHeight="1" x14ac:dyDescent="0.2">
      <c r="A119" s="56"/>
      <c r="B119" s="56"/>
      <c r="C119" s="57"/>
      <c r="D119" s="34"/>
      <c r="E119" s="34"/>
      <c r="F119" s="34"/>
      <c r="G119" s="7"/>
      <c r="H119" s="7"/>
      <c r="I119" s="7"/>
      <c r="J119" s="7"/>
      <c r="L119" s="535"/>
    </row>
    <row r="120" spans="1:12" s="8" customFormat="1" ht="32.25" customHeight="1" x14ac:dyDescent="0.2">
      <c r="A120" s="56"/>
      <c r="B120" s="56"/>
      <c r="C120" s="57"/>
      <c r="D120" s="34"/>
      <c r="E120" s="34"/>
      <c r="F120" s="34"/>
      <c r="G120" s="7"/>
      <c r="H120" s="7"/>
      <c r="I120" s="7"/>
      <c r="J120" s="7"/>
      <c r="L120" s="535"/>
    </row>
    <row r="121" spans="1:12" s="8" customFormat="1" ht="24.75" customHeight="1" x14ac:dyDescent="0.2">
      <c r="A121" s="56"/>
      <c r="B121" s="56"/>
      <c r="C121" s="57"/>
      <c r="D121" s="35"/>
      <c r="E121" s="35"/>
      <c r="F121" s="35"/>
      <c r="G121" s="7"/>
      <c r="H121" s="7" t="s">
        <v>109</v>
      </c>
      <c r="I121" s="7"/>
      <c r="J121" s="7"/>
      <c r="L121" s="535"/>
    </row>
    <row r="122" spans="1:12" s="8" customFormat="1" ht="36.75" customHeight="1" x14ac:dyDescent="0.2">
      <c r="A122" s="56"/>
      <c r="B122" s="56"/>
      <c r="C122" s="57"/>
      <c r="D122" s="35"/>
      <c r="E122" s="35"/>
      <c r="F122" s="35"/>
      <c r="G122" s="7"/>
      <c r="H122" s="7"/>
      <c r="I122" s="7"/>
      <c r="J122" s="7"/>
      <c r="L122" s="535"/>
    </row>
    <row r="123" spans="1:12" s="8" customFormat="1" ht="26.25" customHeight="1" x14ac:dyDescent="0.2">
      <c r="A123" s="56"/>
      <c r="B123" s="56"/>
      <c r="C123" s="57"/>
      <c r="D123" s="36"/>
      <c r="E123" s="37"/>
      <c r="F123" s="37"/>
      <c r="G123" s="7"/>
      <c r="H123" s="7"/>
      <c r="I123" s="7"/>
      <c r="J123" s="7"/>
      <c r="L123" s="535"/>
    </row>
    <row r="124" spans="1:12" s="8" customFormat="1" ht="19.5" customHeight="1" x14ac:dyDescent="0.2">
      <c r="A124" s="56"/>
      <c r="B124" s="56"/>
      <c r="C124" s="57"/>
      <c r="D124" s="34"/>
      <c r="E124" s="34"/>
      <c r="F124" s="34"/>
      <c r="G124" s="7"/>
      <c r="H124" s="7"/>
      <c r="I124" s="7"/>
      <c r="J124" s="7"/>
      <c r="L124" s="535"/>
    </row>
    <row r="125" spans="1:12" s="8" customFormat="1" ht="23.25" customHeight="1" x14ac:dyDescent="0.2">
      <c r="A125" s="56"/>
      <c r="B125" s="56"/>
      <c r="C125" s="57"/>
      <c r="D125" s="35"/>
      <c r="E125" s="35"/>
      <c r="F125" s="35"/>
      <c r="G125" s="7"/>
      <c r="H125" s="7">
        <v>5</v>
      </c>
      <c r="I125" s="7"/>
      <c r="J125" s="7"/>
      <c r="L125" s="535"/>
    </row>
    <row r="126" spans="1:12" s="8" customFormat="1" ht="31.5" customHeight="1" x14ac:dyDescent="0.25">
      <c r="A126" s="56"/>
      <c r="B126" s="56"/>
      <c r="C126" s="57"/>
      <c r="D126" s="20"/>
      <c r="E126" s="38"/>
      <c r="F126" s="38"/>
      <c r="G126" s="7"/>
      <c r="H126" s="7"/>
      <c r="I126" s="7"/>
      <c r="J126" s="7"/>
      <c r="L126" s="535"/>
    </row>
    <row r="127" spans="1:12" s="8" customFormat="1" ht="18.75" customHeight="1" x14ac:dyDescent="0.25">
      <c r="A127" s="56"/>
      <c r="B127" s="56"/>
      <c r="C127" s="57"/>
      <c r="D127" s="20"/>
      <c r="E127" s="38"/>
      <c r="F127" s="38"/>
      <c r="G127" s="7"/>
      <c r="H127" s="7"/>
      <c r="I127" s="7"/>
      <c r="J127" s="7"/>
      <c r="L127" s="535"/>
    </row>
    <row r="128" spans="1:12" s="8" customFormat="1" ht="18" customHeight="1" x14ac:dyDescent="0.25">
      <c r="A128" s="56"/>
      <c r="B128" s="56"/>
      <c r="C128" s="57"/>
      <c r="D128" s="20"/>
      <c r="E128" s="38"/>
      <c r="F128" s="38"/>
      <c r="G128" s="7"/>
      <c r="H128" s="7"/>
      <c r="I128" s="7"/>
      <c r="J128" s="7"/>
      <c r="L128" s="535"/>
    </row>
    <row r="129" spans="1:12" s="8" customFormat="1" ht="31.5" customHeight="1" x14ac:dyDescent="0.25">
      <c r="A129" s="56"/>
      <c r="B129" s="56"/>
      <c r="C129" s="57"/>
      <c r="D129" s="20"/>
      <c r="E129" s="38"/>
      <c r="F129" s="38"/>
      <c r="G129" s="7"/>
      <c r="H129" s="7">
        <v>45</v>
      </c>
      <c r="I129" s="7"/>
      <c r="J129" s="7"/>
      <c r="L129" s="535"/>
    </row>
    <row r="130" spans="1:12" s="8" customFormat="1" ht="63" customHeight="1" x14ac:dyDescent="0.2">
      <c r="A130" s="56"/>
      <c r="B130" s="56"/>
      <c r="C130" s="57"/>
      <c r="D130" s="31"/>
      <c r="E130" s="31"/>
      <c r="F130" s="31"/>
      <c r="G130" s="7"/>
      <c r="H130" s="7"/>
      <c r="I130" s="7"/>
      <c r="J130" s="7"/>
      <c r="L130" s="535"/>
    </row>
    <row r="131" spans="1:12" s="8" customFormat="1" x14ac:dyDescent="0.25">
      <c r="A131" s="56"/>
      <c r="B131" s="56"/>
      <c r="C131" s="57"/>
      <c r="D131" s="30"/>
      <c r="E131" s="30"/>
      <c r="F131" s="30"/>
      <c r="G131" s="7"/>
      <c r="H131" s="7"/>
      <c r="I131" s="7"/>
      <c r="J131" s="7"/>
      <c r="L131" s="535"/>
    </row>
    <row r="132" spans="1:12" s="8" customFormat="1" x14ac:dyDescent="0.25">
      <c r="A132" s="56"/>
      <c r="B132" s="56"/>
      <c r="C132" s="57"/>
      <c r="D132" s="30"/>
      <c r="E132" s="30"/>
      <c r="F132" s="30"/>
      <c r="G132" s="7"/>
      <c r="H132" s="7"/>
      <c r="I132" s="7"/>
      <c r="J132" s="7"/>
      <c r="L132" s="535"/>
    </row>
    <row r="133" spans="1:12" s="8" customFormat="1" x14ac:dyDescent="0.25">
      <c r="A133" s="56"/>
      <c r="B133" s="56"/>
      <c r="C133" s="57"/>
      <c r="D133" s="30"/>
      <c r="E133" s="30"/>
      <c r="F133" s="30"/>
      <c r="G133" s="7"/>
      <c r="H133" s="7"/>
      <c r="I133" s="7"/>
      <c r="J133" s="7"/>
      <c r="L133" s="535"/>
    </row>
    <row r="134" spans="1:12" s="8" customFormat="1" x14ac:dyDescent="0.25">
      <c r="A134" s="56"/>
      <c r="B134" s="56"/>
      <c r="C134" s="57"/>
      <c r="D134" s="20"/>
      <c r="E134" s="21"/>
      <c r="F134" s="21"/>
      <c r="G134" s="7"/>
      <c r="H134" s="7"/>
      <c r="I134" s="7"/>
      <c r="J134" s="7"/>
      <c r="L134" s="535"/>
    </row>
    <row r="135" spans="1:12" s="8" customFormat="1" x14ac:dyDescent="0.25">
      <c r="A135" s="56"/>
      <c r="B135" s="56"/>
      <c r="C135" s="57"/>
      <c r="D135" s="30"/>
      <c r="E135" s="30"/>
      <c r="F135" s="30"/>
      <c r="G135" s="7"/>
      <c r="H135" s="7"/>
      <c r="I135" s="7"/>
      <c r="J135" s="7"/>
      <c r="L135" s="535"/>
    </row>
    <row r="136" spans="1:12" s="8" customFormat="1" ht="51" customHeight="1" x14ac:dyDescent="0.25">
      <c r="A136" s="56"/>
      <c r="B136" s="56"/>
      <c r="C136" s="57"/>
      <c r="D136" s="30"/>
      <c r="E136" s="30"/>
      <c r="F136" s="30"/>
      <c r="G136" s="7"/>
      <c r="H136" s="7"/>
      <c r="I136" s="7"/>
      <c r="J136" s="7"/>
      <c r="L136" s="535"/>
    </row>
    <row r="137" spans="1:12" s="8" customFormat="1" ht="18" customHeight="1" x14ac:dyDescent="0.25">
      <c r="A137" s="56"/>
      <c r="B137" s="56"/>
      <c r="C137" s="57"/>
      <c r="D137" s="30"/>
      <c r="E137" s="30"/>
      <c r="F137" s="30"/>
      <c r="G137" s="7"/>
      <c r="H137" s="7"/>
      <c r="I137" s="7"/>
      <c r="J137" s="7"/>
      <c r="L137" s="535"/>
    </row>
    <row r="138" spans="1:12" s="8" customFormat="1" x14ac:dyDescent="0.25">
      <c r="A138" s="56"/>
      <c r="B138" s="56"/>
      <c r="C138" s="57"/>
      <c r="D138" s="20"/>
      <c r="E138" s="44"/>
      <c r="F138" s="21"/>
      <c r="G138" s="7"/>
      <c r="H138" s="7"/>
      <c r="I138" s="7"/>
      <c r="J138" s="7"/>
      <c r="L138" s="535"/>
    </row>
    <row r="139" spans="1:12" s="8" customFormat="1" ht="22.5" customHeight="1" x14ac:dyDescent="0.25">
      <c r="A139" s="56"/>
      <c r="B139" s="56"/>
      <c r="C139" s="57"/>
      <c r="D139" s="30"/>
      <c r="E139" s="30"/>
      <c r="F139" s="30"/>
      <c r="G139" s="7"/>
      <c r="H139" s="7"/>
      <c r="I139" s="7"/>
      <c r="J139" s="7"/>
      <c r="L139" s="535"/>
    </row>
    <row r="140" spans="1:12" s="8" customFormat="1" ht="21.75" customHeight="1" x14ac:dyDescent="0.25">
      <c r="A140" s="56"/>
      <c r="B140" s="56"/>
      <c r="C140" s="57"/>
      <c r="D140" s="30"/>
      <c r="E140" s="30"/>
      <c r="F140" s="30"/>
      <c r="G140" s="7"/>
      <c r="H140" s="7"/>
      <c r="I140" s="7"/>
      <c r="J140" s="7"/>
      <c r="L140" s="535"/>
    </row>
    <row r="141" spans="1:12" s="8" customFormat="1" x14ac:dyDescent="0.25">
      <c r="A141" s="56"/>
      <c r="B141" s="56"/>
      <c r="C141" s="57"/>
      <c r="D141" s="30"/>
      <c r="E141" s="30"/>
      <c r="F141" s="30"/>
      <c r="G141" s="7"/>
      <c r="H141" s="7"/>
      <c r="I141" s="7"/>
      <c r="J141" s="7"/>
      <c r="L141" s="535"/>
    </row>
    <row r="142" spans="1:12" s="8" customFormat="1" x14ac:dyDescent="0.25">
      <c r="A142" s="56"/>
      <c r="B142" s="56"/>
      <c r="C142" s="57"/>
      <c r="D142" s="30"/>
      <c r="E142" s="30"/>
      <c r="F142" s="30"/>
      <c r="G142" s="7"/>
      <c r="H142" s="7"/>
      <c r="I142" s="7"/>
      <c r="J142" s="7"/>
      <c r="L142" s="535"/>
    </row>
    <row r="143" spans="1:12" s="8" customFormat="1" x14ac:dyDescent="0.25">
      <c r="A143" s="56"/>
      <c r="B143" s="56"/>
      <c r="C143" s="57"/>
      <c r="D143" s="20"/>
      <c r="E143" s="21"/>
      <c r="F143" s="21"/>
      <c r="G143" s="7"/>
      <c r="H143" s="7"/>
      <c r="I143" s="7"/>
      <c r="J143" s="7"/>
      <c r="L143" s="535"/>
    </row>
    <row r="144" spans="1:12" s="8" customFormat="1" ht="74.25" customHeight="1" x14ac:dyDescent="0.25">
      <c r="A144" s="56"/>
      <c r="B144" s="56"/>
      <c r="C144" s="57"/>
      <c r="D144" s="30"/>
      <c r="E144" s="30"/>
      <c r="F144" s="30"/>
      <c r="G144" s="7"/>
      <c r="H144" s="7"/>
      <c r="I144" s="7"/>
      <c r="J144" s="7"/>
      <c r="L144" s="535"/>
    </row>
    <row r="145" spans="1:12" s="8" customFormat="1" ht="21.75" customHeight="1" x14ac:dyDescent="0.25">
      <c r="A145" s="56"/>
      <c r="B145" s="56"/>
      <c r="C145" s="57"/>
      <c r="D145" s="30"/>
      <c r="E145" s="30"/>
      <c r="F145" s="30"/>
      <c r="G145" s="7"/>
      <c r="H145" s="7"/>
      <c r="I145" s="7"/>
      <c r="J145" s="7"/>
      <c r="L145" s="535"/>
    </row>
    <row r="146" spans="1:12" s="8" customFormat="1" ht="42" customHeight="1" x14ac:dyDescent="0.25">
      <c r="A146" s="56"/>
      <c r="B146" s="56"/>
      <c r="C146" s="57"/>
      <c r="D146" s="30"/>
      <c r="E146" s="30"/>
      <c r="F146" s="30"/>
      <c r="G146" s="7"/>
      <c r="H146" s="7"/>
      <c r="I146" s="7"/>
      <c r="J146" s="7"/>
      <c r="L146" s="535"/>
    </row>
    <row r="147" spans="1:12" s="8" customFormat="1" ht="23.25" customHeight="1" x14ac:dyDescent="0.25">
      <c r="A147" s="56"/>
      <c r="B147" s="56"/>
      <c r="C147" s="57"/>
      <c r="D147" s="30"/>
      <c r="E147" s="30"/>
      <c r="F147" s="30"/>
      <c r="G147" s="7"/>
      <c r="H147" s="7"/>
      <c r="I147" s="7"/>
      <c r="J147" s="7"/>
      <c r="L147" s="535"/>
    </row>
    <row r="148" spans="1:12" s="8" customFormat="1" ht="82.5" customHeight="1" x14ac:dyDescent="0.25">
      <c r="A148" s="56"/>
      <c r="B148" s="56"/>
      <c r="C148" s="57"/>
      <c r="D148" s="20"/>
      <c r="E148" s="38"/>
      <c r="F148" s="38"/>
      <c r="G148" s="7"/>
      <c r="H148" s="7"/>
      <c r="I148" s="7"/>
      <c r="J148" s="7"/>
      <c r="L148" s="535"/>
    </row>
    <row r="149" spans="1:12" s="8" customFormat="1" ht="26.25" customHeight="1" x14ac:dyDescent="0.2">
      <c r="A149" s="56"/>
      <c r="B149" s="56"/>
      <c r="C149" s="57"/>
      <c r="D149" s="23"/>
      <c r="E149" s="23"/>
      <c r="F149" s="23"/>
      <c r="G149" s="7"/>
      <c r="H149" s="12" t="e">
        <f>#REF!+#REF!+#REF!+#REF!+#REF!+#REF!+#REF!+#REF!</f>
        <v>#REF!</v>
      </c>
      <c r="I149" s="7"/>
      <c r="J149" s="13"/>
      <c r="L149" s="535"/>
    </row>
    <row r="150" spans="1:12" s="8" customFormat="1" ht="47.25" customHeight="1" x14ac:dyDescent="0.25">
      <c r="A150" s="56"/>
      <c r="B150" s="56"/>
      <c r="C150" s="57"/>
      <c r="D150" s="30"/>
      <c r="E150" s="30"/>
      <c r="F150" s="30"/>
      <c r="G150" s="7"/>
      <c r="H150" s="12" t="e">
        <f>#REF!+#REF!+#REF!+#REF!+#REF!+#REF!+#REF!+#REF!</f>
        <v>#REF!</v>
      </c>
      <c r="I150" s="7"/>
      <c r="J150" s="7"/>
      <c r="L150" s="535"/>
    </row>
    <row r="151" spans="1:12" s="8" customFormat="1" ht="46.5" customHeight="1" x14ac:dyDescent="0.25">
      <c r="A151" s="56"/>
      <c r="B151" s="56"/>
      <c r="C151" s="57"/>
      <c r="D151" s="30"/>
      <c r="E151" s="30"/>
      <c r="F151" s="30"/>
      <c r="G151" s="7"/>
      <c r="H151" s="7"/>
      <c r="I151" s="7"/>
      <c r="J151" s="7"/>
      <c r="L151" s="535"/>
    </row>
    <row r="152" spans="1:12" s="8" customFormat="1" x14ac:dyDescent="0.25">
      <c r="A152" s="56"/>
      <c r="B152" s="56"/>
      <c r="C152" s="57"/>
      <c r="D152" s="30"/>
      <c r="E152" s="30"/>
      <c r="F152" s="30"/>
      <c r="G152" s="7"/>
      <c r="H152" s="7"/>
      <c r="I152" s="7"/>
      <c r="J152" s="7"/>
      <c r="L152" s="535"/>
    </row>
    <row r="153" spans="1:12" s="8" customFormat="1" ht="49.5" customHeight="1" x14ac:dyDescent="0.25">
      <c r="A153" s="56"/>
      <c r="B153" s="56"/>
      <c r="C153" s="57"/>
      <c r="D153" s="30"/>
      <c r="E153" s="30"/>
      <c r="F153" s="30"/>
      <c r="G153" s="7"/>
      <c r="H153" s="7"/>
      <c r="I153" s="7"/>
      <c r="J153" s="7"/>
      <c r="L153" s="535"/>
    </row>
    <row r="154" spans="1:12" s="8" customFormat="1" x14ac:dyDescent="0.25">
      <c r="A154" s="56"/>
      <c r="B154" s="56"/>
      <c r="C154" s="57"/>
      <c r="D154" s="20"/>
      <c r="E154" s="21"/>
      <c r="F154" s="21"/>
      <c r="G154" s="7"/>
      <c r="H154" s="7"/>
      <c r="I154" s="7"/>
      <c r="J154" s="7"/>
      <c r="L154" s="535"/>
    </row>
    <row r="155" spans="1:12" s="8" customFormat="1" ht="60" customHeight="1" x14ac:dyDescent="0.25">
      <c r="A155" s="56"/>
      <c r="B155" s="56"/>
      <c r="C155" s="57"/>
      <c r="D155" s="30"/>
      <c r="E155" s="30"/>
      <c r="F155" s="30"/>
      <c r="G155" s="7"/>
      <c r="H155" s="7"/>
      <c r="I155" s="7"/>
      <c r="J155" s="7"/>
      <c r="L155" s="535"/>
    </row>
    <row r="156" spans="1:12" s="8" customFormat="1" x14ac:dyDescent="0.25">
      <c r="A156" s="56"/>
      <c r="B156" s="56"/>
      <c r="C156" s="57"/>
      <c r="D156" s="30"/>
      <c r="E156" s="30"/>
      <c r="F156" s="30"/>
      <c r="G156" s="7"/>
      <c r="H156" s="7"/>
      <c r="I156" s="7"/>
      <c r="J156" s="7"/>
      <c r="L156" s="535"/>
    </row>
    <row r="157" spans="1:12" s="8" customFormat="1" x14ac:dyDescent="0.25">
      <c r="A157" s="56"/>
      <c r="B157" s="56"/>
      <c r="C157" s="57"/>
      <c r="D157" s="30"/>
      <c r="E157" s="30"/>
      <c r="F157" s="30"/>
      <c r="G157" s="7"/>
      <c r="H157" s="7"/>
      <c r="I157" s="7"/>
      <c r="J157" s="7"/>
      <c r="L157" s="535"/>
    </row>
    <row r="158" spans="1:12" s="8" customFormat="1" x14ac:dyDescent="0.25">
      <c r="A158" s="56"/>
      <c r="B158" s="56"/>
      <c r="C158" s="57"/>
      <c r="D158" s="20"/>
      <c r="E158" s="21"/>
      <c r="F158" s="21"/>
      <c r="G158" s="7"/>
      <c r="H158" s="7"/>
      <c r="I158" s="7"/>
      <c r="J158" s="7"/>
      <c r="L158" s="535"/>
    </row>
    <row r="159" spans="1:12" s="8" customFormat="1" x14ac:dyDescent="0.25">
      <c r="A159" s="56"/>
      <c r="B159" s="56"/>
      <c r="C159" s="57"/>
      <c r="D159" s="20"/>
      <c r="E159" s="21"/>
      <c r="F159" s="21"/>
      <c r="G159" s="7"/>
      <c r="H159" s="7"/>
      <c r="I159" s="7"/>
      <c r="J159" s="7"/>
      <c r="L159" s="535"/>
    </row>
    <row r="160" spans="1:12" s="8" customFormat="1" x14ac:dyDescent="0.25">
      <c r="A160" s="56"/>
      <c r="B160" s="56"/>
      <c r="C160" s="57"/>
      <c r="D160" s="20"/>
      <c r="E160" s="21"/>
      <c r="F160" s="21"/>
      <c r="G160" s="7"/>
      <c r="H160" s="7"/>
      <c r="I160" s="7"/>
      <c r="J160" s="7"/>
      <c r="L160" s="535"/>
    </row>
    <row r="161" spans="1:12" s="8" customFormat="1" x14ac:dyDescent="0.25">
      <c r="A161" s="56"/>
      <c r="B161" s="56"/>
      <c r="C161" s="57"/>
      <c r="D161" s="20"/>
      <c r="E161" s="21"/>
      <c r="F161" s="21"/>
      <c r="G161" s="7"/>
      <c r="H161" s="7"/>
      <c r="I161" s="7"/>
      <c r="J161" s="7"/>
      <c r="L161" s="535"/>
    </row>
    <row r="162" spans="1:12" s="8" customFormat="1" x14ac:dyDescent="0.25">
      <c r="A162" s="56"/>
      <c r="B162" s="56"/>
      <c r="C162" s="57"/>
      <c r="D162" s="20"/>
      <c r="E162" s="21"/>
      <c r="F162" s="21"/>
      <c r="G162" s="7"/>
      <c r="H162" s="7"/>
      <c r="I162" s="7"/>
      <c r="J162" s="7"/>
      <c r="L162" s="535"/>
    </row>
    <row r="163" spans="1:12" s="8" customFormat="1" ht="30.75" customHeight="1" x14ac:dyDescent="0.25">
      <c r="A163" s="56"/>
      <c r="B163" s="56"/>
      <c r="C163" s="57"/>
      <c r="D163" s="30"/>
      <c r="E163" s="30"/>
      <c r="F163" s="30"/>
      <c r="G163" s="12" t="e">
        <f>#REF!+#REF!+#REF!</f>
        <v>#REF!</v>
      </c>
      <c r="H163" s="7"/>
      <c r="I163" s="7"/>
      <c r="J163" s="7"/>
      <c r="L163" s="535"/>
    </row>
    <row r="164" spans="1:12" s="8" customFormat="1" ht="54.75" customHeight="1" x14ac:dyDescent="0.25">
      <c r="A164" s="56"/>
      <c r="B164" s="56"/>
      <c r="C164" s="57"/>
      <c r="D164" s="30"/>
      <c r="E164" s="30"/>
      <c r="F164" s="30"/>
      <c r="G164" s="7"/>
      <c r="H164" s="7"/>
      <c r="I164" s="7"/>
      <c r="J164" s="7"/>
      <c r="L164" s="535"/>
    </row>
    <row r="165" spans="1:12" s="8" customFormat="1" ht="27.75" customHeight="1" x14ac:dyDescent="0.25">
      <c r="A165" s="56"/>
      <c r="B165" s="56"/>
      <c r="C165" s="57"/>
      <c r="D165" s="30"/>
      <c r="E165" s="30"/>
      <c r="F165" s="30"/>
      <c r="G165" s="7"/>
      <c r="H165" s="7"/>
      <c r="I165" s="7"/>
      <c r="J165" s="7"/>
      <c r="L165" s="535"/>
    </row>
    <row r="166" spans="1:12" s="8" customFormat="1" x14ac:dyDescent="0.25">
      <c r="A166" s="56"/>
      <c r="B166" s="56"/>
      <c r="C166" s="57"/>
      <c r="D166" s="20"/>
      <c r="E166" s="21"/>
      <c r="F166" s="21"/>
      <c r="G166" s="7"/>
      <c r="H166" s="7"/>
      <c r="I166" s="7"/>
      <c r="J166" s="7"/>
      <c r="L166" s="535"/>
    </row>
    <row r="167" spans="1:12" s="8" customFormat="1" x14ac:dyDescent="0.25">
      <c r="A167" s="56"/>
      <c r="B167" s="56"/>
      <c r="C167" s="57"/>
      <c r="D167" s="20"/>
      <c r="E167" s="21"/>
      <c r="F167" s="21"/>
      <c r="G167" s="7"/>
      <c r="H167" s="7"/>
      <c r="I167" s="7"/>
      <c r="J167" s="7"/>
      <c r="L167" s="535"/>
    </row>
    <row r="168" spans="1:12" s="8" customFormat="1" x14ac:dyDescent="0.25">
      <c r="A168" s="56"/>
      <c r="B168" s="56"/>
      <c r="C168" s="57"/>
      <c r="D168" s="20"/>
      <c r="E168" s="21"/>
      <c r="F168" s="21"/>
      <c r="G168" s="7"/>
      <c r="H168" s="7"/>
      <c r="I168" s="7"/>
      <c r="J168" s="7"/>
      <c r="L168" s="535"/>
    </row>
    <row r="169" spans="1:12" s="8" customFormat="1" x14ac:dyDescent="0.25">
      <c r="A169" s="56"/>
      <c r="B169" s="56"/>
      <c r="C169" s="57"/>
      <c r="D169" s="20"/>
      <c r="E169" s="21"/>
      <c r="F169" s="21"/>
      <c r="G169" s="7"/>
      <c r="H169" s="7"/>
      <c r="I169" s="7"/>
      <c r="J169" s="7"/>
      <c r="L169" s="535"/>
    </row>
    <row r="170" spans="1:12" s="8" customFormat="1" x14ac:dyDescent="0.25">
      <c r="A170" s="56"/>
      <c r="B170" s="56"/>
      <c r="C170" s="57"/>
      <c r="D170" s="20"/>
      <c r="E170" s="21"/>
      <c r="F170" s="21"/>
      <c r="G170" s="7"/>
      <c r="H170" s="7"/>
      <c r="I170" s="7"/>
      <c r="J170" s="7"/>
      <c r="L170" s="535"/>
    </row>
    <row r="171" spans="1:12" s="8" customFormat="1" x14ac:dyDescent="0.25">
      <c r="A171" s="56"/>
      <c r="B171" s="56"/>
      <c r="C171" s="57"/>
      <c r="D171" s="20"/>
      <c r="E171" s="21"/>
      <c r="F171" s="21"/>
      <c r="G171" s="7"/>
      <c r="H171" s="7"/>
      <c r="I171" s="7"/>
      <c r="J171" s="7"/>
      <c r="L171" s="535"/>
    </row>
    <row r="172" spans="1:12" s="8" customFormat="1" ht="15" hidden="1" customHeight="1" x14ac:dyDescent="0.25">
      <c r="A172" s="56"/>
      <c r="B172" s="56"/>
      <c r="C172" s="57"/>
      <c r="D172" s="30"/>
      <c r="E172" s="30"/>
      <c r="F172" s="30"/>
      <c r="G172" s="7"/>
      <c r="H172" s="7"/>
      <c r="I172" s="7"/>
      <c r="J172" s="7"/>
      <c r="L172" s="535"/>
    </row>
    <row r="173" spans="1:12" s="8" customFormat="1" x14ac:dyDescent="0.25">
      <c r="A173" s="56"/>
      <c r="B173" s="56"/>
      <c r="C173" s="57"/>
      <c r="D173" s="18"/>
      <c r="E173" s="18"/>
      <c r="F173" s="18"/>
      <c r="G173" s="7"/>
      <c r="H173" s="7"/>
      <c r="I173" s="7"/>
      <c r="J173" s="7"/>
      <c r="L173" s="535"/>
    </row>
    <row r="174" spans="1:12" s="8" customFormat="1" x14ac:dyDescent="0.25">
      <c r="A174" s="56"/>
      <c r="B174" s="56"/>
      <c r="C174" s="57"/>
      <c r="D174" s="20"/>
      <c r="E174" s="21"/>
      <c r="F174" s="21"/>
      <c r="G174" s="7"/>
      <c r="H174" s="7"/>
      <c r="I174" s="7"/>
      <c r="J174" s="7"/>
      <c r="L174" s="535"/>
    </row>
    <row r="175" spans="1:12" s="8" customFormat="1" ht="15" hidden="1" customHeight="1" x14ac:dyDescent="0.25">
      <c r="A175" s="56"/>
      <c r="B175" s="56"/>
      <c r="C175" s="57"/>
      <c r="D175" s="20"/>
      <c r="E175" s="24"/>
      <c r="F175" s="24"/>
      <c r="G175" s="7"/>
      <c r="H175" s="7"/>
      <c r="I175" s="7"/>
      <c r="J175" s="7"/>
      <c r="L175" s="535"/>
    </row>
    <row r="176" spans="1:12" s="8" customFormat="1" ht="21.75" customHeight="1" x14ac:dyDescent="0.25">
      <c r="A176" s="56"/>
      <c r="B176" s="56"/>
      <c r="C176" s="57"/>
      <c r="D176" s="20"/>
      <c r="E176" s="45"/>
      <c r="F176" s="24"/>
      <c r="G176" s="7"/>
      <c r="H176" s="7"/>
      <c r="I176" s="7"/>
      <c r="J176" s="7"/>
      <c r="L176" s="535"/>
    </row>
    <row r="177" spans="1:12" s="7" customFormat="1" ht="24" customHeight="1" x14ac:dyDescent="0.25">
      <c r="A177" s="56"/>
      <c r="B177" s="56"/>
      <c r="C177" s="57"/>
      <c r="D177" s="20"/>
      <c r="E177" s="24"/>
      <c r="F177" s="24"/>
      <c r="L177" s="104"/>
    </row>
    <row r="178" spans="1:12" s="7" customFormat="1" ht="27" customHeight="1" x14ac:dyDescent="0.25">
      <c r="A178" s="56"/>
      <c r="B178" s="56"/>
      <c r="C178" s="57"/>
      <c r="D178" s="20"/>
      <c r="E178" s="24"/>
      <c r="F178" s="24"/>
      <c r="L178" s="104"/>
    </row>
    <row r="179" spans="1:12" s="7" customFormat="1" ht="31.5" customHeight="1" x14ac:dyDescent="0.25">
      <c r="A179" s="56"/>
      <c r="B179" s="56"/>
      <c r="C179" s="57"/>
      <c r="D179" s="20"/>
      <c r="E179" s="24"/>
      <c r="F179" s="24"/>
      <c r="L179" s="104"/>
    </row>
    <row r="180" spans="1:12" s="8" customFormat="1" ht="24" customHeight="1" x14ac:dyDescent="0.25">
      <c r="A180" s="56"/>
      <c r="B180" s="56"/>
      <c r="C180" s="57"/>
      <c r="D180" s="30"/>
      <c r="E180" s="30"/>
      <c r="F180" s="30"/>
      <c r="G180" s="7"/>
      <c r="H180" s="7"/>
      <c r="I180" s="7"/>
      <c r="J180" s="7"/>
      <c r="L180" s="535"/>
    </row>
    <row r="181" spans="1:12" s="8" customFormat="1" x14ac:dyDescent="0.25">
      <c r="A181" s="56"/>
      <c r="B181" s="56"/>
      <c r="C181" s="57"/>
      <c r="D181" s="20"/>
      <c r="E181" s="21"/>
      <c r="F181" s="21"/>
      <c r="G181" s="7"/>
      <c r="H181" s="7"/>
      <c r="I181" s="7"/>
      <c r="J181" s="7"/>
      <c r="L181" s="535"/>
    </row>
    <row r="182" spans="1:12" s="8" customFormat="1" x14ac:dyDescent="0.25">
      <c r="A182" s="56"/>
      <c r="B182" s="56"/>
      <c r="C182" s="57"/>
      <c r="D182" s="20"/>
      <c r="E182" s="21"/>
      <c r="F182" s="21"/>
      <c r="G182" s="7"/>
      <c r="H182" s="7"/>
      <c r="I182" s="7"/>
      <c r="J182" s="7"/>
      <c r="L182" s="535"/>
    </row>
    <row r="183" spans="1:12" s="8" customFormat="1" x14ac:dyDescent="0.25">
      <c r="A183" s="56"/>
      <c r="B183" s="56"/>
      <c r="C183" s="57"/>
      <c r="D183" s="20"/>
      <c r="E183" s="21"/>
      <c r="F183" s="21"/>
      <c r="G183" s="7"/>
      <c r="H183" s="7"/>
      <c r="I183" s="7"/>
      <c r="J183" s="7"/>
      <c r="L183" s="535"/>
    </row>
    <row r="184" spans="1:12" s="8" customFormat="1" x14ac:dyDescent="0.25">
      <c r="A184" s="56"/>
      <c r="B184" s="56"/>
      <c r="C184" s="57"/>
      <c r="D184" s="20"/>
      <c r="E184" s="21"/>
      <c r="F184" s="21"/>
      <c r="G184" s="7"/>
      <c r="H184" s="7"/>
      <c r="I184" s="7"/>
      <c r="J184" s="7"/>
      <c r="L184" s="535"/>
    </row>
    <row r="185" spans="1:12" s="8" customFormat="1" x14ac:dyDescent="0.25">
      <c r="A185" s="56"/>
      <c r="B185" s="56"/>
      <c r="C185" s="57"/>
      <c r="D185" s="20"/>
      <c r="E185" s="21"/>
      <c r="F185" s="21"/>
      <c r="G185" s="7"/>
      <c r="H185" s="7"/>
      <c r="I185" s="7"/>
      <c r="J185" s="7"/>
      <c r="L185" s="535"/>
    </row>
    <row r="186" spans="1:12" s="8" customFormat="1" ht="18.75" customHeight="1" x14ac:dyDescent="0.25">
      <c r="A186" s="56"/>
      <c r="B186" s="56"/>
      <c r="C186" s="57"/>
      <c r="D186" s="30"/>
      <c r="E186" s="30"/>
      <c r="F186" s="30"/>
      <c r="G186" s="7"/>
      <c r="H186" s="12"/>
      <c r="I186" s="7"/>
      <c r="J186" s="7"/>
      <c r="L186" s="535"/>
    </row>
    <row r="187" spans="1:12" s="8" customFormat="1" ht="53.25" hidden="1" customHeight="1" x14ac:dyDescent="0.25">
      <c r="A187" s="56"/>
      <c r="B187" s="56"/>
      <c r="C187" s="57"/>
      <c r="D187" s="30"/>
      <c r="E187" s="30"/>
      <c r="F187" s="30"/>
      <c r="G187" s="7"/>
      <c r="H187" s="7"/>
      <c r="I187" s="7"/>
      <c r="J187" s="7"/>
      <c r="L187" s="535"/>
    </row>
    <row r="188" spans="1:12" s="8" customFormat="1" ht="21" customHeight="1" x14ac:dyDescent="0.25">
      <c r="A188" s="56"/>
      <c r="B188" s="56"/>
      <c r="C188" s="57"/>
      <c r="D188" s="30"/>
      <c r="E188" s="30"/>
      <c r="F188" s="30"/>
      <c r="G188" s="7"/>
      <c r="H188" s="7"/>
      <c r="I188" s="7"/>
      <c r="J188" s="7"/>
      <c r="L188" s="535"/>
    </row>
    <row r="189" spans="1:12" s="8" customFormat="1" x14ac:dyDescent="0.25">
      <c r="A189" s="56"/>
      <c r="B189" s="56"/>
      <c r="C189" s="57"/>
      <c r="D189" s="30"/>
      <c r="E189" s="30"/>
      <c r="F189" s="30"/>
      <c r="G189" s="7"/>
      <c r="H189" s="7"/>
      <c r="I189" s="7"/>
      <c r="J189" s="7"/>
      <c r="L189" s="535"/>
    </row>
    <row r="190" spans="1:12" s="8" customFormat="1" x14ac:dyDescent="0.25">
      <c r="A190" s="56"/>
      <c r="B190" s="56"/>
      <c r="C190" s="57"/>
      <c r="D190" s="30"/>
      <c r="E190" s="30"/>
      <c r="F190" s="30"/>
      <c r="G190" s="7"/>
      <c r="H190" s="7"/>
      <c r="I190" s="7"/>
      <c r="J190" s="7"/>
      <c r="L190" s="535"/>
    </row>
    <row r="191" spans="1:12" s="8" customFormat="1" x14ac:dyDescent="0.25">
      <c r="A191" s="56"/>
      <c r="B191" s="56"/>
      <c r="C191" s="57"/>
      <c r="D191" s="30"/>
      <c r="E191" s="30"/>
      <c r="F191" s="30"/>
      <c r="G191" s="7"/>
      <c r="H191" s="7"/>
      <c r="I191" s="7"/>
      <c r="J191" s="7"/>
      <c r="L191" s="535"/>
    </row>
    <row r="192" spans="1:12" s="8" customFormat="1" x14ac:dyDescent="0.25">
      <c r="A192" s="56"/>
      <c r="B192" s="56"/>
      <c r="C192" s="57"/>
      <c r="D192" s="20"/>
      <c r="E192" s="21"/>
      <c r="F192" s="21"/>
      <c r="G192" s="7"/>
      <c r="H192" s="7"/>
      <c r="I192" s="7"/>
      <c r="J192" s="7"/>
      <c r="L192" s="535"/>
    </row>
    <row r="193" spans="1:12" s="8" customFormat="1" x14ac:dyDescent="0.25">
      <c r="A193" s="56"/>
      <c r="B193" s="56"/>
      <c r="C193" s="57"/>
      <c r="D193" s="20"/>
      <c r="E193" s="21"/>
      <c r="F193" s="21"/>
      <c r="G193" s="7"/>
      <c r="H193" s="7"/>
      <c r="I193" s="7"/>
      <c r="J193" s="7"/>
      <c r="L193" s="535"/>
    </row>
    <row r="194" spans="1:12" s="8" customFormat="1" x14ac:dyDescent="0.25">
      <c r="A194" s="56"/>
      <c r="B194" s="56"/>
      <c r="C194" s="57"/>
      <c r="D194" s="20"/>
      <c r="E194" s="21"/>
      <c r="F194" s="21"/>
      <c r="G194" s="7"/>
      <c r="H194" s="7"/>
      <c r="I194" s="7"/>
      <c r="J194" s="7"/>
      <c r="L194" s="535"/>
    </row>
    <row r="195" spans="1:12" s="8" customFormat="1" ht="21.75" customHeight="1" x14ac:dyDescent="0.25">
      <c r="A195" s="56"/>
      <c r="B195" s="56"/>
      <c r="C195" s="57"/>
      <c r="D195" s="20"/>
      <c r="E195" s="38"/>
      <c r="F195" s="21"/>
      <c r="G195" s="7"/>
      <c r="H195" s="7"/>
      <c r="I195" s="7"/>
      <c r="J195" s="7"/>
      <c r="L195" s="535"/>
    </row>
    <row r="196" spans="1:12" s="8" customFormat="1" ht="18" customHeight="1" x14ac:dyDescent="0.25">
      <c r="A196" s="56"/>
      <c r="B196" s="56"/>
      <c r="C196" s="57"/>
      <c r="D196" s="20"/>
      <c r="E196" s="21"/>
      <c r="F196" s="21"/>
      <c r="G196" s="7"/>
      <c r="H196" s="7"/>
      <c r="I196" s="7"/>
      <c r="J196" s="7"/>
      <c r="L196" s="535"/>
    </row>
    <row r="197" spans="1:12" s="8" customFormat="1" x14ac:dyDescent="0.25">
      <c r="A197" s="56"/>
      <c r="B197" s="56"/>
      <c r="C197" s="57"/>
      <c r="D197" s="20"/>
      <c r="E197" s="21"/>
      <c r="F197" s="21"/>
      <c r="G197" s="7"/>
      <c r="H197" s="7"/>
      <c r="I197" s="7"/>
      <c r="J197" s="7"/>
      <c r="L197" s="535"/>
    </row>
    <row r="198" spans="1:12" s="8" customFormat="1" ht="23.25" customHeight="1" x14ac:dyDescent="0.2">
      <c r="A198" s="56"/>
      <c r="B198" s="56"/>
      <c r="C198" s="57"/>
      <c r="D198" s="31"/>
      <c r="E198" s="31"/>
      <c r="F198" s="31"/>
      <c r="G198" s="7"/>
      <c r="H198" s="16" t="e">
        <f>#REF!+#REF!+#REF!+#REF!+#REF!</f>
        <v>#REF!</v>
      </c>
      <c r="I198" s="12" t="s">
        <v>105</v>
      </c>
      <c r="J198" s="12"/>
      <c r="K198" s="12"/>
      <c r="L198" s="535"/>
    </row>
    <row r="199" spans="1:12" s="8" customFormat="1" x14ac:dyDescent="0.25">
      <c r="A199" s="56"/>
      <c r="B199" s="56"/>
      <c r="C199" s="57"/>
      <c r="D199" s="30"/>
      <c r="E199" s="30"/>
      <c r="F199" s="30"/>
      <c r="G199" s="7"/>
      <c r="H199" s="7"/>
      <c r="I199" s="7"/>
      <c r="J199" s="7"/>
      <c r="L199" s="535"/>
    </row>
    <row r="200" spans="1:12" s="8" customFormat="1" x14ac:dyDescent="0.25">
      <c r="A200" s="56"/>
      <c r="B200" s="56"/>
      <c r="C200" s="57"/>
      <c r="D200" s="19"/>
      <c r="E200" s="18"/>
      <c r="F200" s="18"/>
      <c r="G200" s="7"/>
      <c r="H200" s="7"/>
      <c r="I200" s="7"/>
      <c r="J200" s="7"/>
      <c r="L200" s="535"/>
    </row>
    <row r="201" spans="1:12" s="8" customFormat="1" x14ac:dyDescent="0.25">
      <c r="A201" s="56"/>
      <c r="B201" s="56"/>
      <c r="C201" s="57"/>
      <c r="D201" s="30"/>
      <c r="E201" s="30"/>
      <c r="F201" s="30"/>
      <c r="G201" s="7"/>
      <c r="H201" s="7"/>
      <c r="I201" s="7"/>
      <c r="J201" s="7"/>
      <c r="L201" s="535"/>
    </row>
    <row r="202" spans="1:12" s="8" customFormat="1" x14ac:dyDescent="0.25">
      <c r="A202" s="56"/>
      <c r="B202" s="56"/>
      <c r="C202" s="57"/>
      <c r="D202" s="30"/>
      <c r="E202" s="30"/>
      <c r="F202" s="30"/>
      <c r="G202" s="7"/>
      <c r="H202" s="7"/>
      <c r="I202" s="7"/>
      <c r="J202" s="7"/>
      <c r="L202" s="535"/>
    </row>
    <row r="203" spans="1:12" s="8" customFormat="1" x14ac:dyDescent="0.25">
      <c r="A203" s="56"/>
      <c r="B203" s="56"/>
      <c r="C203" s="57"/>
      <c r="D203" s="30"/>
      <c r="E203" s="30"/>
      <c r="F203" s="30"/>
      <c r="G203" s="7"/>
      <c r="H203" s="7"/>
      <c r="I203" s="7"/>
      <c r="J203" s="7"/>
      <c r="L203" s="535"/>
    </row>
    <row r="204" spans="1:12" s="8" customFormat="1" x14ac:dyDescent="0.25">
      <c r="A204" s="56"/>
      <c r="B204" s="56"/>
      <c r="C204" s="57"/>
      <c r="D204" s="30"/>
      <c r="E204" s="30"/>
      <c r="F204" s="30"/>
      <c r="G204" s="7"/>
      <c r="H204" s="7"/>
      <c r="I204" s="7"/>
      <c r="J204" s="7"/>
      <c r="L204" s="535"/>
    </row>
    <row r="205" spans="1:12" s="8" customFormat="1" x14ac:dyDescent="0.25">
      <c r="A205" s="56"/>
      <c r="B205" s="56"/>
      <c r="C205" s="57"/>
      <c r="D205" s="30"/>
      <c r="E205" s="30"/>
      <c r="F205" s="30"/>
      <c r="G205" s="7"/>
      <c r="H205" s="7"/>
      <c r="I205" s="7"/>
      <c r="J205" s="7"/>
      <c r="L205" s="535"/>
    </row>
    <row r="206" spans="1:12" s="8" customFormat="1" x14ac:dyDescent="0.25">
      <c r="A206" s="56"/>
      <c r="B206" s="56"/>
      <c r="C206" s="57"/>
      <c r="D206" s="30"/>
      <c r="E206" s="30"/>
      <c r="F206" s="30"/>
      <c r="G206" s="7"/>
      <c r="H206" s="7"/>
      <c r="I206" s="7"/>
      <c r="J206" s="7"/>
      <c r="L206" s="535"/>
    </row>
    <row r="207" spans="1:12" s="8" customFormat="1" x14ac:dyDescent="0.25">
      <c r="A207" s="56"/>
      <c r="B207" s="56"/>
      <c r="C207" s="57"/>
      <c r="D207" s="30"/>
      <c r="E207" s="30"/>
      <c r="F207" s="30"/>
      <c r="G207" s="7"/>
      <c r="H207" s="7"/>
      <c r="I207" s="7"/>
      <c r="J207" s="7"/>
      <c r="L207" s="535"/>
    </row>
    <row r="208" spans="1:12" s="8" customFormat="1" x14ac:dyDescent="0.25">
      <c r="A208" s="56"/>
      <c r="B208" s="56"/>
      <c r="C208" s="57"/>
      <c r="D208" s="30"/>
      <c r="E208" s="30"/>
      <c r="F208" s="30"/>
      <c r="G208" s="7"/>
      <c r="H208" s="7"/>
      <c r="I208" s="7"/>
      <c r="J208" s="7"/>
      <c r="L208" s="535"/>
    </row>
    <row r="209" spans="1:12" s="8" customFormat="1" x14ac:dyDescent="0.25">
      <c r="A209" s="56"/>
      <c r="B209" s="56"/>
      <c r="C209" s="57"/>
      <c r="D209" s="30"/>
      <c r="E209" s="30"/>
      <c r="F209" s="30"/>
      <c r="G209" s="7"/>
      <c r="H209" s="7"/>
      <c r="I209" s="7"/>
      <c r="J209" s="7"/>
      <c r="L209" s="535"/>
    </row>
    <row r="210" spans="1:12" s="8" customFormat="1" x14ac:dyDescent="0.25">
      <c r="A210" s="56"/>
      <c r="B210" s="56"/>
      <c r="C210" s="57"/>
      <c r="D210" s="30"/>
      <c r="E210" s="30"/>
      <c r="F210" s="30"/>
      <c r="G210" s="7"/>
      <c r="H210" s="7"/>
      <c r="I210" s="7"/>
      <c r="J210" s="7"/>
      <c r="L210" s="535"/>
    </row>
    <row r="211" spans="1:12" s="8" customFormat="1" x14ac:dyDescent="0.25">
      <c r="A211" s="56"/>
      <c r="B211" s="56"/>
      <c r="C211" s="57"/>
      <c r="D211" s="30"/>
      <c r="E211" s="30"/>
      <c r="F211" s="30"/>
      <c r="G211" s="7"/>
      <c r="H211" s="7"/>
      <c r="I211" s="7"/>
      <c r="J211" s="7"/>
      <c r="L211" s="535"/>
    </row>
    <row r="212" spans="1:12" s="8" customFormat="1" x14ac:dyDescent="0.25">
      <c r="A212" s="56"/>
      <c r="B212" s="56"/>
      <c r="C212" s="57"/>
      <c r="D212" s="30"/>
      <c r="E212" s="30"/>
      <c r="F212" s="30"/>
      <c r="G212" s="7"/>
      <c r="H212" s="7"/>
      <c r="I212" s="7"/>
      <c r="J212" s="7"/>
      <c r="L212" s="535"/>
    </row>
    <row r="213" spans="1:12" s="8" customFormat="1" x14ac:dyDescent="0.25">
      <c r="A213" s="56"/>
      <c r="B213" s="56"/>
      <c r="C213" s="57"/>
      <c r="D213" s="30"/>
      <c r="E213" s="30"/>
      <c r="F213" s="30"/>
      <c r="G213" s="7"/>
      <c r="H213" s="7"/>
      <c r="I213" s="7"/>
      <c r="J213" s="7"/>
      <c r="L213" s="535"/>
    </row>
    <row r="214" spans="1:12" s="8" customFormat="1" x14ac:dyDescent="0.25">
      <c r="A214" s="56"/>
      <c r="B214" s="56"/>
      <c r="C214" s="57"/>
      <c r="D214" s="30"/>
      <c r="E214" s="30"/>
      <c r="F214" s="30"/>
      <c r="G214" s="7"/>
      <c r="H214" s="7"/>
      <c r="I214" s="7"/>
      <c r="J214" s="7"/>
      <c r="L214" s="535"/>
    </row>
    <row r="215" spans="1:12" s="8" customFormat="1" ht="22.5" customHeight="1" x14ac:dyDescent="0.25">
      <c r="A215" s="56"/>
      <c r="B215" s="56"/>
      <c r="C215" s="57"/>
      <c r="D215" s="30"/>
      <c r="E215" s="31"/>
      <c r="F215" s="31"/>
      <c r="G215" s="12" t="e">
        <f>#REF!+#REF!+#REF!+#REF!+#REF!+#REF!+#REF!+#REF!+#REF!</f>
        <v>#REF!</v>
      </c>
      <c r="H215" s="7"/>
      <c r="I215" s="7"/>
      <c r="J215" s="7"/>
      <c r="L215" s="535"/>
    </row>
    <row r="216" spans="1:12" s="8" customFormat="1" x14ac:dyDescent="0.25">
      <c r="A216" s="56"/>
      <c r="B216" s="56"/>
      <c r="C216" s="57"/>
      <c r="D216" s="30"/>
      <c r="E216" s="30"/>
      <c r="F216" s="30"/>
      <c r="G216" s="7"/>
      <c r="H216" s="12"/>
      <c r="I216" s="7"/>
      <c r="J216" s="7"/>
      <c r="L216" s="535"/>
    </row>
    <row r="217" spans="1:12" s="8" customFormat="1" x14ac:dyDescent="0.25">
      <c r="A217" s="56"/>
      <c r="B217" s="56"/>
      <c r="C217" s="57"/>
      <c r="D217" s="30"/>
      <c r="E217" s="30"/>
      <c r="F217" s="30"/>
      <c r="G217" s="7"/>
      <c r="H217" s="7"/>
      <c r="I217" s="7"/>
      <c r="J217" s="7"/>
      <c r="L217" s="535"/>
    </row>
    <row r="218" spans="1:12" s="8" customFormat="1" x14ac:dyDescent="0.25">
      <c r="A218" s="56"/>
      <c r="B218" s="56"/>
      <c r="C218" s="57"/>
      <c r="D218" s="30"/>
      <c r="E218" s="30"/>
      <c r="F218" s="30"/>
      <c r="G218" s="7"/>
      <c r="H218" s="7"/>
      <c r="I218" s="7"/>
      <c r="J218" s="7"/>
      <c r="L218" s="535"/>
    </row>
    <row r="219" spans="1:12" s="8" customFormat="1" x14ac:dyDescent="0.25">
      <c r="A219" s="56"/>
      <c r="B219" s="56"/>
      <c r="C219" s="57"/>
      <c r="D219" s="30"/>
      <c r="E219" s="30"/>
      <c r="F219" s="30"/>
      <c r="G219" s="7"/>
      <c r="H219" s="7"/>
      <c r="I219" s="7"/>
      <c r="J219" s="7"/>
      <c r="L219" s="535"/>
    </row>
    <row r="220" spans="1:12" s="8" customFormat="1" x14ac:dyDescent="0.25">
      <c r="A220" s="56"/>
      <c r="B220" s="56"/>
      <c r="C220" s="57"/>
      <c r="D220" s="30"/>
      <c r="E220" s="30"/>
      <c r="F220" s="30"/>
      <c r="G220" s="7"/>
      <c r="H220" s="7"/>
      <c r="I220" s="7"/>
      <c r="J220" s="7"/>
      <c r="L220" s="535"/>
    </row>
    <row r="221" spans="1:12" s="8" customFormat="1" x14ac:dyDescent="0.25">
      <c r="A221" s="56"/>
      <c r="B221" s="56"/>
      <c r="C221" s="57"/>
      <c r="D221" s="20"/>
      <c r="E221" s="21"/>
      <c r="F221" s="21"/>
      <c r="G221" s="7"/>
      <c r="H221" s="7"/>
      <c r="I221" s="7"/>
      <c r="J221" s="7"/>
      <c r="L221" s="535"/>
    </row>
    <row r="222" spans="1:12" s="8" customFormat="1" ht="40.5" customHeight="1" x14ac:dyDescent="0.25">
      <c r="A222" s="56"/>
      <c r="B222" s="56"/>
      <c r="C222" s="57"/>
      <c r="D222" s="20"/>
      <c r="E222" s="21"/>
      <c r="F222" s="21"/>
      <c r="G222" s="7"/>
      <c r="H222" s="15"/>
      <c r="I222" s="7"/>
      <c r="J222" s="7"/>
      <c r="L222" s="535"/>
    </row>
    <row r="223" spans="1:12" s="8" customFormat="1" ht="25.5" x14ac:dyDescent="0.25">
      <c r="A223" s="56"/>
      <c r="B223" s="56"/>
      <c r="C223" s="57"/>
      <c r="D223" s="20"/>
      <c r="E223" s="21"/>
      <c r="F223" s="21"/>
      <c r="G223" s="7"/>
      <c r="H223" s="7" t="s">
        <v>104</v>
      </c>
      <c r="I223" s="7"/>
      <c r="J223" s="7"/>
      <c r="L223" s="535"/>
    </row>
    <row r="224" spans="1:12" s="8" customFormat="1" ht="18" customHeight="1" x14ac:dyDescent="0.25">
      <c r="A224" s="56"/>
      <c r="B224" s="56"/>
      <c r="C224" s="57"/>
      <c r="D224" s="20"/>
      <c r="E224" s="21"/>
      <c r="F224" s="21"/>
      <c r="G224" s="7"/>
      <c r="H224" s="7" t="s">
        <v>108</v>
      </c>
      <c r="I224" s="7"/>
      <c r="J224" s="7"/>
      <c r="L224" s="535"/>
    </row>
    <row r="225" spans="1:12" s="8" customFormat="1" ht="28.5" customHeight="1" x14ac:dyDescent="0.25">
      <c r="A225" s="56"/>
      <c r="B225" s="56"/>
      <c r="C225" s="57"/>
      <c r="D225" s="20"/>
      <c r="E225" s="21"/>
      <c r="F225" s="21"/>
      <c r="G225" s="7"/>
      <c r="H225" s="7"/>
      <c r="I225" s="7"/>
      <c r="J225" s="7"/>
      <c r="L225" s="535"/>
    </row>
    <row r="226" spans="1:12" s="8" customFormat="1" ht="44.25" customHeight="1" x14ac:dyDescent="0.25">
      <c r="A226" s="56"/>
      <c r="B226" s="56"/>
      <c r="C226" s="57"/>
      <c r="D226" s="39"/>
      <c r="E226" s="27"/>
      <c r="F226" s="21"/>
      <c r="G226" s="7"/>
      <c r="H226" s="7" t="s">
        <v>110</v>
      </c>
      <c r="I226" s="7"/>
      <c r="J226" s="7"/>
      <c r="L226" s="535"/>
    </row>
    <row r="227" spans="1:12" s="8" customFormat="1" ht="36.75" customHeight="1" x14ac:dyDescent="0.25">
      <c r="A227" s="56"/>
      <c r="B227" s="56"/>
      <c r="C227" s="57"/>
      <c r="D227" s="39"/>
      <c r="E227" s="27"/>
      <c r="F227" s="21"/>
      <c r="G227" s="7"/>
      <c r="H227" s="7"/>
      <c r="I227" s="7"/>
      <c r="J227" s="7"/>
      <c r="L227" s="535"/>
    </row>
    <row r="228" spans="1:12" s="8" customFormat="1" ht="45" customHeight="1" x14ac:dyDescent="0.25">
      <c r="A228" s="56"/>
      <c r="B228" s="56"/>
      <c r="C228" s="57"/>
      <c r="D228" s="39"/>
      <c r="E228" s="27"/>
      <c r="F228" s="21"/>
      <c r="G228" s="7"/>
      <c r="H228" s="7"/>
      <c r="I228" s="7"/>
      <c r="J228" s="7"/>
      <c r="L228" s="535"/>
    </row>
    <row r="229" spans="1:12" s="8" customFormat="1" ht="31.5" customHeight="1" x14ac:dyDescent="0.25">
      <c r="A229" s="56"/>
      <c r="B229" s="56"/>
      <c r="C229" s="57"/>
      <c r="D229" s="39"/>
      <c r="E229" s="27"/>
      <c r="F229" s="21"/>
      <c r="G229" s="7"/>
      <c r="H229" s="7"/>
      <c r="I229" s="7"/>
      <c r="J229" s="7"/>
      <c r="L229" s="535"/>
    </row>
    <row r="230" spans="1:12" s="8" customFormat="1" ht="27" customHeight="1" x14ac:dyDescent="0.25">
      <c r="A230" s="56"/>
      <c r="B230" s="56"/>
      <c r="C230" s="57"/>
      <c r="D230" s="39"/>
      <c r="E230" s="27"/>
      <c r="F230" s="21"/>
      <c r="G230" s="7"/>
      <c r="H230" s="7"/>
      <c r="I230" s="7"/>
      <c r="J230" s="7"/>
      <c r="L230" s="535"/>
    </row>
    <row r="231" spans="1:12" s="8" customFormat="1" ht="25.5" customHeight="1" x14ac:dyDescent="0.25">
      <c r="A231" s="56"/>
      <c r="B231" s="56"/>
      <c r="C231" s="57"/>
      <c r="D231" s="39"/>
      <c r="E231" s="27"/>
      <c r="F231" s="21"/>
      <c r="G231" s="7"/>
      <c r="H231" s="7"/>
      <c r="I231" s="7"/>
      <c r="J231" s="7"/>
      <c r="L231" s="535"/>
    </row>
    <row r="232" spans="1:12" s="8" customFormat="1" ht="18.75" customHeight="1" x14ac:dyDescent="0.25">
      <c r="A232" s="56"/>
      <c r="B232" s="56"/>
      <c r="C232" s="57"/>
      <c r="D232" s="39"/>
      <c r="E232" s="27"/>
      <c r="F232" s="21"/>
      <c r="G232" s="7"/>
      <c r="H232" s="7"/>
      <c r="I232" s="7"/>
      <c r="J232" s="7"/>
      <c r="L232" s="535"/>
    </row>
    <row r="233" spans="1:12" s="8" customFormat="1" ht="26.25" customHeight="1" x14ac:dyDescent="0.25">
      <c r="A233" s="56"/>
      <c r="B233" s="56"/>
      <c r="C233" s="57"/>
      <c r="D233" s="39"/>
      <c r="E233" s="27"/>
      <c r="F233" s="21"/>
      <c r="G233" s="7"/>
      <c r="H233" s="7"/>
      <c r="I233" s="7"/>
      <c r="J233" s="7"/>
      <c r="L233" s="535"/>
    </row>
    <row r="234" spans="1:12" s="8" customFormat="1" ht="29.25" customHeight="1" x14ac:dyDescent="0.25">
      <c r="A234" s="56"/>
      <c r="B234" s="56"/>
      <c r="C234" s="57"/>
      <c r="D234" s="20"/>
      <c r="E234" s="21"/>
      <c r="F234" s="21"/>
      <c r="G234" s="7"/>
      <c r="H234" s="7"/>
      <c r="I234" s="7"/>
      <c r="J234" s="7"/>
      <c r="L234" s="535"/>
    </row>
    <row r="235" spans="1:12" s="8" customFormat="1" ht="30" customHeight="1" x14ac:dyDescent="0.25">
      <c r="A235" s="56"/>
      <c r="B235" s="56"/>
      <c r="C235" s="57"/>
      <c r="D235" s="20"/>
      <c r="E235" s="21"/>
      <c r="F235" s="21"/>
      <c r="G235" s="7"/>
      <c r="H235" s="7"/>
      <c r="I235" s="7"/>
      <c r="J235" s="7"/>
      <c r="L235" s="535"/>
    </row>
    <row r="236" spans="1:12" s="8" customFormat="1" ht="27" customHeight="1" x14ac:dyDescent="0.25">
      <c r="A236" s="56"/>
      <c r="B236" s="56"/>
      <c r="C236" s="57"/>
      <c r="D236" s="18"/>
      <c r="E236" s="18"/>
      <c r="F236" s="18"/>
      <c r="G236" s="7"/>
      <c r="H236" s="7"/>
      <c r="I236" s="7"/>
      <c r="J236" s="7"/>
      <c r="L236" s="535"/>
    </row>
    <row r="237" spans="1:12" s="8" customFormat="1" x14ac:dyDescent="0.25">
      <c r="A237" s="56"/>
      <c r="B237" s="56"/>
      <c r="C237" s="57"/>
      <c r="D237" s="20"/>
      <c r="E237" s="21"/>
      <c r="F237" s="21"/>
      <c r="G237" s="7"/>
      <c r="H237" s="7"/>
      <c r="I237" s="7"/>
      <c r="J237" s="7"/>
      <c r="L237" s="535"/>
    </row>
    <row r="238" spans="1:12" s="8" customFormat="1" x14ac:dyDescent="0.25">
      <c r="A238" s="56"/>
      <c r="B238" s="56"/>
      <c r="C238" s="57"/>
      <c r="D238" s="30"/>
      <c r="E238" s="30"/>
      <c r="F238" s="30"/>
      <c r="G238" s="7"/>
      <c r="H238" s="7"/>
      <c r="I238" s="7"/>
      <c r="J238" s="7"/>
      <c r="L238" s="535"/>
    </row>
    <row r="239" spans="1:12" s="8" customFormat="1" x14ac:dyDescent="0.25">
      <c r="A239" s="56"/>
      <c r="B239" s="56"/>
      <c r="C239" s="57"/>
      <c r="D239" s="30"/>
      <c r="E239" s="30"/>
      <c r="F239" s="30"/>
      <c r="G239" s="7"/>
      <c r="H239" s="7"/>
      <c r="I239" s="7"/>
      <c r="J239" s="7"/>
      <c r="L239" s="535"/>
    </row>
    <row r="240" spans="1:12" s="8" customFormat="1" x14ac:dyDescent="0.25">
      <c r="A240" s="56"/>
      <c r="B240" s="56"/>
      <c r="C240" s="57"/>
      <c r="D240" s="30"/>
      <c r="E240" s="30"/>
      <c r="F240" s="30"/>
      <c r="G240" s="7"/>
      <c r="H240" s="7"/>
      <c r="I240" s="7"/>
      <c r="J240" s="7"/>
      <c r="L240" s="535"/>
    </row>
    <row r="241" spans="1:12" s="8" customFormat="1" x14ac:dyDescent="0.25">
      <c r="A241" s="56"/>
      <c r="B241" s="56"/>
      <c r="C241" s="57"/>
      <c r="D241" s="30"/>
      <c r="E241" s="30"/>
      <c r="F241" s="30"/>
      <c r="G241" s="7"/>
      <c r="H241" s="7"/>
      <c r="I241" s="7"/>
      <c r="J241" s="7"/>
      <c r="L241" s="535"/>
    </row>
    <row r="242" spans="1:12" s="8" customFormat="1" x14ac:dyDescent="0.25">
      <c r="A242" s="56"/>
      <c r="B242" s="56"/>
      <c r="C242" s="57"/>
      <c r="D242" s="20"/>
      <c r="E242" s="21"/>
      <c r="F242" s="21"/>
      <c r="G242" s="7"/>
      <c r="H242" s="7"/>
      <c r="I242" s="7"/>
      <c r="J242" s="7"/>
      <c r="L242" s="535"/>
    </row>
    <row r="243" spans="1:12" s="8" customFormat="1" x14ac:dyDescent="0.25">
      <c r="A243" s="56"/>
      <c r="B243" s="56"/>
      <c r="C243" s="57"/>
      <c r="D243" s="20"/>
      <c r="E243" s="21"/>
      <c r="F243" s="21"/>
      <c r="G243" s="7"/>
      <c r="H243" s="7"/>
      <c r="I243" s="7"/>
      <c r="J243" s="7"/>
      <c r="L243" s="535"/>
    </row>
    <row r="244" spans="1:12" s="8" customFormat="1" ht="63.75" x14ac:dyDescent="0.2">
      <c r="A244" s="56"/>
      <c r="B244" s="56"/>
      <c r="C244" s="57"/>
      <c r="D244" s="31"/>
      <c r="E244" s="31"/>
      <c r="F244" s="31"/>
      <c r="G244" s="7"/>
      <c r="H244" s="7" t="s">
        <v>103</v>
      </c>
      <c r="I244" s="7">
        <v>10928.2</v>
      </c>
      <c r="J244" s="7"/>
      <c r="L244" s="535"/>
    </row>
    <row r="245" spans="1:12" s="8" customFormat="1" ht="35.25" hidden="1" customHeight="1" x14ac:dyDescent="0.25">
      <c r="A245" s="56"/>
      <c r="B245" s="56"/>
      <c r="C245" s="57"/>
      <c r="D245" s="30"/>
      <c r="E245" s="30"/>
      <c r="F245" s="30"/>
      <c r="G245" s="7"/>
      <c r="H245" s="7"/>
      <c r="I245" s="7"/>
      <c r="J245" s="7"/>
      <c r="L245" s="535"/>
    </row>
    <row r="246" spans="1:12" s="8" customFormat="1" ht="24.75" customHeight="1" x14ac:dyDescent="0.25">
      <c r="A246" s="56"/>
      <c r="B246" s="56"/>
      <c r="C246" s="57"/>
      <c r="D246" s="30"/>
      <c r="E246" s="30"/>
      <c r="F246" s="30"/>
      <c r="G246" s="7"/>
      <c r="H246" s="7"/>
      <c r="I246" s="7"/>
      <c r="J246" s="7"/>
      <c r="L246" s="535"/>
    </row>
    <row r="247" spans="1:12" s="8" customFormat="1" ht="24.75" customHeight="1" x14ac:dyDescent="0.25">
      <c r="A247" s="56"/>
      <c r="B247" s="56"/>
      <c r="C247" s="57"/>
      <c r="D247" s="30"/>
      <c r="E247" s="30"/>
      <c r="F247" s="30"/>
      <c r="G247" s="7"/>
      <c r="H247" s="7"/>
      <c r="I247" s="7"/>
      <c r="J247" s="7"/>
      <c r="L247" s="535"/>
    </row>
    <row r="248" spans="1:12" s="8" customFormat="1" x14ac:dyDescent="0.25">
      <c r="A248" s="56"/>
      <c r="B248" s="56"/>
      <c r="C248" s="57"/>
      <c r="D248" s="20"/>
      <c r="E248" s="21"/>
      <c r="F248" s="21"/>
      <c r="G248" s="7"/>
      <c r="H248" s="7"/>
      <c r="I248" s="7"/>
      <c r="J248" s="7"/>
      <c r="L248" s="535"/>
    </row>
    <row r="249" spans="1:12" s="8" customFormat="1" ht="14.25" hidden="1" customHeight="1" x14ac:dyDescent="0.2">
      <c r="A249" s="56"/>
      <c r="B249" s="56"/>
      <c r="C249" s="57"/>
      <c r="D249" s="31"/>
      <c r="E249" s="31"/>
      <c r="F249" s="31"/>
      <c r="G249" s="7"/>
      <c r="H249" s="7"/>
      <c r="I249" s="7"/>
      <c r="J249" s="7"/>
      <c r="L249" s="535"/>
    </row>
    <row r="250" spans="1:12" s="8" customFormat="1" x14ac:dyDescent="0.25">
      <c r="A250" s="56"/>
      <c r="B250" s="56"/>
      <c r="C250" s="57"/>
      <c r="D250" s="30"/>
      <c r="E250" s="30"/>
      <c r="F250" s="30"/>
      <c r="G250" s="7"/>
      <c r="H250" s="7"/>
      <c r="I250" s="7"/>
      <c r="J250" s="7"/>
      <c r="L250" s="535"/>
    </row>
    <row r="251" spans="1:12" s="8" customFormat="1" x14ac:dyDescent="0.25">
      <c r="A251" s="56"/>
      <c r="B251" s="56"/>
      <c r="C251" s="57"/>
      <c r="D251" s="30"/>
      <c r="E251" s="30"/>
      <c r="F251" s="30"/>
      <c r="G251" s="7"/>
      <c r="H251" s="7"/>
      <c r="I251" s="7"/>
      <c r="J251" s="7"/>
      <c r="L251" s="535"/>
    </row>
    <row r="252" spans="1:12" s="8" customFormat="1" x14ac:dyDescent="0.25">
      <c r="A252" s="56"/>
      <c r="B252" s="56"/>
      <c r="C252" s="57"/>
      <c r="D252" s="30"/>
      <c r="E252" s="30"/>
      <c r="F252" s="30"/>
      <c r="G252" s="7"/>
      <c r="H252" s="7"/>
      <c r="I252" s="7"/>
      <c r="J252" s="7"/>
      <c r="L252" s="535"/>
    </row>
    <row r="253" spans="1:12" s="8" customFormat="1" ht="58.5" customHeight="1" x14ac:dyDescent="0.25">
      <c r="A253" s="56"/>
      <c r="B253" s="56"/>
      <c r="C253" s="57"/>
      <c r="D253" s="30"/>
      <c r="E253" s="30"/>
      <c r="F253" s="30"/>
      <c r="G253" s="7"/>
      <c r="H253" s="7"/>
      <c r="I253" s="7"/>
      <c r="J253" s="7"/>
      <c r="L253" s="535"/>
    </row>
    <row r="254" spans="1:12" s="8" customFormat="1" ht="50.25" customHeight="1" x14ac:dyDescent="0.25">
      <c r="A254" s="56"/>
      <c r="B254" s="56"/>
      <c r="C254" s="57"/>
      <c r="D254" s="30"/>
      <c r="E254" s="30"/>
      <c r="F254" s="21"/>
      <c r="G254" s="7"/>
      <c r="H254" s="7"/>
      <c r="I254" s="7"/>
      <c r="J254" s="7"/>
      <c r="L254" s="535"/>
    </row>
    <row r="255" spans="1:12" s="8" customFormat="1" ht="51" hidden="1" customHeight="1" x14ac:dyDescent="0.25">
      <c r="A255" s="56"/>
      <c r="B255" s="56"/>
      <c r="C255" s="57"/>
      <c r="D255" s="30"/>
      <c r="E255" s="30"/>
      <c r="F255" s="30"/>
      <c r="G255" s="7"/>
      <c r="H255" s="7"/>
      <c r="I255" s="7"/>
      <c r="J255" s="7"/>
      <c r="L255" s="535"/>
    </row>
    <row r="256" spans="1:12" s="8" customFormat="1" ht="32.25" customHeight="1" x14ac:dyDescent="0.25">
      <c r="A256" s="56"/>
      <c r="B256" s="56"/>
      <c r="C256" s="57"/>
      <c r="D256" s="30"/>
      <c r="E256" s="30"/>
      <c r="F256" s="30"/>
      <c r="G256" s="7"/>
      <c r="H256" s="7"/>
      <c r="I256" s="7"/>
      <c r="J256" s="7"/>
      <c r="L256" s="535"/>
    </row>
    <row r="257" spans="1:12" s="8" customFormat="1" x14ac:dyDescent="0.25">
      <c r="A257" s="56"/>
      <c r="B257" s="56"/>
      <c r="C257" s="57"/>
      <c r="D257" s="20"/>
      <c r="E257" s="21"/>
      <c r="F257" s="21"/>
      <c r="G257" s="7"/>
      <c r="H257" s="7"/>
      <c r="I257" s="11"/>
      <c r="J257" s="7"/>
      <c r="L257" s="535"/>
    </row>
    <row r="258" spans="1:12" s="8" customFormat="1" ht="21.75" customHeight="1" x14ac:dyDescent="0.25">
      <c r="A258" s="56"/>
      <c r="B258" s="56"/>
      <c r="C258" s="57"/>
      <c r="D258" s="40"/>
      <c r="E258" s="33"/>
      <c r="F258" s="33"/>
      <c r="G258" s="7"/>
      <c r="H258" s="7"/>
      <c r="I258" s="11"/>
      <c r="J258" s="7"/>
      <c r="L258" s="535"/>
    </row>
    <row r="259" spans="1:12" s="8" customFormat="1" ht="19.5" customHeight="1" x14ac:dyDescent="0.2">
      <c r="A259" s="56"/>
      <c r="B259" s="56"/>
      <c r="C259" s="57"/>
      <c r="D259" s="36"/>
      <c r="E259" s="37"/>
      <c r="F259" s="37"/>
      <c r="G259" s="7"/>
      <c r="H259" s="7"/>
      <c r="I259" s="11"/>
      <c r="J259" s="7"/>
      <c r="L259" s="535"/>
    </row>
    <row r="260" spans="1:12" s="8" customFormat="1" ht="18.75" customHeight="1" x14ac:dyDescent="0.2">
      <c r="A260" s="56"/>
      <c r="B260" s="56"/>
      <c r="C260" s="57"/>
      <c r="D260" s="36"/>
      <c r="E260" s="46"/>
      <c r="F260" s="37"/>
      <c r="G260" s="7"/>
      <c r="H260" s="7"/>
      <c r="I260" s="11"/>
      <c r="J260" s="7"/>
      <c r="L260" s="535"/>
    </row>
    <row r="261" spans="1:12" s="8" customFormat="1" ht="17.25" customHeight="1" x14ac:dyDescent="0.2">
      <c r="A261" s="56"/>
      <c r="B261" s="56"/>
      <c r="C261" s="57"/>
      <c r="D261" s="36"/>
      <c r="E261" s="37"/>
      <c r="F261" s="37"/>
      <c r="G261" s="7"/>
      <c r="H261" s="7"/>
      <c r="I261" s="11"/>
      <c r="J261" s="7"/>
      <c r="L261" s="535"/>
    </row>
    <row r="262" spans="1:12" s="8" customFormat="1" ht="32.25" customHeight="1" x14ac:dyDescent="0.2">
      <c r="A262" s="56"/>
      <c r="B262" s="56"/>
      <c r="C262" s="57"/>
      <c r="D262" s="36"/>
      <c r="E262" s="37"/>
      <c r="F262" s="37"/>
      <c r="G262" s="7"/>
      <c r="H262" s="7"/>
      <c r="I262" s="11"/>
      <c r="J262" s="7"/>
      <c r="L262" s="535"/>
    </row>
    <row r="263" spans="1:12" s="8" customFormat="1" x14ac:dyDescent="0.2">
      <c r="A263" s="56"/>
      <c r="B263" s="56"/>
      <c r="C263" s="57"/>
      <c r="D263" s="36"/>
      <c r="E263" s="37"/>
      <c r="F263" s="37"/>
      <c r="G263" s="7"/>
      <c r="H263" s="7"/>
      <c r="I263" s="11"/>
      <c r="J263" s="7"/>
      <c r="L263" s="535"/>
    </row>
    <row r="264" spans="1:12" s="8" customFormat="1" x14ac:dyDescent="0.2">
      <c r="A264" s="56"/>
      <c r="B264" s="56"/>
      <c r="C264" s="57"/>
      <c r="D264" s="36"/>
      <c r="E264" s="37"/>
      <c r="F264" s="37"/>
      <c r="G264" s="7"/>
      <c r="H264" s="7"/>
      <c r="I264" s="11"/>
      <c r="J264" s="7"/>
      <c r="L264" s="535"/>
    </row>
    <row r="265" spans="1:12" s="8" customFormat="1" x14ac:dyDescent="0.2">
      <c r="A265" s="56"/>
      <c r="B265" s="56"/>
      <c r="C265" s="57"/>
      <c r="D265" s="36"/>
      <c r="E265" s="46"/>
      <c r="F265" s="37"/>
      <c r="G265" s="7"/>
      <c r="H265" s="7"/>
      <c r="I265" s="11"/>
      <c r="J265" s="7"/>
      <c r="L265" s="535"/>
    </row>
    <row r="266" spans="1:12" s="8" customFormat="1" ht="24.75" customHeight="1" x14ac:dyDescent="0.2">
      <c r="A266" s="56"/>
      <c r="B266" s="56"/>
      <c r="C266" s="57"/>
      <c r="D266" s="36"/>
      <c r="E266" s="41"/>
      <c r="F266" s="41"/>
      <c r="G266" s="7"/>
      <c r="H266" s="7"/>
      <c r="I266" s="11"/>
      <c r="J266" s="7"/>
      <c r="L266" s="535"/>
    </row>
    <row r="267" spans="1:12" s="8" customFormat="1" ht="14.25" hidden="1" customHeight="1" x14ac:dyDescent="0.2">
      <c r="A267" s="56"/>
      <c r="B267" s="56"/>
      <c r="C267" s="57"/>
      <c r="D267" s="31"/>
      <c r="E267" s="31"/>
      <c r="F267" s="31"/>
      <c r="G267" s="7"/>
      <c r="H267" s="7"/>
      <c r="I267" s="7"/>
      <c r="J267" s="7"/>
      <c r="L267" s="535"/>
    </row>
    <row r="268" spans="1:12" s="8" customFormat="1" ht="27.75" customHeight="1" x14ac:dyDescent="0.2">
      <c r="A268" s="56"/>
      <c r="B268" s="56"/>
      <c r="C268" s="57"/>
      <c r="D268" s="31"/>
      <c r="E268" s="31"/>
      <c r="F268" s="31"/>
      <c r="G268" s="7"/>
      <c r="H268" s="7"/>
      <c r="I268" s="7"/>
      <c r="J268" s="7"/>
      <c r="L268" s="535"/>
    </row>
    <row r="269" spans="1:12" s="8" customFormat="1" x14ac:dyDescent="0.25">
      <c r="A269" s="56"/>
      <c r="B269" s="56"/>
      <c r="C269" s="57"/>
      <c r="D269" s="20"/>
      <c r="E269" s="21"/>
      <c r="F269" s="21"/>
      <c r="G269" s="7"/>
      <c r="H269" s="7"/>
      <c r="I269" s="7"/>
      <c r="J269" s="7"/>
      <c r="L269" s="535"/>
    </row>
    <row r="270" spans="1:12" s="8" customFormat="1" x14ac:dyDescent="0.25">
      <c r="A270" s="56"/>
      <c r="B270" s="56"/>
      <c r="C270" s="57"/>
      <c r="D270" s="20"/>
      <c r="E270" s="38"/>
      <c r="F270" s="21"/>
      <c r="G270" s="7"/>
      <c r="H270" s="7"/>
      <c r="I270" s="7"/>
      <c r="J270" s="7"/>
      <c r="L270" s="535"/>
    </row>
    <row r="271" spans="1:12" s="8" customFormat="1" x14ac:dyDescent="0.25">
      <c r="A271" s="56"/>
      <c r="B271" s="56"/>
      <c r="C271" s="57"/>
      <c r="D271" s="20"/>
      <c r="E271" s="21"/>
      <c r="F271" s="21"/>
      <c r="G271" s="7"/>
      <c r="H271" s="7"/>
      <c r="I271" s="7"/>
      <c r="J271" s="7"/>
      <c r="L271" s="535"/>
    </row>
    <row r="272" spans="1:12" s="8" customFormat="1" x14ac:dyDescent="0.25">
      <c r="A272" s="56"/>
      <c r="B272" s="56"/>
      <c r="C272" s="57"/>
      <c r="D272" s="20"/>
      <c r="E272" s="21"/>
      <c r="F272" s="21"/>
      <c r="G272" s="11"/>
      <c r="H272" s="7"/>
      <c r="I272" s="7"/>
      <c r="J272" s="7"/>
      <c r="L272" s="535"/>
    </row>
    <row r="273" spans="1:12" s="8" customFormat="1" ht="23.25" customHeight="1" x14ac:dyDescent="0.25">
      <c r="A273" s="56"/>
      <c r="B273" s="56"/>
      <c r="C273" s="57"/>
      <c r="D273" s="20"/>
      <c r="E273" s="21"/>
      <c r="F273" s="21"/>
      <c r="G273" s="11"/>
      <c r="H273" s="7"/>
      <c r="I273" s="7"/>
      <c r="J273" s="7"/>
      <c r="L273" s="535"/>
    </row>
    <row r="274" spans="1:12" s="8" customFormat="1" x14ac:dyDescent="0.25">
      <c r="A274" s="56"/>
      <c r="B274" s="56"/>
      <c r="C274" s="57"/>
      <c r="D274" s="20"/>
      <c r="E274" s="21"/>
      <c r="F274" s="21"/>
      <c r="G274" s="11"/>
      <c r="H274" s="7"/>
      <c r="I274" s="7"/>
      <c r="J274" s="7"/>
      <c r="L274" s="535"/>
    </row>
    <row r="275" spans="1:12" s="8" customFormat="1" x14ac:dyDescent="0.25">
      <c r="A275" s="56"/>
      <c r="B275" s="56"/>
      <c r="C275" s="57"/>
      <c r="D275" s="20"/>
      <c r="E275" s="21"/>
      <c r="F275" s="21"/>
      <c r="G275" s="11"/>
      <c r="H275" s="7"/>
      <c r="I275" s="7"/>
      <c r="J275" s="7"/>
      <c r="L275" s="535"/>
    </row>
    <row r="276" spans="1:12" s="8" customFormat="1" x14ac:dyDescent="0.25">
      <c r="A276" s="56"/>
      <c r="B276" s="56"/>
      <c r="C276" s="57"/>
      <c r="D276" s="20"/>
      <c r="E276" s="21"/>
      <c r="F276" s="21"/>
      <c r="G276" s="11"/>
      <c r="H276" s="7"/>
      <c r="I276" s="7"/>
      <c r="J276" s="7"/>
      <c r="L276" s="535"/>
    </row>
    <row r="277" spans="1:12" s="8" customFormat="1" ht="19.5" customHeight="1" x14ac:dyDescent="0.2">
      <c r="A277" s="56"/>
      <c r="B277" s="56"/>
      <c r="C277" s="57"/>
      <c r="D277" s="23"/>
      <c r="E277" s="23"/>
      <c r="F277" s="23"/>
      <c r="G277" s="7"/>
      <c r="H277" s="7"/>
      <c r="I277" s="7"/>
      <c r="J277" s="7"/>
      <c r="L277" s="535"/>
    </row>
    <row r="278" spans="1:12" s="8" customFormat="1" ht="18" customHeight="1" x14ac:dyDescent="0.25">
      <c r="A278" s="679"/>
      <c r="B278" s="679"/>
      <c r="C278" s="679"/>
      <c r="D278" s="18"/>
      <c r="E278" s="18"/>
      <c r="F278" s="18"/>
      <c r="G278" s="7"/>
      <c r="H278" s="7"/>
      <c r="I278" s="7"/>
      <c r="J278" s="7"/>
      <c r="L278" s="535"/>
    </row>
    <row r="279" spans="1:12" s="8" customFormat="1" ht="51" hidden="1" customHeight="1" x14ac:dyDescent="0.25">
      <c r="A279" s="56"/>
      <c r="B279" s="56"/>
      <c r="C279" s="57"/>
      <c r="D279" s="18"/>
      <c r="E279" s="18"/>
      <c r="F279" s="18"/>
      <c r="G279" s="7"/>
      <c r="H279" s="7"/>
      <c r="I279" s="7"/>
      <c r="J279" s="7"/>
      <c r="L279" s="535"/>
    </row>
    <row r="280" spans="1:12" s="8" customFormat="1" ht="26.25" customHeight="1" x14ac:dyDescent="0.25">
      <c r="A280" s="56"/>
      <c r="B280" s="56"/>
      <c r="C280" s="57"/>
      <c r="D280" s="18"/>
      <c r="E280" s="18"/>
      <c r="F280" s="18"/>
      <c r="G280" s="7"/>
      <c r="H280" s="7"/>
      <c r="I280" s="7"/>
      <c r="J280" s="7"/>
      <c r="L280" s="535"/>
    </row>
    <row r="281" spans="1:12" s="8" customFormat="1" ht="35.25" customHeight="1" x14ac:dyDescent="0.25">
      <c r="A281" s="56"/>
      <c r="B281" s="56"/>
      <c r="C281" s="57"/>
      <c r="D281" s="18"/>
      <c r="E281" s="18"/>
      <c r="F281" s="18"/>
      <c r="G281" s="7"/>
      <c r="H281" s="7"/>
      <c r="I281" s="7"/>
      <c r="J281" s="7"/>
      <c r="L281" s="535"/>
    </row>
    <row r="282" spans="1:12" s="8" customFormat="1" ht="51.75" customHeight="1" x14ac:dyDescent="0.25">
      <c r="A282" s="56"/>
      <c r="B282" s="56"/>
      <c r="C282" s="57"/>
      <c r="D282" s="18"/>
      <c r="E282" s="18"/>
      <c r="F282" s="18"/>
      <c r="G282" s="7"/>
      <c r="H282" s="7"/>
      <c r="I282" s="7"/>
      <c r="J282" s="7"/>
      <c r="L282" s="535"/>
    </row>
    <row r="283" spans="1:12" s="8" customFormat="1" ht="38.25" customHeight="1" x14ac:dyDescent="0.25">
      <c r="A283" s="56"/>
      <c r="B283" s="56"/>
      <c r="C283" s="57"/>
      <c r="D283" s="18"/>
      <c r="E283" s="18"/>
      <c r="F283" s="18"/>
      <c r="G283" s="7"/>
      <c r="H283" s="7"/>
      <c r="I283" s="7"/>
      <c r="J283" s="7"/>
      <c r="L283" s="535"/>
    </row>
    <row r="284" spans="1:12" s="8" customFormat="1" x14ac:dyDescent="0.25">
      <c r="A284" s="56"/>
      <c r="B284" s="56"/>
      <c r="C284" s="57"/>
      <c r="D284" s="18"/>
      <c r="E284" s="18"/>
      <c r="F284" s="18"/>
      <c r="G284" s="7"/>
      <c r="H284" s="7"/>
      <c r="I284" s="7"/>
      <c r="J284" s="7"/>
      <c r="L284" s="535"/>
    </row>
    <row r="285" spans="1:12" s="8" customFormat="1" x14ac:dyDescent="0.25">
      <c r="A285" s="56"/>
      <c r="B285" s="56"/>
      <c r="C285" s="57"/>
      <c r="D285" s="42"/>
      <c r="E285" s="21"/>
      <c r="F285" s="42"/>
      <c r="G285" s="7"/>
      <c r="H285" s="7"/>
      <c r="I285" s="7"/>
      <c r="J285" s="7"/>
      <c r="L285" s="535"/>
    </row>
    <row r="286" spans="1:12" s="8" customFormat="1" x14ac:dyDescent="0.25">
      <c r="A286" s="56"/>
      <c r="B286" s="56"/>
      <c r="C286" s="57"/>
      <c r="D286" s="42"/>
      <c r="E286" s="21"/>
      <c r="F286" s="42"/>
      <c r="G286" s="7"/>
      <c r="H286" s="7"/>
      <c r="I286" s="7"/>
      <c r="J286" s="7"/>
      <c r="L286" s="535"/>
    </row>
    <row r="287" spans="1:12" s="8" customFormat="1" x14ac:dyDescent="0.25">
      <c r="A287" s="56"/>
      <c r="B287" s="56"/>
      <c r="C287" s="57"/>
      <c r="D287" s="42"/>
      <c r="E287" s="21"/>
      <c r="F287" s="42"/>
      <c r="G287" s="7"/>
      <c r="H287" s="7"/>
      <c r="I287" s="7"/>
      <c r="J287" s="7"/>
      <c r="L287" s="535"/>
    </row>
    <row r="288" spans="1:12" s="8" customFormat="1" x14ac:dyDescent="0.25">
      <c r="A288" s="56"/>
      <c r="B288" s="56"/>
      <c r="C288" s="57"/>
      <c r="D288" s="42"/>
      <c r="E288" s="21"/>
      <c r="F288" s="42"/>
      <c r="G288" s="7"/>
      <c r="H288" s="7"/>
      <c r="I288" s="7"/>
      <c r="J288" s="7"/>
      <c r="L288" s="535"/>
    </row>
    <row r="289" spans="1:12" s="8" customFormat="1" x14ac:dyDescent="0.25">
      <c r="A289" s="56"/>
      <c r="B289" s="56"/>
      <c r="C289" s="57"/>
      <c r="D289" s="42"/>
      <c r="E289" s="21"/>
      <c r="F289" s="42"/>
      <c r="G289" s="7"/>
      <c r="H289" s="7"/>
      <c r="I289" s="7"/>
      <c r="J289" s="7"/>
      <c r="L289" s="535"/>
    </row>
    <row r="290" spans="1:12" s="8" customFormat="1" x14ac:dyDescent="0.25">
      <c r="A290" s="56"/>
      <c r="B290" s="56"/>
      <c r="C290" s="57"/>
      <c r="D290" s="18"/>
      <c r="E290" s="18"/>
      <c r="F290" s="18"/>
      <c r="G290" s="7"/>
      <c r="H290" s="7"/>
      <c r="I290" s="7"/>
      <c r="J290" s="7"/>
      <c r="K290" s="8">
        <f>SUM(K271:K285)</f>
        <v>0</v>
      </c>
      <c r="L290" s="535"/>
    </row>
    <row r="291" spans="1:12" s="8" customFormat="1" x14ac:dyDescent="0.25">
      <c r="A291" s="56"/>
      <c r="B291" s="56"/>
      <c r="C291" s="57"/>
      <c r="D291" s="18"/>
      <c r="E291" s="18"/>
      <c r="F291" s="18"/>
      <c r="G291" s="7"/>
      <c r="H291" s="7"/>
      <c r="I291" s="7"/>
      <c r="J291" s="7"/>
      <c r="L291" s="535"/>
    </row>
    <row r="292" spans="1:12" s="8" customFormat="1" x14ac:dyDescent="0.25">
      <c r="A292" s="56"/>
      <c r="B292" s="56"/>
      <c r="C292" s="57"/>
      <c r="D292" s="42"/>
      <c r="E292" s="21"/>
      <c r="F292" s="42"/>
      <c r="G292" s="7"/>
      <c r="H292" s="7"/>
      <c r="I292" s="7"/>
      <c r="J292" s="7"/>
      <c r="L292" s="535"/>
    </row>
    <row r="293" spans="1:12" s="8" customFormat="1" ht="14.25" hidden="1" customHeight="1" x14ac:dyDescent="0.2">
      <c r="A293" s="56"/>
      <c r="B293" s="56"/>
      <c r="C293" s="57"/>
      <c r="D293" s="23"/>
      <c r="E293" s="23"/>
      <c r="F293" s="23"/>
      <c r="G293" s="7"/>
      <c r="H293" s="7"/>
      <c r="I293" s="7"/>
      <c r="J293" s="7"/>
      <c r="L293" s="535"/>
    </row>
    <row r="294" spans="1:12" s="8" customFormat="1" ht="19.5" customHeight="1" x14ac:dyDescent="0.2">
      <c r="A294" s="56"/>
      <c r="B294" s="56"/>
      <c r="C294" s="57"/>
      <c r="D294" s="23"/>
      <c r="E294" s="23"/>
      <c r="F294" s="23"/>
      <c r="G294" s="7"/>
      <c r="H294" s="7"/>
      <c r="I294" s="7"/>
      <c r="J294" s="7"/>
      <c r="L294" s="535"/>
    </row>
    <row r="295" spans="1:12" s="8" customFormat="1" ht="28.5" customHeight="1" x14ac:dyDescent="0.25">
      <c r="A295" s="56"/>
      <c r="B295" s="56"/>
      <c r="C295" s="57"/>
      <c r="D295" s="18"/>
      <c r="E295" s="18"/>
      <c r="F295" s="18"/>
      <c r="G295" s="7"/>
      <c r="H295" s="7"/>
      <c r="I295" s="7"/>
      <c r="J295" s="7"/>
      <c r="L295" s="535"/>
    </row>
    <row r="296" spans="1:12" s="8" customFormat="1" x14ac:dyDescent="0.25">
      <c r="A296" s="56"/>
      <c r="B296" s="56"/>
      <c r="C296" s="57"/>
      <c r="D296" s="22"/>
      <c r="E296" s="21"/>
      <c r="F296" s="21"/>
      <c r="G296" s="7"/>
      <c r="H296" s="7"/>
      <c r="I296" s="7"/>
      <c r="J296" s="7"/>
      <c r="L296" s="535"/>
    </row>
    <row r="297" spans="1:12" s="8" customFormat="1" x14ac:dyDescent="0.25">
      <c r="A297" s="56"/>
      <c r="B297" s="56"/>
      <c r="C297" s="57"/>
      <c r="D297" s="22"/>
      <c r="E297" s="21"/>
      <c r="F297" s="21"/>
      <c r="G297" s="7"/>
      <c r="H297" s="7"/>
      <c r="I297" s="7"/>
      <c r="J297" s="7"/>
      <c r="L297" s="535"/>
    </row>
    <row r="298" spans="1:12" s="8" customFormat="1" ht="36" customHeight="1" x14ac:dyDescent="0.25">
      <c r="A298" s="56"/>
      <c r="B298" s="56"/>
      <c r="C298" s="57"/>
      <c r="D298" s="22"/>
      <c r="E298" s="21"/>
      <c r="F298" s="21"/>
      <c r="G298" s="7"/>
      <c r="H298" s="7"/>
      <c r="I298" s="7"/>
      <c r="J298" s="7"/>
      <c r="L298" s="535"/>
    </row>
    <row r="299" spans="1:12" s="8" customFormat="1" ht="21.75" customHeight="1" x14ac:dyDescent="0.25">
      <c r="A299" s="56"/>
      <c r="B299" s="56"/>
      <c r="C299" s="57"/>
      <c r="D299" s="22"/>
      <c r="E299" s="21"/>
      <c r="F299" s="21"/>
      <c r="G299" s="7"/>
      <c r="H299" s="7"/>
      <c r="I299" s="7"/>
      <c r="J299" s="7"/>
      <c r="L299" s="535"/>
    </row>
    <row r="300" spans="1:12" s="8" customFormat="1" ht="28.5" customHeight="1" x14ac:dyDescent="0.25">
      <c r="A300" s="56"/>
      <c r="B300" s="56"/>
      <c r="C300" s="57"/>
      <c r="D300" s="22"/>
      <c r="E300" s="21"/>
      <c r="F300" s="21"/>
      <c r="G300" s="7"/>
      <c r="H300" s="7"/>
      <c r="I300" s="7"/>
      <c r="J300" s="7"/>
      <c r="L300" s="535"/>
    </row>
    <row r="301" spans="1:12" s="8" customFormat="1" x14ac:dyDescent="0.25">
      <c r="A301" s="56"/>
      <c r="B301" s="56"/>
      <c r="C301" s="57"/>
      <c r="D301" s="22"/>
      <c r="E301" s="21"/>
      <c r="F301" s="21"/>
      <c r="G301" s="7"/>
      <c r="H301" s="7"/>
      <c r="I301" s="7"/>
      <c r="J301" s="7"/>
      <c r="L301" s="535"/>
    </row>
    <row r="302" spans="1:12" s="8" customFormat="1" x14ac:dyDescent="0.25">
      <c r="A302" s="56"/>
      <c r="B302" s="56"/>
      <c r="C302" s="57"/>
      <c r="D302" s="22"/>
      <c r="E302" s="21"/>
      <c r="F302" s="21"/>
      <c r="G302" s="7"/>
      <c r="H302" s="7"/>
      <c r="I302" s="7"/>
      <c r="J302" s="7"/>
      <c r="L302" s="535"/>
    </row>
    <row r="303" spans="1:12" s="8" customFormat="1" x14ac:dyDescent="0.25">
      <c r="A303" s="56"/>
      <c r="B303" s="56"/>
      <c r="C303" s="57"/>
      <c r="D303" s="30"/>
      <c r="E303" s="30"/>
      <c r="F303" s="30"/>
      <c r="G303" s="7"/>
      <c r="H303" s="7"/>
      <c r="I303" s="7"/>
      <c r="J303" s="7"/>
      <c r="L303" s="535"/>
    </row>
    <row r="304" spans="1:12" s="8" customFormat="1" x14ac:dyDescent="0.25">
      <c r="A304" s="56"/>
      <c r="B304" s="56"/>
      <c r="C304" s="57"/>
      <c r="D304" s="30"/>
      <c r="E304" s="30"/>
      <c r="F304" s="30"/>
      <c r="G304" s="7"/>
      <c r="H304" s="7"/>
      <c r="I304" s="7"/>
      <c r="J304" s="7"/>
      <c r="L304" s="535"/>
    </row>
    <row r="305" spans="1:12" s="8" customFormat="1" x14ac:dyDescent="0.25">
      <c r="A305" s="56"/>
      <c r="B305" s="56"/>
      <c r="C305" s="57"/>
      <c r="D305" s="30"/>
      <c r="E305" s="30"/>
      <c r="F305" s="30"/>
      <c r="G305" s="7"/>
      <c r="H305" s="7"/>
      <c r="I305" s="7"/>
      <c r="J305" s="7"/>
      <c r="L305" s="535"/>
    </row>
    <row r="306" spans="1:12" s="8" customFormat="1" x14ac:dyDescent="0.25">
      <c r="A306" s="56"/>
      <c r="B306" s="56"/>
      <c r="C306" s="57"/>
      <c r="D306" s="20"/>
      <c r="E306" s="21"/>
      <c r="F306" s="21"/>
      <c r="G306" s="7"/>
      <c r="H306" s="7"/>
      <c r="I306" s="7"/>
      <c r="J306" s="7"/>
      <c r="L306" s="535"/>
    </row>
    <row r="307" spans="1:12" s="8" customFormat="1" x14ac:dyDescent="0.25">
      <c r="A307" s="56"/>
      <c r="B307" s="56"/>
      <c r="C307" s="57"/>
      <c r="D307" s="20"/>
      <c r="E307" s="21"/>
      <c r="F307" s="21"/>
      <c r="G307" s="7"/>
      <c r="H307" s="7"/>
      <c r="I307" s="7"/>
      <c r="J307" s="7"/>
      <c r="L307" s="535"/>
    </row>
    <row r="308" spans="1:12" s="8" customFormat="1" x14ac:dyDescent="0.25">
      <c r="A308" s="56"/>
      <c r="B308" s="56"/>
      <c r="C308" s="57"/>
      <c r="D308" s="30"/>
      <c r="E308" s="30"/>
      <c r="F308" s="30"/>
      <c r="G308" s="7"/>
      <c r="H308" s="7"/>
      <c r="I308" s="7"/>
      <c r="J308" s="7"/>
      <c r="L308" s="535"/>
    </row>
    <row r="309" spans="1:12" s="8" customFormat="1" x14ac:dyDescent="0.25">
      <c r="A309" s="56"/>
      <c r="B309" s="56"/>
      <c r="C309" s="57"/>
      <c r="D309" s="30"/>
      <c r="E309" s="30"/>
      <c r="F309" s="30"/>
      <c r="G309" s="7"/>
      <c r="H309" s="7"/>
      <c r="I309" s="7"/>
      <c r="J309" s="7"/>
      <c r="L309" s="535"/>
    </row>
    <row r="310" spans="1:12" s="8" customFormat="1" x14ac:dyDescent="0.25">
      <c r="A310" s="56"/>
      <c r="B310" s="56"/>
      <c r="C310" s="57"/>
      <c r="D310" s="30"/>
      <c r="E310" s="30"/>
      <c r="F310" s="30"/>
      <c r="G310" s="7"/>
      <c r="H310" s="7"/>
      <c r="I310" s="7"/>
      <c r="J310" s="7"/>
      <c r="L310" s="535"/>
    </row>
    <row r="311" spans="1:12" s="8" customFormat="1" ht="57.75" customHeight="1" x14ac:dyDescent="0.25">
      <c r="A311" s="56"/>
      <c r="B311" s="56"/>
      <c r="C311" s="57"/>
      <c r="D311" s="43"/>
      <c r="E311" s="43"/>
      <c r="F311" s="43"/>
      <c r="G311" s="7"/>
      <c r="H311" s="7"/>
      <c r="I311" s="7"/>
      <c r="J311" s="7"/>
      <c r="L311" s="535"/>
    </row>
    <row r="312" spans="1:12" s="8" customFormat="1" x14ac:dyDescent="0.25">
      <c r="A312" s="56"/>
      <c r="B312" s="56"/>
      <c r="C312" s="57"/>
      <c r="D312" s="43"/>
      <c r="E312" s="43"/>
      <c r="F312" s="43"/>
      <c r="G312" s="7"/>
      <c r="H312" s="7"/>
      <c r="I312" s="7"/>
      <c r="J312" s="7"/>
      <c r="L312" s="535"/>
    </row>
    <row r="313" spans="1:12" s="8" customFormat="1" x14ac:dyDescent="0.25">
      <c r="A313" s="56"/>
      <c r="B313" s="56"/>
      <c r="C313" s="57"/>
      <c r="D313" s="43"/>
      <c r="E313" s="43"/>
      <c r="F313" s="43"/>
      <c r="G313" s="7"/>
      <c r="H313" s="7"/>
      <c r="I313" s="7"/>
      <c r="J313" s="7"/>
      <c r="L313" s="535"/>
    </row>
    <row r="314" spans="1:12" s="8" customFormat="1" ht="18.75" customHeight="1" x14ac:dyDescent="0.25">
      <c r="A314" s="56"/>
      <c r="B314" s="56"/>
      <c r="C314" s="57"/>
      <c r="D314" s="22"/>
      <c r="E314" s="21"/>
      <c r="F314" s="38"/>
      <c r="G314" s="7"/>
      <c r="H314" s="7"/>
      <c r="I314" s="7"/>
      <c r="J314" s="7"/>
      <c r="L314" s="535"/>
    </row>
    <row r="315" spans="1:12" x14ac:dyDescent="0.2">
      <c r="D315" s="3"/>
      <c r="E315" s="2"/>
    </row>
    <row r="316" spans="1:12" x14ac:dyDescent="0.2">
      <c r="D316" s="3"/>
      <c r="E316" s="2"/>
    </row>
    <row r="317" spans="1:12" x14ac:dyDescent="0.2">
      <c r="D317" s="3"/>
      <c r="E317" s="2"/>
    </row>
    <row r="318" spans="1:12" x14ac:dyDescent="0.2">
      <c r="D318" s="3"/>
      <c r="E318" s="2"/>
    </row>
    <row r="319" spans="1:12" x14ac:dyDescent="0.2">
      <c r="D319" s="3"/>
      <c r="E319" s="2"/>
    </row>
    <row r="320" spans="1:12" x14ac:dyDescent="0.2">
      <c r="D320" s="3"/>
      <c r="E320" s="2"/>
    </row>
    <row r="321" spans="4:5" x14ac:dyDescent="0.2">
      <c r="D321" s="3"/>
      <c r="E321" s="2"/>
    </row>
    <row r="322" spans="4:5" x14ac:dyDescent="0.2">
      <c r="D322" s="3"/>
      <c r="E322" s="2"/>
    </row>
    <row r="323" spans="4:5" x14ac:dyDescent="0.2">
      <c r="D323" s="3"/>
      <c r="E323" s="2"/>
    </row>
    <row r="324" spans="4:5" x14ac:dyDescent="0.2">
      <c r="D324" s="3"/>
      <c r="E324" s="2"/>
    </row>
    <row r="325" spans="4:5" x14ac:dyDescent="0.2">
      <c r="D325" s="3"/>
      <c r="E325" s="2"/>
    </row>
    <row r="326" spans="4:5" x14ac:dyDescent="0.2">
      <c r="D326" s="3"/>
      <c r="E326" s="2"/>
    </row>
    <row r="327" spans="4:5" x14ac:dyDescent="0.2">
      <c r="D327" s="3"/>
      <c r="E327" s="2"/>
    </row>
    <row r="328" spans="4:5" x14ac:dyDescent="0.2">
      <c r="D328" s="3"/>
      <c r="E328" s="2"/>
    </row>
    <row r="329" spans="4:5" x14ac:dyDescent="0.2">
      <c r="D329" s="3"/>
      <c r="E329" s="2"/>
    </row>
    <row r="330" spans="4:5" x14ac:dyDescent="0.2">
      <c r="D330" s="3"/>
      <c r="E330" s="2"/>
    </row>
    <row r="331" spans="4:5" x14ac:dyDescent="0.2">
      <c r="D331" s="3"/>
      <c r="E331" s="2"/>
    </row>
    <row r="332" spans="4:5" x14ac:dyDescent="0.2">
      <c r="D332" s="3"/>
      <c r="E332" s="2"/>
    </row>
    <row r="333" spans="4:5" x14ac:dyDescent="0.2">
      <c r="D333" s="3"/>
      <c r="E333" s="2"/>
    </row>
    <row r="334" spans="4:5" x14ac:dyDescent="0.2">
      <c r="D334" s="3"/>
      <c r="E334" s="2"/>
    </row>
    <row r="335" spans="4:5" x14ac:dyDescent="0.2">
      <c r="D335" s="3"/>
      <c r="E335" s="2"/>
    </row>
    <row r="336" spans="4:5" x14ac:dyDescent="0.2">
      <c r="D336" s="3"/>
      <c r="E336" s="2"/>
    </row>
    <row r="337" spans="4:5" x14ac:dyDescent="0.2">
      <c r="D337" s="3"/>
      <c r="E337" s="2"/>
    </row>
    <row r="338" spans="4:5" x14ac:dyDescent="0.2">
      <c r="D338" s="3"/>
      <c r="E338" s="2"/>
    </row>
    <row r="339" spans="4:5" x14ac:dyDescent="0.2">
      <c r="D339" s="3"/>
      <c r="E339" s="2"/>
    </row>
    <row r="340" spans="4:5" x14ac:dyDescent="0.2">
      <c r="D340" s="3"/>
      <c r="E340" s="2"/>
    </row>
    <row r="341" spans="4:5" x14ac:dyDescent="0.2">
      <c r="D341" s="3"/>
      <c r="E341" s="2"/>
    </row>
    <row r="342" spans="4:5" x14ac:dyDescent="0.2">
      <c r="D342" s="3"/>
      <c r="E342" s="2"/>
    </row>
    <row r="343" spans="4:5" x14ac:dyDescent="0.2">
      <c r="D343" s="3"/>
      <c r="E343" s="2"/>
    </row>
    <row r="344" spans="4:5" x14ac:dyDescent="0.2">
      <c r="D344" s="3"/>
      <c r="E344" s="2"/>
    </row>
  </sheetData>
  <mergeCells count="18">
    <mergeCell ref="A278:C278"/>
    <mergeCell ref="B14:E15"/>
    <mergeCell ref="A13:C13"/>
    <mergeCell ref="B10:I10"/>
    <mergeCell ref="A12:J12"/>
    <mergeCell ref="G14:G15"/>
    <mergeCell ref="H14:H15"/>
    <mergeCell ref="I14:K14"/>
    <mergeCell ref="A14:A15"/>
    <mergeCell ref="F14:F15"/>
    <mergeCell ref="J13:K13"/>
    <mergeCell ref="L12:L14"/>
    <mergeCell ref="E9:G9"/>
    <mergeCell ref="C1:J3"/>
    <mergeCell ref="B5:J5"/>
    <mergeCell ref="B6:I6"/>
    <mergeCell ref="B7:I7"/>
    <mergeCell ref="A8:I8"/>
  </mergeCells>
  <conditionalFormatting sqref="D87:F87">
    <cfRule type="expression" dxfId="125" priority="877" stopIfTrue="1">
      <formula>#REF!=""</formula>
    </cfRule>
    <cfRule type="expression" dxfId="124" priority="878" stopIfTrue="1">
      <formula>#REF!&lt;&gt;""</formula>
    </cfRule>
    <cfRule type="expression" dxfId="123" priority="879" stopIfTrue="1">
      <formula>AND(#REF!="",#REF!&lt;&gt;"")</formula>
    </cfRule>
  </conditionalFormatting>
  <conditionalFormatting sqref="D71:F71">
    <cfRule type="expression" dxfId="122" priority="874" stopIfTrue="1">
      <formula>#REF!=""</formula>
    </cfRule>
    <cfRule type="expression" dxfId="121" priority="875" stopIfTrue="1">
      <formula>#REF!&lt;&gt;""</formula>
    </cfRule>
    <cfRule type="expression" dxfId="120" priority="876" stopIfTrue="1">
      <formula>AND(#REF!="",#REF!&lt;&gt;"")</formula>
    </cfRule>
  </conditionalFormatting>
  <conditionalFormatting sqref="D95:F95 D81:F81">
    <cfRule type="expression" dxfId="119" priority="871" stopIfTrue="1">
      <formula>#REF!=""</formula>
    </cfRule>
    <cfRule type="expression" dxfId="118" priority="872" stopIfTrue="1">
      <formula>#REF!&lt;&gt;""</formula>
    </cfRule>
    <cfRule type="expression" dxfId="117" priority="873" stopIfTrue="1">
      <formula>AND(#REF!="",#REF!&lt;&gt;"")</formula>
    </cfRule>
  </conditionalFormatting>
  <conditionalFormatting sqref="D73:F73">
    <cfRule type="expression" dxfId="116" priority="868" stopIfTrue="1">
      <formula>#REF!=""</formula>
    </cfRule>
    <cfRule type="expression" dxfId="115" priority="869" stopIfTrue="1">
      <formula>#REF!&lt;&gt;""</formula>
    </cfRule>
    <cfRule type="expression" dxfId="114" priority="870" stopIfTrue="1">
      <formula>AND(#REF!="",#REF!&lt;&gt;"")</formula>
    </cfRule>
  </conditionalFormatting>
  <conditionalFormatting sqref="D70:F70">
    <cfRule type="expression" dxfId="113" priority="865" stopIfTrue="1">
      <formula>#REF!=""</formula>
    </cfRule>
    <cfRule type="expression" dxfId="112" priority="866" stopIfTrue="1">
      <formula>#REF!&lt;&gt;""</formula>
    </cfRule>
    <cfRule type="expression" dxfId="111" priority="867" stopIfTrue="1">
      <formula>AND(#REF!="",#REF!&lt;&gt;"")</formula>
    </cfRule>
  </conditionalFormatting>
  <conditionalFormatting sqref="D233:F233 D80:F80 H114:H115 D136:F136 D287:F288 D251:E251 D140 D145 D66:F66 D28:F29 G30 D264:F265 D90:F90 D252:F253 D72:F77 D82:F88 D249:F249 D124:F125 H117:H118 D139:F139 D127:F132 D184:F191 D314 D290:F291 D292:D302 D282:D289 D254:D276 D248 D235:F246 D255:F256 D254:E254 D195:F220 D218:D235 D189:D197 D166:D185 D157:D159 D143 D147:F157 D134:D135 D138 D123:D129 D98:F122 D88:D98 D75:D82 D67:D72 D69:F69 D34:D35 G34 D59 D61 D38:F40 D42:F58 D267:F268 D160:F165 D300:F313">
    <cfRule type="expression" dxfId="110" priority="862" stopIfTrue="1">
      <formula>#REF!=""</formula>
    </cfRule>
    <cfRule type="expression" dxfId="109" priority="863" stopIfTrue="1">
      <formula>#REF!&lt;&gt;""</formula>
    </cfRule>
    <cfRule type="expression" dxfId="108" priority="864" stopIfTrue="1">
      <formula>AND(#REF!="",#REF!&lt;&gt;"")</formula>
    </cfRule>
  </conditionalFormatting>
  <conditionalFormatting sqref="D102:F102 D130:F130 D96:F97 D244:F244 J146 D177 H219 D105:F105 D99:F100 D250:F251 D253:F253 D247:F248 D149:F149 J149 D180 D132:F147 H222">
    <cfRule type="expression" dxfId="107" priority="841" stopIfTrue="1">
      <formula>#REF!=""</formula>
    </cfRule>
    <cfRule type="expression" dxfId="106" priority="842" stopIfTrue="1">
      <formula>#REF!&lt;&gt;""</formula>
    </cfRule>
    <cfRule type="expression" dxfId="105" priority="843" stopIfTrue="1">
      <formula>AND(#REF!="",#REF!&lt;&gt;"")</formula>
    </cfRule>
  </conditionalFormatting>
  <conditionalFormatting sqref="E177:F177 E180:F180">
    <cfRule type="expression" dxfId="104" priority="790" stopIfTrue="1">
      <formula>#REF!=""</formula>
    </cfRule>
    <cfRule type="expression" dxfId="103" priority="791" stopIfTrue="1">
      <formula>#REF!&lt;&gt;""</formula>
    </cfRule>
    <cfRule type="expression" dxfId="102" priority="792" stopIfTrue="1">
      <formula>AND(#REF!="",#REF!&lt;&gt;"")</formula>
    </cfRule>
  </conditionalFormatting>
  <conditionalFormatting sqref="D169:F170 D172:F173">
    <cfRule type="expression" dxfId="101" priority="475" stopIfTrue="1">
      <formula>#REF!=""</formula>
    </cfRule>
    <cfRule type="expression" dxfId="100" priority="476" stopIfTrue="1">
      <formula>#REF!&lt;&gt;""</formula>
    </cfRule>
    <cfRule type="expression" dxfId="99" priority="477" stopIfTrue="1">
      <formula>AND(#REF!="",#REF!&lt;&gt;"")</formula>
    </cfRule>
  </conditionalFormatting>
  <conditionalFormatting sqref="D183:F183 D186:F186">
    <cfRule type="expression" dxfId="98" priority="472" stopIfTrue="1">
      <formula>#REF!=""</formula>
    </cfRule>
    <cfRule type="expression" dxfId="97" priority="473" stopIfTrue="1">
      <formula>#REF!&lt;&gt;""</formula>
    </cfRule>
    <cfRule type="expression" dxfId="96" priority="474" stopIfTrue="1">
      <formula>AND(#REF!="",#REF!&lt;&gt;"")</formula>
    </cfRule>
  </conditionalFormatting>
  <conditionalFormatting sqref="D25">
    <cfRule type="expression" dxfId="95" priority="469" stopIfTrue="1">
      <formula>#REF!=""</formula>
    </cfRule>
    <cfRule type="expression" dxfId="94" priority="470" stopIfTrue="1">
      <formula>#REF!&lt;&gt;""</formula>
    </cfRule>
    <cfRule type="expression" dxfId="93" priority="471" stopIfTrue="1">
      <formula>AND(#REF!="",#REF!&lt;&gt;"")</formula>
    </cfRule>
  </conditionalFormatting>
  <conditionalFormatting sqref="D27:F27">
    <cfRule type="expression" dxfId="92" priority="466" stopIfTrue="1">
      <formula>#REF!=""</formula>
    </cfRule>
    <cfRule type="expression" dxfId="91" priority="467" stopIfTrue="1">
      <formula>#REF!&lt;&gt;""</formula>
    </cfRule>
    <cfRule type="expression" dxfId="90" priority="468" stopIfTrue="1">
      <formula>AND(#REF!="",#REF!&lt;&gt;"")</formula>
    </cfRule>
  </conditionalFormatting>
  <conditionalFormatting sqref="G22:J22 I25:J25 J22:K25">
    <cfRule type="expression" dxfId="89" priority="463" stopIfTrue="1">
      <formula>#REF!=""</formula>
    </cfRule>
    <cfRule type="expression" dxfId="88" priority="464" stopIfTrue="1">
      <formula>#REF!&lt;&gt;""</formula>
    </cfRule>
    <cfRule type="expression" dxfId="87" priority="465" stopIfTrue="1">
      <formula>AND(#REF!="",#REF!&lt;&gt;"")</formula>
    </cfRule>
  </conditionalFormatting>
  <conditionalFormatting sqref="E22">
    <cfRule type="expression" dxfId="86" priority="35" stopIfTrue="1">
      <formula>#REF!=""</formula>
    </cfRule>
    <cfRule type="expression" dxfId="85" priority="36" stopIfTrue="1">
      <formula>#REF!&lt;&gt;""</formula>
    </cfRule>
    <cfRule type="expression" dxfId="84" priority="37" stopIfTrue="1">
      <formula>AND(#REF!="",#REF!&lt;&gt;"")</formula>
    </cfRule>
  </conditionalFormatting>
  <conditionalFormatting sqref="E23:E24 K22:K24">
    <cfRule type="expression" dxfId="83" priority="32" stopIfTrue="1">
      <formula>#REF!=""</formula>
    </cfRule>
    <cfRule type="expression" dxfId="82" priority="33" stopIfTrue="1">
      <formula>#REF!&lt;&gt;""</formula>
    </cfRule>
    <cfRule type="expression" dxfId="81" priority="34" stopIfTrue="1">
      <formula>AND(#REF!="",#REF!&lt;&gt;"")</formula>
    </cfRule>
  </conditionalFormatting>
  <conditionalFormatting sqref="E25">
    <cfRule type="expression" dxfId="80" priority="29" stopIfTrue="1">
      <formula>#REF!=""</formula>
    </cfRule>
    <cfRule type="expression" dxfId="79" priority="30" stopIfTrue="1">
      <formula>#REF!&lt;&gt;""</formula>
    </cfRule>
    <cfRule type="expression" dxfId="78" priority="31" stopIfTrue="1">
      <formula>AND(#REF!="",#REF!&lt;&gt;"")</formula>
    </cfRule>
  </conditionalFormatting>
  <conditionalFormatting sqref="K25">
    <cfRule type="expression" dxfId="77" priority="26" stopIfTrue="1">
      <formula>#REF!=""</formula>
    </cfRule>
    <cfRule type="expression" dxfId="76" priority="27" stopIfTrue="1">
      <formula>#REF!&lt;&gt;""</formula>
    </cfRule>
    <cfRule type="expression" dxfId="75" priority="28" stopIfTrue="1">
      <formula>AND(#REF!="",#REF!&lt;&gt;"")</formula>
    </cfRule>
  </conditionalFormatting>
  <conditionalFormatting sqref="D27:F27">
    <cfRule type="expression" dxfId="74" priority="23" stopIfTrue="1">
      <formula>#REF!=""</formula>
    </cfRule>
    <cfRule type="expression" dxfId="73" priority="24" stopIfTrue="1">
      <formula>#REF!&lt;&gt;""</formula>
    </cfRule>
    <cfRule type="expression" dxfId="72" priority="25" stopIfTrue="1">
      <formula>AND(#REF!="",#REF!&lt;&gt;"")</formula>
    </cfRule>
  </conditionalFormatting>
  <conditionalFormatting sqref="D24">
    <cfRule type="expression" dxfId="71" priority="20" stopIfTrue="1">
      <formula>#REF!=""</formula>
    </cfRule>
    <cfRule type="expression" dxfId="70" priority="21" stopIfTrue="1">
      <formula>#REF!&lt;&gt;""</formula>
    </cfRule>
    <cfRule type="expression" dxfId="69" priority="22" stopIfTrue="1">
      <formula>AND(#REF!="",#REF!&lt;&gt;"")</formula>
    </cfRule>
  </conditionalFormatting>
  <conditionalFormatting sqref="D26:F26">
    <cfRule type="expression" dxfId="68" priority="17" stopIfTrue="1">
      <formula>#REF!=""</formula>
    </cfRule>
    <cfRule type="expression" dxfId="67" priority="18" stopIfTrue="1">
      <formula>#REF!&lt;&gt;""</formula>
    </cfRule>
    <cfRule type="expression" dxfId="66" priority="19" stopIfTrue="1">
      <formula>AND(#REF!="",#REF!&lt;&gt;"")</formula>
    </cfRule>
  </conditionalFormatting>
  <conditionalFormatting sqref="I24:J24 J22:J23">
    <cfRule type="expression" dxfId="65" priority="14" stopIfTrue="1">
      <formula>#REF!=""</formula>
    </cfRule>
    <cfRule type="expression" dxfId="64" priority="15" stopIfTrue="1">
      <formula>#REF!&lt;&gt;""</formula>
    </cfRule>
    <cfRule type="expression" dxfId="63" priority="16" stopIfTrue="1">
      <formula>AND(#REF!="",#REF!&lt;&gt;"")</formula>
    </cfRule>
  </conditionalFormatting>
  <conditionalFormatting sqref="E22:E23">
    <cfRule type="expression" dxfId="62" priority="8" stopIfTrue="1">
      <formula>#REF!=""</formula>
    </cfRule>
    <cfRule type="expression" dxfId="61" priority="9" stopIfTrue="1">
      <formula>#REF!&lt;&gt;""</formula>
    </cfRule>
    <cfRule type="expression" dxfId="60" priority="10" stopIfTrue="1">
      <formula>AND(#REF!="",#REF!&lt;&gt;"")</formula>
    </cfRule>
  </conditionalFormatting>
  <conditionalFormatting sqref="E24">
    <cfRule type="expression" dxfId="59" priority="5" stopIfTrue="1">
      <formula>#REF!=""</formula>
    </cfRule>
    <cfRule type="expression" dxfId="58" priority="6" stopIfTrue="1">
      <formula>#REF!&lt;&gt;""</formula>
    </cfRule>
    <cfRule type="expression" dxfId="57" priority="7" stopIfTrue="1">
      <formula>AND(#REF!="",#REF!&lt;&gt;"")</formula>
    </cfRule>
  </conditionalFormatting>
  <conditionalFormatting sqref="K24">
    <cfRule type="expression" dxfId="56" priority="2" stopIfTrue="1">
      <formula>#REF!=""</formula>
    </cfRule>
    <cfRule type="expression" dxfId="55" priority="3" stopIfTrue="1">
      <formula>#REF!&lt;&gt;""</formula>
    </cfRule>
    <cfRule type="expression" dxfId="54" priority="4" stopIfTrue="1">
      <formula>AND(#REF!="",#REF!&lt;&gt;"")</formula>
    </cfRule>
  </conditionalFormatting>
  <pageMargins left="0.78740157480314965" right="0" top="0.19685039370078741" bottom="0.19685039370078741" header="0.51181102362204722" footer="0.51181102362204722"/>
  <pageSetup paperSize="9" scale="66" orientation="portrait" r:id="rId1"/>
  <headerFooter alignWithMargins="0"/>
  <rowBreaks count="7" manualBreakCount="7">
    <brk id="101" max="6" man="1"/>
    <brk id="126" max="6" man="1"/>
    <brk id="159" max="6" man="1"/>
    <brk id="200" max="6" man="1"/>
    <brk id="231" max="6" man="1"/>
    <brk id="254" max="6" man="1"/>
    <brk id="278" max="6" man="1"/>
  </rowBreaks>
  <colBreaks count="1" manualBreakCount="1">
    <brk id="26" max="274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V319"/>
  <sheetViews>
    <sheetView tabSelected="1" view="pageBreakPreview" zoomScaleSheetLayoutView="100" workbookViewId="0">
      <selection activeCell="A9" sqref="A9:E9"/>
    </sheetView>
  </sheetViews>
  <sheetFormatPr defaultRowHeight="15.75" x14ac:dyDescent="0.2"/>
  <cols>
    <col min="1" max="1" width="44.5703125" style="440" customWidth="1"/>
    <col min="2" max="2" width="20.140625" style="531" customWidth="1"/>
    <col min="3" max="3" width="0.42578125" style="449" hidden="1" customWidth="1"/>
    <col min="4" max="4" width="18.85546875" style="441" customWidth="1"/>
    <col min="5" max="5" width="18.28515625" style="441" customWidth="1"/>
    <col min="6" max="6" width="53" style="448" customWidth="1"/>
    <col min="7" max="7" width="14.140625" style="443" customWidth="1"/>
    <col min="8" max="16384" width="9.140625" style="443"/>
  </cols>
  <sheetData>
    <row r="1" spans="1:256" x14ac:dyDescent="0.2">
      <c r="B1" s="701"/>
      <c r="C1" s="701"/>
      <c r="F1" s="442"/>
    </row>
    <row r="2" spans="1:256" ht="19.5" customHeight="1" x14ac:dyDescent="0.2">
      <c r="A2" s="444"/>
      <c r="B2" s="702"/>
      <c r="C2" s="702"/>
      <c r="D2" s="703" t="s">
        <v>439</v>
      </c>
      <c r="E2" s="703"/>
      <c r="F2" s="226"/>
      <c r="G2" s="445"/>
      <c r="H2" s="445"/>
    </row>
    <row r="3" spans="1:256" ht="12.75" customHeight="1" x14ac:dyDescent="0.2">
      <c r="A3" s="446"/>
      <c r="B3" s="447"/>
      <c r="C3" s="447"/>
      <c r="D3" s="447"/>
      <c r="E3" s="447"/>
      <c r="F3" s="442"/>
      <c r="G3" s="447"/>
      <c r="H3" s="447"/>
    </row>
    <row r="4" spans="1:256" ht="16.5" customHeight="1" x14ac:dyDescent="0.2">
      <c r="A4" s="704" t="s">
        <v>440</v>
      </c>
      <c r="B4" s="704"/>
      <c r="C4" s="704"/>
      <c r="D4" s="704"/>
      <c r="E4" s="704"/>
      <c r="F4" s="673"/>
      <c r="G4" s="447"/>
      <c r="H4" s="447"/>
    </row>
    <row r="5" spans="1:256" ht="12.75" customHeight="1" x14ac:dyDescent="0.2">
      <c r="A5" s="445"/>
      <c r="B5" s="702" t="s">
        <v>424</v>
      </c>
      <c r="C5" s="702"/>
      <c r="D5" s="702"/>
      <c r="E5" s="702"/>
      <c r="F5" s="673"/>
      <c r="G5" s="445"/>
      <c r="H5" s="445"/>
    </row>
    <row r="6" spans="1:256" ht="12.75" x14ac:dyDescent="0.2">
      <c r="A6" s="702" t="s">
        <v>441</v>
      </c>
      <c r="B6" s="702"/>
      <c r="C6" s="702"/>
      <c r="D6" s="702"/>
      <c r="E6" s="702"/>
      <c r="F6" s="673"/>
      <c r="G6" s="445"/>
      <c r="H6" s="445"/>
    </row>
    <row r="7" spans="1:256" x14ac:dyDescent="0.2">
      <c r="A7" s="702" t="s">
        <v>505</v>
      </c>
      <c r="B7" s="702"/>
      <c r="C7" s="702"/>
      <c r="D7" s="702"/>
      <c r="E7" s="702"/>
    </row>
    <row r="8" spans="1:256" x14ac:dyDescent="0.2">
      <c r="A8" s="449"/>
      <c r="B8" s="449"/>
      <c r="D8" s="450"/>
    </row>
    <row r="9" spans="1:256" ht="20.25" customHeight="1" x14ac:dyDescent="0.2">
      <c r="A9" s="707" t="s">
        <v>555</v>
      </c>
      <c r="B9" s="707"/>
      <c r="C9" s="707"/>
      <c r="D9" s="707"/>
      <c r="E9" s="707"/>
    </row>
    <row r="10" spans="1:256" ht="20.25" customHeight="1" x14ac:dyDescent="0.2">
      <c r="A10" s="451"/>
      <c r="B10" s="451"/>
      <c r="C10" s="451"/>
      <c r="D10" s="451"/>
      <c r="E10" s="452" t="s">
        <v>442</v>
      </c>
    </row>
    <row r="11" spans="1:256" ht="48" customHeight="1" x14ac:dyDescent="0.2">
      <c r="A11" s="708" t="s">
        <v>508</v>
      </c>
      <c r="B11" s="709"/>
      <c r="C11" s="709"/>
      <c r="D11" s="709"/>
      <c r="E11" s="709"/>
    </row>
    <row r="12" spans="1:256" ht="10.5" customHeight="1" x14ac:dyDescent="0.2">
      <c r="A12" s="451"/>
      <c r="B12" s="451"/>
      <c r="C12" s="451"/>
      <c r="D12" s="451"/>
    </row>
    <row r="13" spans="1:256" ht="15" customHeight="1" x14ac:dyDescent="0.2">
      <c r="A13" s="441"/>
      <c r="B13" s="441"/>
      <c r="C13" s="441"/>
      <c r="E13" s="452" t="s">
        <v>443</v>
      </c>
      <c r="G13" s="441"/>
      <c r="H13" s="441"/>
      <c r="I13" s="441"/>
      <c r="J13" s="441"/>
      <c r="K13" s="441"/>
      <c r="L13" s="441"/>
      <c r="M13" s="441"/>
      <c r="N13" s="441"/>
      <c r="O13" s="441"/>
      <c r="P13" s="441"/>
      <c r="Q13" s="441"/>
      <c r="R13" s="441"/>
      <c r="S13" s="441"/>
      <c r="T13" s="441"/>
      <c r="U13" s="441"/>
      <c r="V13" s="441"/>
      <c r="W13" s="441"/>
      <c r="X13" s="441"/>
      <c r="Y13" s="441"/>
      <c r="Z13" s="441"/>
      <c r="AA13" s="441"/>
      <c r="AB13" s="441"/>
      <c r="AC13" s="441"/>
      <c r="AD13" s="441"/>
      <c r="AE13" s="441"/>
      <c r="AF13" s="441"/>
      <c r="AG13" s="441"/>
      <c r="AH13" s="441"/>
      <c r="AI13" s="441"/>
      <c r="AJ13" s="441"/>
      <c r="AK13" s="441"/>
      <c r="AL13" s="441"/>
      <c r="AM13" s="441"/>
      <c r="AN13" s="441"/>
      <c r="AO13" s="441"/>
      <c r="AP13" s="441"/>
      <c r="AQ13" s="441"/>
      <c r="AR13" s="441"/>
      <c r="AS13" s="441"/>
      <c r="AT13" s="441"/>
      <c r="AU13" s="441"/>
      <c r="AV13" s="441"/>
      <c r="AW13" s="441"/>
      <c r="AX13" s="441"/>
      <c r="AY13" s="441"/>
      <c r="AZ13" s="441"/>
      <c r="BA13" s="441"/>
      <c r="BB13" s="441"/>
      <c r="BC13" s="441"/>
      <c r="BD13" s="441"/>
      <c r="BE13" s="441"/>
      <c r="BF13" s="441"/>
      <c r="BG13" s="441"/>
      <c r="BH13" s="441"/>
      <c r="BI13" s="441"/>
      <c r="BJ13" s="441"/>
      <c r="BK13" s="441"/>
      <c r="BL13" s="441"/>
      <c r="BM13" s="441"/>
      <c r="BN13" s="441"/>
      <c r="BO13" s="441"/>
      <c r="BP13" s="441"/>
      <c r="BQ13" s="441"/>
      <c r="BR13" s="441"/>
      <c r="BS13" s="441"/>
      <c r="BT13" s="441"/>
      <c r="BU13" s="441"/>
      <c r="BV13" s="441"/>
      <c r="BW13" s="441"/>
      <c r="BX13" s="441"/>
      <c r="BY13" s="441"/>
      <c r="BZ13" s="441"/>
      <c r="CA13" s="441"/>
      <c r="CB13" s="441"/>
      <c r="CC13" s="441"/>
      <c r="CD13" s="441"/>
      <c r="CE13" s="441"/>
      <c r="CF13" s="441"/>
      <c r="CG13" s="441"/>
      <c r="CH13" s="441"/>
      <c r="CI13" s="441"/>
      <c r="CJ13" s="441"/>
      <c r="CK13" s="441"/>
      <c r="CL13" s="441"/>
      <c r="CM13" s="441"/>
      <c r="CN13" s="441"/>
      <c r="CO13" s="441"/>
      <c r="CP13" s="441"/>
      <c r="CQ13" s="441"/>
      <c r="CR13" s="441"/>
      <c r="CS13" s="441"/>
      <c r="CT13" s="441"/>
      <c r="CU13" s="441"/>
      <c r="CV13" s="441"/>
      <c r="CW13" s="441"/>
      <c r="CX13" s="441"/>
      <c r="CY13" s="441"/>
      <c r="CZ13" s="441"/>
      <c r="DA13" s="441"/>
      <c r="DB13" s="441"/>
      <c r="DC13" s="441"/>
      <c r="DD13" s="441"/>
      <c r="DE13" s="441"/>
      <c r="DF13" s="441"/>
      <c r="DG13" s="441"/>
      <c r="DH13" s="441"/>
      <c r="DI13" s="441"/>
      <c r="DJ13" s="441"/>
      <c r="DK13" s="441"/>
      <c r="DL13" s="441"/>
      <c r="DM13" s="441"/>
      <c r="DN13" s="441"/>
      <c r="DO13" s="441"/>
      <c r="DP13" s="441"/>
      <c r="DQ13" s="441"/>
      <c r="DR13" s="441"/>
      <c r="DS13" s="441"/>
      <c r="DT13" s="441"/>
      <c r="DU13" s="441"/>
      <c r="DV13" s="441"/>
      <c r="DW13" s="441"/>
      <c r="DX13" s="441"/>
      <c r="DY13" s="441"/>
      <c r="DZ13" s="441"/>
      <c r="EA13" s="441"/>
      <c r="EB13" s="441"/>
      <c r="EC13" s="441"/>
      <c r="ED13" s="441"/>
      <c r="EE13" s="441"/>
      <c r="EF13" s="441"/>
      <c r="EG13" s="441"/>
      <c r="EH13" s="441"/>
      <c r="EI13" s="441"/>
      <c r="EJ13" s="441"/>
      <c r="EK13" s="441"/>
      <c r="EL13" s="441"/>
      <c r="EM13" s="441"/>
      <c r="EN13" s="441"/>
      <c r="EO13" s="441"/>
      <c r="EP13" s="441"/>
      <c r="EQ13" s="441"/>
      <c r="ER13" s="441"/>
      <c r="ES13" s="441"/>
      <c r="ET13" s="441"/>
      <c r="EU13" s="441"/>
      <c r="EV13" s="441"/>
      <c r="EW13" s="441"/>
      <c r="EX13" s="441"/>
      <c r="EY13" s="441"/>
      <c r="EZ13" s="441"/>
      <c r="FA13" s="441"/>
      <c r="FB13" s="441"/>
      <c r="FC13" s="441"/>
      <c r="FD13" s="441"/>
      <c r="FE13" s="441"/>
      <c r="FF13" s="441"/>
      <c r="FG13" s="441"/>
      <c r="FH13" s="441"/>
      <c r="FI13" s="441"/>
      <c r="FJ13" s="441"/>
      <c r="FK13" s="441"/>
      <c r="FL13" s="441"/>
      <c r="FM13" s="441"/>
      <c r="FN13" s="441"/>
      <c r="FO13" s="441"/>
      <c r="FP13" s="441"/>
      <c r="FQ13" s="441"/>
      <c r="FR13" s="441"/>
      <c r="FS13" s="441"/>
      <c r="FT13" s="441"/>
      <c r="FU13" s="441"/>
      <c r="FV13" s="441"/>
      <c r="FW13" s="441"/>
      <c r="FX13" s="441"/>
      <c r="FY13" s="441"/>
      <c r="FZ13" s="441"/>
      <c r="GA13" s="441"/>
      <c r="GB13" s="441"/>
      <c r="GC13" s="441"/>
      <c r="GD13" s="441"/>
      <c r="GE13" s="441"/>
      <c r="GF13" s="441"/>
      <c r="GG13" s="441"/>
      <c r="GH13" s="441"/>
      <c r="GI13" s="441"/>
      <c r="GJ13" s="441"/>
      <c r="GK13" s="441"/>
      <c r="GL13" s="441"/>
      <c r="GM13" s="441"/>
      <c r="GN13" s="441"/>
      <c r="GO13" s="441"/>
      <c r="GP13" s="441"/>
      <c r="GQ13" s="441"/>
      <c r="GR13" s="441"/>
      <c r="GS13" s="441"/>
      <c r="GT13" s="441"/>
      <c r="GU13" s="441"/>
      <c r="GV13" s="441"/>
      <c r="GW13" s="441"/>
      <c r="GX13" s="441"/>
      <c r="GY13" s="441"/>
      <c r="GZ13" s="441"/>
      <c r="HA13" s="441"/>
      <c r="HB13" s="441"/>
      <c r="HC13" s="441"/>
      <c r="HD13" s="441"/>
      <c r="HE13" s="441"/>
      <c r="HF13" s="441"/>
      <c r="HG13" s="441"/>
      <c r="HH13" s="441"/>
      <c r="HI13" s="441"/>
      <c r="HJ13" s="441"/>
      <c r="HK13" s="441"/>
      <c r="HL13" s="441"/>
      <c r="HM13" s="441"/>
      <c r="HN13" s="441"/>
      <c r="HO13" s="441"/>
      <c r="HP13" s="441"/>
      <c r="HQ13" s="441"/>
      <c r="HR13" s="441"/>
      <c r="HS13" s="441"/>
      <c r="HT13" s="441"/>
      <c r="HU13" s="441"/>
      <c r="HV13" s="441"/>
      <c r="HW13" s="441"/>
      <c r="HX13" s="441"/>
      <c r="HY13" s="441"/>
      <c r="HZ13" s="441"/>
      <c r="IA13" s="441"/>
      <c r="IB13" s="441"/>
      <c r="IC13" s="441"/>
      <c r="ID13" s="441"/>
      <c r="IE13" s="441"/>
      <c r="IF13" s="441"/>
      <c r="IG13" s="441"/>
      <c r="IH13" s="441"/>
      <c r="II13" s="441"/>
      <c r="IJ13" s="441"/>
      <c r="IK13" s="441"/>
      <c r="IL13" s="441"/>
      <c r="IM13" s="441"/>
      <c r="IN13" s="441"/>
      <c r="IO13" s="441"/>
      <c r="IP13" s="441"/>
      <c r="IQ13" s="441"/>
      <c r="IR13" s="441"/>
      <c r="IS13" s="441"/>
      <c r="IT13" s="441"/>
      <c r="IU13" s="441"/>
      <c r="IV13" s="441"/>
    </row>
    <row r="14" spans="1:256" ht="22.5" customHeight="1" x14ac:dyDescent="0.25">
      <c r="A14" s="693" t="s">
        <v>444</v>
      </c>
      <c r="B14" s="710" t="s">
        <v>409</v>
      </c>
      <c r="C14" s="711"/>
      <c r="D14" s="711"/>
      <c r="E14" s="712"/>
    </row>
    <row r="15" spans="1:256" ht="37.5" customHeight="1" x14ac:dyDescent="0.25">
      <c r="A15" s="693"/>
      <c r="B15" s="453" t="s">
        <v>292</v>
      </c>
      <c r="D15" s="453" t="s">
        <v>397</v>
      </c>
      <c r="E15" s="453" t="s">
        <v>506</v>
      </c>
    </row>
    <row r="16" spans="1:256" s="457" customFormat="1" ht="27" customHeight="1" x14ac:dyDescent="0.2">
      <c r="A16" s="454" t="s">
        <v>445</v>
      </c>
      <c r="B16" s="455">
        <v>0.3</v>
      </c>
      <c r="C16" s="449"/>
      <c r="D16" s="455">
        <v>0.3</v>
      </c>
      <c r="E16" s="455">
        <v>0.3</v>
      </c>
      <c r="F16" s="448"/>
      <c r="G16" s="456"/>
    </row>
    <row r="17" spans="1:7" s="462" customFormat="1" ht="35.25" hidden="1" customHeight="1" x14ac:dyDescent="0.2">
      <c r="A17" s="458" t="s">
        <v>446</v>
      </c>
      <c r="B17" s="459"/>
      <c r="C17" s="460"/>
      <c r="D17" s="459"/>
      <c r="E17" s="459"/>
      <c r="F17" s="461"/>
    </row>
    <row r="18" spans="1:7" s="457" customFormat="1" ht="18.75" customHeight="1" x14ac:dyDescent="0.2">
      <c r="A18" s="454" t="s">
        <v>447</v>
      </c>
      <c r="B18" s="455">
        <f>0.3+0.3</f>
        <v>0.6</v>
      </c>
      <c r="C18" s="449"/>
      <c r="D18" s="455">
        <v>0.6</v>
      </c>
      <c r="E18" s="455">
        <v>0.6</v>
      </c>
      <c r="F18" s="448"/>
      <c r="G18" s="456"/>
    </row>
    <row r="19" spans="1:7" s="457" customFormat="1" ht="25.5" hidden="1" customHeight="1" x14ac:dyDescent="0.2">
      <c r="A19" s="454" t="s">
        <v>448</v>
      </c>
      <c r="B19" s="455"/>
      <c r="C19" s="449"/>
      <c r="D19" s="455"/>
      <c r="E19" s="455"/>
      <c r="F19" s="448"/>
      <c r="G19" s="456"/>
    </row>
    <row r="20" spans="1:7" s="457" customFormat="1" ht="18" customHeight="1" x14ac:dyDescent="0.2">
      <c r="A20" s="454" t="s">
        <v>449</v>
      </c>
      <c r="B20" s="455">
        <v>0.9</v>
      </c>
      <c r="C20" s="449"/>
      <c r="D20" s="455">
        <v>0.9</v>
      </c>
      <c r="E20" s="455">
        <v>0.9</v>
      </c>
      <c r="F20" s="448"/>
    </row>
    <row r="21" spans="1:7" s="457" customFormat="1" ht="16.5" customHeight="1" x14ac:dyDescent="0.25">
      <c r="A21" s="454" t="s">
        <v>450</v>
      </c>
      <c r="B21" s="455">
        <v>0.3</v>
      </c>
      <c r="C21" s="463"/>
      <c r="D21" s="455">
        <v>0.3</v>
      </c>
      <c r="E21" s="455">
        <v>0.3</v>
      </c>
      <c r="F21" s="448"/>
    </row>
    <row r="22" spans="1:7" s="457" customFormat="1" ht="20.25" hidden="1" customHeight="1" x14ac:dyDescent="0.25">
      <c r="A22" s="464" t="s">
        <v>451</v>
      </c>
      <c r="B22" s="459"/>
      <c r="C22" s="465"/>
      <c r="D22" s="459"/>
      <c r="E22" s="459"/>
      <c r="F22" s="448"/>
    </row>
    <row r="23" spans="1:7" s="457" customFormat="1" ht="23.25" hidden="1" customHeight="1" x14ac:dyDescent="0.2">
      <c r="A23" s="466" t="s">
        <v>452</v>
      </c>
      <c r="B23" s="467"/>
      <c r="C23" s="468"/>
      <c r="D23" s="467"/>
      <c r="E23" s="467"/>
      <c r="F23" s="448"/>
    </row>
    <row r="24" spans="1:7" s="457" customFormat="1" hidden="1" x14ac:dyDescent="0.25">
      <c r="A24" s="454" t="s">
        <v>453</v>
      </c>
      <c r="B24" s="455">
        <v>0.3</v>
      </c>
      <c r="C24" s="469"/>
      <c r="D24" s="455">
        <v>0.3</v>
      </c>
      <c r="E24" s="455">
        <v>0.3</v>
      </c>
      <c r="F24" s="448"/>
    </row>
    <row r="25" spans="1:7" s="457" customFormat="1" ht="16.5" customHeight="1" x14ac:dyDescent="0.25">
      <c r="A25" s="454" t="s">
        <v>454</v>
      </c>
      <c r="B25" s="455">
        <v>0.4</v>
      </c>
      <c r="C25" s="470"/>
      <c r="D25" s="455">
        <v>0.4</v>
      </c>
      <c r="E25" s="455">
        <v>0.4</v>
      </c>
      <c r="F25" s="448"/>
    </row>
    <row r="26" spans="1:7" s="457" customFormat="1" ht="16.5" customHeight="1" x14ac:dyDescent="0.25">
      <c r="A26" s="454" t="s">
        <v>455</v>
      </c>
      <c r="B26" s="455">
        <v>0.2</v>
      </c>
      <c r="C26" s="470"/>
      <c r="D26" s="455">
        <v>0.2</v>
      </c>
      <c r="E26" s="455">
        <v>0.2</v>
      </c>
      <c r="F26" s="448"/>
    </row>
    <row r="27" spans="1:7" s="457" customFormat="1" ht="20.25" customHeight="1" x14ac:dyDescent="0.2">
      <c r="A27" s="471" t="s">
        <v>66</v>
      </c>
      <c r="B27" s="472">
        <f>SUM(B16:B26)</f>
        <v>2.9999999999999996</v>
      </c>
      <c r="C27" s="472">
        <f>SUM(C16:C26)</f>
        <v>0</v>
      </c>
      <c r="D27" s="472">
        <f>SUM(D16:D26)</f>
        <v>2.9999999999999996</v>
      </c>
      <c r="E27" s="472">
        <f>SUM(E16:E26)</f>
        <v>2.9999999999999996</v>
      </c>
      <c r="F27" s="448"/>
    </row>
    <row r="28" spans="1:7" s="457" customFormat="1" ht="20.25" hidden="1" customHeight="1" x14ac:dyDescent="0.2">
      <c r="A28" s="473"/>
      <c r="B28" s="474"/>
      <c r="C28" s="474"/>
      <c r="D28" s="474"/>
      <c r="E28" s="474"/>
      <c r="F28" s="448"/>
    </row>
    <row r="29" spans="1:7" s="457" customFormat="1" ht="18" customHeight="1" x14ac:dyDescent="0.2">
      <c r="A29" s="473"/>
      <c r="B29" s="474"/>
      <c r="C29" s="474"/>
      <c r="D29" s="474"/>
      <c r="E29" s="456" t="s">
        <v>456</v>
      </c>
      <c r="F29" s="448"/>
    </row>
    <row r="30" spans="1:7" s="457" customFormat="1" ht="79.5" customHeight="1" x14ac:dyDescent="0.25">
      <c r="A30" s="705" t="s">
        <v>509</v>
      </c>
      <c r="B30" s="706"/>
      <c r="C30" s="706"/>
      <c r="D30" s="706"/>
      <c r="E30" s="706"/>
      <c r="F30" s="475"/>
      <c r="G30" s="456"/>
    </row>
    <row r="31" spans="1:7" s="457" customFormat="1" ht="13.5" customHeight="1" x14ac:dyDescent="0.2">
      <c r="A31" s="476"/>
      <c r="B31" s="443"/>
      <c r="C31" s="443"/>
      <c r="D31" s="441"/>
      <c r="E31" s="441" t="s">
        <v>405</v>
      </c>
      <c r="F31" s="448"/>
    </row>
    <row r="32" spans="1:7" s="457" customFormat="1" ht="33.75" customHeight="1" x14ac:dyDescent="0.25">
      <c r="A32" s="688" t="s">
        <v>457</v>
      </c>
      <c r="B32" s="690" t="s">
        <v>409</v>
      </c>
      <c r="C32" s="690"/>
      <c r="D32" s="690"/>
      <c r="E32" s="690"/>
      <c r="F32" s="475"/>
    </row>
    <row r="33" spans="1:7" s="457" customFormat="1" ht="31.5" customHeight="1" x14ac:dyDescent="0.25">
      <c r="A33" s="689"/>
      <c r="B33" s="695"/>
      <c r="C33" s="696"/>
      <c r="D33" s="696"/>
      <c r="E33" s="697"/>
      <c r="F33" s="475"/>
    </row>
    <row r="34" spans="1:7" s="457" customFormat="1" hidden="1" x14ac:dyDescent="0.25">
      <c r="A34" s="562" t="s">
        <v>445</v>
      </c>
      <c r="B34" s="698">
        <v>0</v>
      </c>
      <c r="C34" s="698"/>
      <c r="D34" s="698"/>
      <c r="E34" s="698"/>
      <c r="F34" s="478" t="s">
        <v>458</v>
      </c>
    </row>
    <row r="35" spans="1:7" s="457" customFormat="1" ht="19.5" hidden="1" customHeight="1" x14ac:dyDescent="0.25">
      <c r="A35" s="563" t="s">
        <v>446</v>
      </c>
      <c r="B35" s="698">
        <v>0</v>
      </c>
      <c r="C35" s="698"/>
      <c r="D35" s="698"/>
      <c r="E35" s="698"/>
      <c r="F35" s="448"/>
    </row>
    <row r="36" spans="1:7" s="457" customFormat="1" ht="24" customHeight="1" x14ac:dyDescent="0.25">
      <c r="A36" s="562" t="s">
        <v>447</v>
      </c>
      <c r="B36" s="698">
        <v>230</v>
      </c>
      <c r="C36" s="698"/>
      <c r="D36" s="698"/>
      <c r="E36" s="698"/>
      <c r="F36" s="448"/>
    </row>
    <row r="37" spans="1:7" s="457" customFormat="1" ht="24.75" customHeight="1" x14ac:dyDescent="0.25">
      <c r="A37" s="454" t="s">
        <v>449</v>
      </c>
      <c r="B37" s="699">
        <v>460</v>
      </c>
      <c r="C37" s="699"/>
      <c r="D37" s="699"/>
      <c r="E37" s="699"/>
      <c r="F37" s="480">
        <f t="shared" ref="F37:F42" si="0">B37/12</f>
        <v>38.333333333333336</v>
      </c>
    </row>
    <row r="38" spans="1:7" s="457" customFormat="1" ht="21" customHeight="1" x14ac:dyDescent="0.25">
      <c r="A38" s="454" t="s">
        <v>450</v>
      </c>
      <c r="B38" s="699">
        <v>265</v>
      </c>
      <c r="C38" s="699"/>
      <c r="D38" s="699"/>
      <c r="E38" s="699"/>
      <c r="F38" s="480">
        <f t="shared" si="0"/>
        <v>22.083333333333332</v>
      </c>
    </row>
    <row r="39" spans="1:7" s="457" customFormat="1" ht="18.75" customHeight="1" x14ac:dyDescent="0.25">
      <c r="A39" s="454" t="s">
        <v>453</v>
      </c>
      <c r="B39" s="699">
        <v>180</v>
      </c>
      <c r="C39" s="699"/>
      <c r="D39" s="699"/>
      <c r="E39" s="699"/>
      <c r="F39" s="480">
        <f t="shared" si="0"/>
        <v>15</v>
      </c>
      <c r="G39" s="481"/>
    </row>
    <row r="40" spans="1:7" s="457" customFormat="1" ht="20.25" customHeight="1" x14ac:dyDescent="0.25">
      <c r="A40" s="454" t="s">
        <v>454</v>
      </c>
      <c r="B40" s="699">
        <v>330</v>
      </c>
      <c r="C40" s="699"/>
      <c r="D40" s="699"/>
      <c r="E40" s="699"/>
      <c r="F40" s="480">
        <f t="shared" si="0"/>
        <v>27.5</v>
      </c>
    </row>
    <row r="41" spans="1:7" s="457" customFormat="1" ht="22.5" customHeight="1" x14ac:dyDescent="0.25">
      <c r="A41" s="454" t="s">
        <v>455</v>
      </c>
      <c r="B41" s="699">
        <v>0</v>
      </c>
      <c r="C41" s="699"/>
      <c r="D41" s="699"/>
      <c r="E41" s="699"/>
      <c r="F41" s="480">
        <f t="shared" si="0"/>
        <v>0</v>
      </c>
    </row>
    <row r="42" spans="1:7" s="457" customFormat="1" ht="24" customHeight="1" x14ac:dyDescent="0.2">
      <c r="A42" s="471" t="s">
        <v>66</v>
      </c>
      <c r="B42" s="700">
        <f>B34+B36+B37+B38+B39+B40+B41</f>
        <v>1465</v>
      </c>
      <c r="C42" s="700"/>
      <c r="D42" s="700"/>
      <c r="E42" s="700"/>
      <c r="F42" s="480">
        <f t="shared" si="0"/>
        <v>122.08333333333333</v>
      </c>
    </row>
    <row r="43" spans="1:7" s="457" customFormat="1" ht="21" customHeight="1" x14ac:dyDescent="0.25">
      <c r="A43" s="483"/>
      <c r="B43" s="484"/>
      <c r="C43" s="470"/>
      <c r="D43" s="456"/>
      <c r="E43" s="456" t="s">
        <v>545</v>
      </c>
      <c r="F43" s="448"/>
    </row>
    <row r="44" spans="1:7" s="457" customFormat="1" ht="22.5" customHeight="1" x14ac:dyDescent="0.2">
      <c r="A44" s="691" t="s">
        <v>510</v>
      </c>
      <c r="B44" s="691"/>
      <c r="C44" s="691"/>
      <c r="D44" s="691"/>
      <c r="E44" s="691"/>
      <c r="F44" s="692"/>
    </row>
    <row r="45" spans="1:7" s="457" customFormat="1" ht="32.25" customHeight="1" x14ac:dyDescent="0.2">
      <c r="A45" s="691"/>
      <c r="B45" s="691"/>
      <c r="C45" s="691"/>
      <c r="D45" s="691"/>
      <c r="E45" s="691"/>
      <c r="F45" s="692"/>
    </row>
    <row r="46" spans="1:7" s="457" customFormat="1" ht="86.25" customHeight="1" x14ac:dyDescent="0.2">
      <c r="A46" s="691"/>
      <c r="B46" s="691"/>
      <c r="C46" s="691"/>
      <c r="D46" s="691"/>
      <c r="E46" s="691"/>
      <c r="F46" s="692"/>
    </row>
    <row r="47" spans="1:7" s="457" customFormat="1" ht="10.5" customHeight="1" x14ac:dyDescent="0.2">
      <c r="A47" s="485"/>
      <c r="B47" s="449"/>
      <c r="C47" s="449"/>
      <c r="D47" s="441"/>
      <c r="E47" s="441" t="s">
        <v>459</v>
      </c>
      <c r="F47" s="448"/>
    </row>
    <row r="48" spans="1:7" s="457" customFormat="1" ht="27.75" customHeight="1" x14ac:dyDescent="0.25">
      <c r="A48" s="693" t="s">
        <v>444</v>
      </c>
      <c r="B48" s="694" t="s">
        <v>409</v>
      </c>
      <c r="C48" s="694"/>
      <c r="D48" s="694"/>
      <c r="E48" s="694"/>
      <c r="F48" s="448"/>
    </row>
    <row r="49" spans="1:7" s="457" customFormat="1" ht="36.75" customHeight="1" x14ac:dyDescent="0.25">
      <c r="A49" s="693"/>
      <c r="B49" s="486" t="s">
        <v>292</v>
      </c>
      <c r="C49" s="487"/>
      <c r="D49" s="486" t="s">
        <v>397</v>
      </c>
      <c r="E49" s="486" t="s">
        <v>506</v>
      </c>
      <c r="F49" s="448"/>
    </row>
    <row r="50" spans="1:7" s="457" customFormat="1" x14ac:dyDescent="0.25">
      <c r="A50" s="454" t="s">
        <v>445</v>
      </c>
      <c r="B50" s="479">
        <f>53.3</f>
        <v>53.3</v>
      </c>
      <c r="C50" s="477">
        <v>516.4</v>
      </c>
      <c r="D50" s="479">
        <v>53.3</v>
      </c>
      <c r="E50" s="479">
        <v>53.3</v>
      </c>
      <c r="F50" s="448"/>
    </row>
    <row r="51" spans="1:7" s="457" customFormat="1" x14ac:dyDescent="0.25">
      <c r="A51" s="454" t="s">
        <v>447</v>
      </c>
      <c r="B51" s="479">
        <f>134.2</f>
        <v>134.19999999999999</v>
      </c>
      <c r="C51" s="477">
        <v>379.2</v>
      </c>
      <c r="D51" s="479">
        <v>134.19999999999999</v>
      </c>
      <c r="E51" s="479">
        <v>134.19999999999999</v>
      </c>
      <c r="F51" s="448"/>
    </row>
    <row r="52" spans="1:7" s="457" customFormat="1" x14ac:dyDescent="0.25">
      <c r="A52" s="454" t="s">
        <v>449</v>
      </c>
      <c r="B52" s="479">
        <f>249.7</f>
        <v>249.7</v>
      </c>
      <c r="C52" s="477">
        <v>1184.2</v>
      </c>
      <c r="D52" s="479">
        <v>249.7</v>
      </c>
      <c r="E52" s="479">
        <v>249.7</v>
      </c>
      <c r="F52" s="448"/>
    </row>
    <row r="53" spans="1:7" s="457" customFormat="1" x14ac:dyDescent="0.25">
      <c r="A53" s="454" t="s">
        <v>450</v>
      </c>
      <c r="B53" s="479">
        <f>53.8</f>
        <v>53.8</v>
      </c>
      <c r="C53" s="477">
        <v>452.6</v>
      </c>
      <c r="D53" s="479">
        <v>53.8</v>
      </c>
      <c r="E53" s="479">
        <v>53.8</v>
      </c>
      <c r="F53" s="448"/>
      <c r="G53" s="456"/>
    </row>
    <row r="54" spans="1:7" s="457" customFormat="1" x14ac:dyDescent="0.25">
      <c r="A54" s="454" t="s">
        <v>453</v>
      </c>
      <c r="B54" s="479">
        <v>118.8</v>
      </c>
      <c r="C54" s="463">
        <v>401.7</v>
      </c>
      <c r="D54" s="479">
        <v>118.8</v>
      </c>
      <c r="E54" s="479">
        <v>118.8</v>
      </c>
      <c r="F54" s="448"/>
      <c r="G54" s="456"/>
    </row>
    <row r="55" spans="1:7" s="457" customFormat="1" x14ac:dyDescent="0.25">
      <c r="A55" s="454" t="s">
        <v>454</v>
      </c>
      <c r="B55" s="479">
        <v>141.80000000000001</v>
      </c>
      <c r="C55" s="482">
        <v>705</v>
      </c>
      <c r="D55" s="479">
        <v>141.80000000000001</v>
      </c>
      <c r="E55" s="479">
        <v>141.80000000000001</v>
      </c>
      <c r="F55" s="448"/>
      <c r="G55" s="456"/>
    </row>
    <row r="56" spans="1:7" s="457" customFormat="1" ht="14.25" customHeight="1" x14ac:dyDescent="0.25">
      <c r="A56" s="454" t="s">
        <v>455</v>
      </c>
      <c r="B56" s="479">
        <f>99.4</f>
        <v>99.4</v>
      </c>
      <c r="C56" s="469">
        <v>360.9</v>
      </c>
      <c r="D56" s="479">
        <v>99.4</v>
      </c>
      <c r="E56" s="479">
        <v>99.4</v>
      </c>
      <c r="F56" s="448"/>
      <c r="G56" s="456"/>
    </row>
    <row r="57" spans="1:7" s="457" customFormat="1" ht="21.75" hidden="1" customHeight="1" x14ac:dyDescent="0.25">
      <c r="A57" s="454"/>
      <c r="B57" s="479"/>
      <c r="C57" s="479"/>
      <c r="D57" s="479"/>
      <c r="E57" s="479"/>
      <c r="F57" s="448"/>
      <c r="G57" s="456"/>
    </row>
    <row r="58" spans="1:7" s="457" customFormat="1" ht="20.25" hidden="1" customHeight="1" x14ac:dyDescent="0.25">
      <c r="A58" s="454"/>
      <c r="B58" s="488"/>
      <c r="C58" s="470"/>
      <c r="D58" s="488"/>
      <c r="E58" s="488"/>
      <c r="F58" s="448"/>
    </row>
    <row r="59" spans="1:7" s="457" customFormat="1" ht="21.75" customHeight="1" x14ac:dyDescent="0.2">
      <c r="A59" s="471" t="s">
        <v>66</v>
      </c>
      <c r="B59" s="489">
        <f>B50+B51+B52+B53+B54+B55+B56</f>
        <v>850.99999999999989</v>
      </c>
      <c r="C59" s="489">
        <f>C50+C51+C52+C53+C54+C55+C56</f>
        <v>4000</v>
      </c>
      <c r="D59" s="489">
        <f>D50+D51+D52+D53+D54+D55+D56</f>
        <v>850.99999999999989</v>
      </c>
      <c r="E59" s="489">
        <f>E50+E51+E52+E53+E54+E55+E56</f>
        <v>850.99999999999989</v>
      </c>
      <c r="F59" s="448"/>
    </row>
    <row r="60" spans="1:7" s="457" customFormat="1" x14ac:dyDescent="0.25">
      <c r="A60" s="483"/>
      <c r="B60" s="484"/>
      <c r="C60" s="482"/>
      <c r="D60" s="456"/>
      <c r="E60" s="456"/>
      <c r="F60" s="448"/>
    </row>
    <row r="61" spans="1:7" s="457" customFormat="1" x14ac:dyDescent="0.2">
      <c r="A61" s="483"/>
      <c r="B61" s="484"/>
      <c r="C61" s="490"/>
      <c r="D61" s="456"/>
      <c r="E61" s="456"/>
      <c r="F61" s="448"/>
    </row>
    <row r="62" spans="1:7" s="457" customFormat="1" ht="24.75" customHeight="1" x14ac:dyDescent="0.2">
      <c r="A62" s="687"/>
      <c r="B62" s="687"/>
      <c r="C62" s="687"/>
      <c r="D62" s="687"/>
      <c r="E62" s="687"/>
      <c r="F62" s="448"/>
    </row>
    <row r="63" spans="1:7" s="457" customFormat="1" x14ac:dyDescent="0.2">
      <c r="A63" s="687"/>
      <c r="B63" s="687"/>
      <c r="C63" s="687"/>
      <c r="D63" s="687"/>
      <c r="E63" s="687"/>
      <c r="F63" s="448"/>
    </row>
    <row r="64" spans="1:7" s="457" customFormat="1" ht="38.25" customHeight="1" x14ac:dyDescent="0.2">
      <c r="A64" s="687"/>
      <c r="B64" s="687"/>
      <c r="C64" s="687"/>
      <c r="D64" s="687"/>
      <c r="E64" s="687"/>
      <c r="F64" s="448"/>
    </row>
    <row r="65" spans="1:6" s="457" customFormat="1" ht="41.25" customHeight="1" x14ac:dyDescent="0.2">
      <c r="A65" s="485"/>
      <c r="B65" s="449"/>
      <c r="C65" s="449"/>
      <c r="D65" s="441"/>
      <c r="E65" s="441"/>
      <c r="F65" s="448"/>
    </row>
    <row r="66" spans="1:6" s="457" customFormat="1" x14ac:dyDescent="0.25">
      <c r="A66" s="483"/>
      <c r="B66" s="484"/>
      <c r="C66" s="482"/>
      <c r="D66" s="456"/>
      <c r="E66" s="456"/>
      <c r="F66" s="448"/>
    </row>
    <row r="67" spans="1:6" s="457" customFormat="1" x14ac:dyDescent="0.25">
      <c r="A67" s="483"/>
      <c r="B67" s="491"/>
      <c r="C67" s="482"/>
      <c r="D67" s="456"/>
      <c r="E67" s="456"/>
      <c r="F67" s="448"/>
    </row>
    <row r="68" spans="1:6" s="457" customFormat="1" ht="18.75" customHeight="1" x14ac:dyDescent="0.25">
      <c r="A68" s="492"/>
      <c r="B68" s="484"/>
      <c r="C68" s="482"/>
      <c r="D68" s="456"/>
      <c r="E68" s="456"/>
      <c r="F68" s="448"/>
    </row>
    <row r="69" spans="1:6" s="457" customFormat="1" x14ac:dyDescent="0.25">
      <c r="A69" s="483"/>
      <c r="B69" s="484"/>
      <c r="C69" s="482"/>
      <c r="D69" s="456"/>
      <c r="E69" s="456"/>
      <c r="F69" s="448"/>
    </row>
    <row r="70" spans="1:6" s="457" customFormat="1" x14ac:dyDescent="0.25">
      <c r="A70" s="493"/>
      <c r="B70" s="484"/>
      <c r="C70" s="482"/>
      <c r="D70" s="456"/>
      <c r="E70" s="456"/>
      <c r="F70" s="448"/>
    </row>
    <row r="71" spans="1:6" s="457" customFormat="1" x14ac:dyDescent="0.25">
      <c r="A71" s="493"/>
      <c r="B71" s="484"/>
      <c r="C71" s="482"/>
      <c r="D71" s="456"/>
      <c r="E71" s="456"/>
      <c r="F71" s="448"/>
    </row>
    <row r="72" spans="1:6" s="457" customFormat="1" x14ac:dyDescent="0.25">
      <c r="A72" s="493"/>
      <c r="B72" s="484"/>
      <c r="C72" s="482"/>
      <c r="D72" s="456"/>
      <c r="E72" s="456"/>
      <c r="F72" s="448"/>
    </row>
    <row r="73" spans="1:6" s="457" customFormat="1" x14ac:dyDescent="0.25">
      <c r="A73" s="493"/>
      <c r="B73" s="484"/>
      <c r="C73" s="494"/>
      <c r="D73" s="456"/>
      <c r="E73" s="456"/>
      <c r="F73" s="448"/>
    </row>
    <row r="74" spans="1:6" s="457" customFormat="1" x14ac:dyDescent="0.25">
      <c r="A74" s="493"/>
      <c r="B74" s="484"/>
      <c r="C74" s="494"/>
      <c r="D74" s="456"/>
      <c r="E74" s="456"/>
      <c r="F74" s="448"/>
    </row>
    <row r="75" spans="1:6" s="457" customFormat="1" x14ac:dyDescent="0.25">
      <c r="A75" s="493"/>
      <c r="B75" s="484"/>
      <c r="C75" s="494"/>
      <c r="D75" s="456"/>
      <c r="E75" s="456"/>
      <c r="F75" s="448"/>
    </row>
    <row r="76" spans="1:6" s="457" customFormat="1" x14ac:dyDescent="0.25">
      <c r="A76" s="493"/>
      <c r="B76" s="484"/>
      <c r="C76" s="482"/>
      <c r="D76" s="456"/>
      <c r="E76" s="456"/>
      <c r="F76" s="448"/>
    </row>
    <row r="77" spans="1:6" s="457" customFormat="1" ht="26.25" customHeight="1" x14ac:dyDescent="0.25">
      <c r="A77" s="493"/>
      <c r="B77" s="491"/>
      <c r="C77" s="495"/>
      <c r="D77" s="456"/>
      <c r="E77" s="456"/>
      <c r="F77" s="448"/>
    </row>
    <row r="78" spans="1:6" s="457" customFormat="1" ht="40.5" customHeight="1" x14ac:dyDescent="0.25">
      <c r="A78" s="473"/>
      <c r="B78" s="484"/>
      <c r="C78" s="494"/>
      <c r="D78" s="456"/>
      <c r="E78" s="456"/>
      <c r="F78" s="448"/>
    </row>
    <row r="79" spans="1:6" s="457" customFormat="1" ht="22.5" customHeight="1" x14ac:dyDescent="0.25">
      <c r="A79" s="496"/>
      <c r="B79" s="484"/>
      <c r="C79" s="494"/>
      <c r="D79" s="456"/>
      <c r="E79" s="456"/>
      <c r="F79" s="448"/>
    </row>
    <row r="80" spans="1:6" s="457" customFormat="1" x14ac:dyDescent="0.25">
      <c r="A80" s="496"/>
      <c r="B80" s="484"/>
      <c r="C80" s="494"/>
      <c r="D80" s="456"/>
      <c r="E80" s="456"/>
      <c r="F80" s="448"/>
    </row>
    <row r="81" spans="1:6" s="457" customFormat="1" x14ac:dyDescent="0.25">
      <c r="A81" s="493"/>
      <c r="B81" s="484"/>
      <c r="C81" s="494"/>
      <c r="D81" s="456"/>
      <c r="E81" s="456"/>
      <c r="F81" s="448"/>
    </row>
    <row r="82" spans="1:6" s="457" customFormat="1" x14ac:dyDescent="0.25">
      <c r="A82" s="493"/>
      <c r="B82" s="484"/>
      <c r="C82" s="482"/>
      <c r="D82" s="456"/>
      <c r="E82" s="456"/>
      <c r="F82" s="448"/>
    </row>
    <row r="83" spans="1:6" s="457" customFormat="1" ht="24" customHeight="1" x14ac:dyDescent="0.2">
      <c r="A83" s="493"/>
      <c r="B83" s="484"/>
      <c r="C83" s="490"/>
      <c r="D83" s="456"/>
      <c r="E83" s="456"/>
      <c r="F83" s="448"/>
    </row>
    <row r="84" spans="1:6" s="457" customFormat="1" ht="18.75" customHeight="1" x14ac:dyDescent="0.25">
      <c r="A84" s="493"/>
      <c r="B84" s="484"/>
      <c r="C84" s="494"/>
      <c r="D84" s="456"/>
      <c r="E84" s="456"/>
      <c r="F84" s="448"/>
    </row>
    <row r="85" spans="1:6" s="457" customFormat="1" ht="18.75" customHeight="1" x14ac:dyDescent="0.25">
      <c r="A85" s="493"/>
      <c r="B85" s="484"/>
      <c r="C85" s="494"/>
      <c r="D85" s="456"/>
      <c r="E85" s="456"/>
      <c r="F85" s="448"/>
    </row>
    <row r="86" spans="1:6" s="457" customFormat="1" x14ac:dyDescent="0.25">
      <c r="A86" s="473"/>
      <c r="B86" s="484"/>
      <c r="C86" s="494"/>
      <c r="D86" s="456"/>
      <c r="E86" s="456"/>
      <c r="F86" s="448"/>
    </row>
    <row r="87" spans="1:6" s="457" customFormat="1" ht="18.75" customHeight="1" x14ac:dyDescent="0.25">
      <c r="A87" s="493"/>
      <c r="B87" s="491"/>
      <c r="C87" s="482"/>
      <c r="D87" s="456"/>
      <c r="E87" s="456"/>
      <c r="F87" s="448"/>
    </row>
    <row r="88" spans="1:6" s="457" customFormat="1" ht="16.5" customHeight="1" x14ac:dyDescent="0.25">
      <c r="A88" s="492"/>
      <c r="B88" s="491"/>
      <c r="C88" s="497"/>
      <c r="D88" s="456"/>
      <c r="E88" s="456"/>
      <c r="F88" s="448"/>
    </row>
    <row r="89" spans="1:6" s="457" customFormat="1" ht="24" customHeight="1" x14ac:dyDescent="0.2">
      <c r="A89" s="492"/>
      <c r="B89" s="484"/>
      <c r="C89" s="497"/>
      <c r="D89" s="456"/>
      <c r="E89" s="456"/>
      <c r="F89" s="448"/>
    </row>
    <row r="90" spans="1:6" s="457" customFormat="1" ht="41.25" customHeight="1" x14ac:dyDescent="0.2">
      <c r="A90" s="493"/>
      <c r="B90" s="484"/>
      <c r="C90" s="497"/>
      <c r="D90" s="456"/>
      <c r="E90" s="456"/>
      <c r="F90" s="448"/>
    </row>
    <row r="91" spans="1:6" s="457" customFormat="1" ht="34.5" customHeight="1" x14ac:dyDescent="0.2">
      <c r="A91" s="493"/>
      <c r="B91" s="484"/>
      <c r="C91" s="497"/>
      <c r="D91" s="456"/>
      <c r="E91" s="456"/>
      <c r="F91" s="448"/>
    </row>
    <row r="92" spans="1:6" s="457" customFormat="1" ht="39.75" customHeight="1" x14ac:dyDescent="0.2">
      <c r="A92" s="493"/>
      <c r="B92" s="484"/>
      <c r="C92" s="497"/>
      <c r="D92" s="498"/>
      <c r="E92" s="456"/>
      <c r="F92" s="448"/>
    </row>
    <row r="93" spans="1:6" s="457" customFormat="1" ht="21" customHeight="1" x14ac:dyDescent="0.2">
      <c r="A93" s="493"/>
      <c r="B93" s="484"/>
      <c r="C93" s="497"/>
      <c r="D93" s="498"/>
      <c r="E93" s="456"/>
      <c r="F93" s="448"/>
    </row>
    <row r="94" spans="1:6" s="457" customFormat="1" ht="45" customHeight="1" x14ac:dyDescent="0.2">
      <c r="A94" s="493"/>
      <c r="B94" s="484"/>
      <c r="C94" s="497"/>
      <c r="D94" s="456"/>
      <c r="E94" s="456"/>
      <c r="F94" s="448"/>
    </row>
    <row r="95" spans="1:6" s="457" customFormat="1" ht="32.25" customHeight="1" x14ac:dyDescent="0.2">
      <c r="A95" s="493"/>
      <c r="B95" s="484"/>
      <c r="C95" s="497"/>
      <c r="D95" s="456"/>
      <c r="E95" s="456"/>
      <c r="F95" s="448"/>
    </row>
    <row r="96" spans="1:6" s="457" customFormat="1" ht="24.75" customHeight="1" x14ac:dyDescent="0.25">
      <c r="A96" s="493"/>
      <c r="B96" s="499"/>
      <c r="C96" s="500"/>
      <c r="D96" s="456" t="s">
        <v>109</v>
      </c>
      <c r="E96" s="456"/>
      <c r="F96" s="448"/>
    </row>
    <row r="97" spans="1:6" s="457" customFormat="1" ht="36.75" customHeight="1" x14ac:dyDescent="0.25">
      <c r="A97" s="473"/>
      <c r="B97" s="499"/>
      <c r="C97" s="500"/>
      <c r="D97" s="456"/>
      <c r="E97" s="456"/>
      <c r="F97" s="448"/>
    </row>
    <row r="98" spans="1:6" s="457" customFormat="1" ht="26.25" customHeight="1" x14ac:dyDescent="0.25">
      <c r="A98" s="493"/>
      <c r="B98" s="501"/>
      <c r="C98" s="502"/>
      <c r="D98" s="456"/>
      <c r="E98" s="456"/>
      <c r="F98" s="448"/>
    </row>
    <row r="99" spans="1:6" s="457" customFormat="1" ht="19.5" customHeight="1" x14ac:dyDescent="0.25">
      <c r="A99" s="483"/>
      <c r="B99" s="499"/>
      <c r="C99" s="497"/>
      <c r="D99" s="456"/>
      <c r="E99" s="456"/>
      <c r="F99" s="448"/>
    </row>
    <row r="100" spans="1:6" s="457" customFormat="1" ht="23.25" customHeight="1" x14ac:dyDescent="0.25">
      <c r="A100" s="503"/>
      <c r="B100" s="499"/>
      <c r="C100" s="500"/>
      <c r="D100" s="456">
        <v>5</v>
      </c>
      <c r="E100" s="456"/>
      <c r="F100" s="448"/>
    </row>
    <row r="101" spans="1:6" s="457" customFormat="1" ht="31.5" customHeight="1" x14ac:dyDescent="0.25">
      <c r="A101" s="504"/>
      <c r="B101" s="501"/>
      <c r="C101" s="482"/>
      <c r="D101" s="456"/>
      <c r="E101" s="456"/>
      <c r="F101" s="448"/>
    </row>
    <row r="102" spans="1:6" s="457" customFormat="1" ht="18.75" customHeight="1" x14ac:dyDescent="0.25">
      <c r="A102" s="493"/>
      <c r="B102" s="491"/>
      <c r="C102" s="482"/>
      <c r="D102" s="456"/>
      <c r="E102" s="456"/>
      <c r="F102" s="448"/>
    </row>
    <row r="103" spans="1:6" s="457" customFormat="1" ht="18" customHeight="1" x14ac:dyDescent="0.25">
      <c r="A103" s="492"/>
      <c r="B103" s="491"/>
      <c r="C103" s="482"/>
      <c r="D103" s="456"/>
      <c r="E103" s="456"/>
      <c r="F103" s="448"/>
    </row>
    <row r="104" spans="1:6" s="457" customFormat="1" ht="31.5" customHeight="1" x14ac:dyDescent="0.25">
      <c r="A104" s="492"/>
      <c r="B104" s="484"/>
      <c r="C104" s="482"/>
      <c r="D104" s="456">
        <v>45</v>
      </c>
      <c r="E104" s="456"/>
      <c r="F104" s="448"/>
    </row>
    <row r="105" spans="1:6" s="457" customFormat="1" ht="63" customHeight="1" x14ac:dyDescent="0.2">
      <c r="A105" s="493"/>
      <c r="B105" s="484"/>
      <c r="C105" s="490"/>
      <c r="D105" s="456"/>
      <c r="E105" s="456"/>
      <c r="F105" s="448"/>
    </row>
    <row r="106" spans="1:6" s="457" customFormat="1" x14ac:dyDescent="0.25">
      <c r="A106" s="493"/>
      <c r="B106" s="484"/>
      <c r="C106" s="494"/>
      <c r="D106" s="456"/>
      <c r="E106" s="456"/>
      <c r="F106" s="448"/>
    </row>
    <row r="107" spans="1:6" s="457" customFormat="1" x14ac:dyDescent="0.25">
      <c r="A107" s="493"/>
      <c r="B107" s="484"/>
      <c r="C107" s="494"/>
      <c r="D107" s="456"/>
      <c r="E107" s="456"/>
      <c r="F107" s="448"/>
    </row>
    <row r="108" spans="1:6" s="457" customFormat="1" x14ac:dyDescent="0.25">
      <c r="A108" s="493"/>
      <c r="B108" s="484"/>
      <c r="C108" s="494"/>
      <c r="D108" s="456"/>
      <c r="E108" s="456"/>
      <c r="F108" s="448"/>
    </row>
    <row r="109" spans="1:6" s="457" customFormat="1" x14ac:dyDescent="0.25">
      <c r="A109" s="505"/>
      <c r="B109" s="484"/>
      <c r="C109" s="482"/>
      <c r="D109" s="456"/>
      <c r="E109" s="456"/>
      <c r="F109" s="448"/>
    </row>
    <row r="110" spans="1:6" s="457" customFormat="1" x14ac:dyDescent="0.25">
      <c r="A110" s="505"/>
      <c r="B110" s="484"/>
      <c r="C110" s="494"/>
      <c r="D110" s="456"/>
      <c r="E110" s="456"/>
      <c r="F110" s="448"/>
    </row>
    <row r="111" spans="1:6" s="457" customFormat="1" ht="51" customHeight="1" x14ac:dyDescent="0.25">
      <c r="A111" s="493"/>
      <c r="B111" s="484"/>
      <c r="C111" s="494"/>
      <c r="D111" s="456"/>
      <c r="E111" s="456"/>
      <c r="F111" s="448"/>
    </row>
    <row r="112" spans="1:6" s="457" customFormat="1" ht="18" customHeight="1" x14ac:dyDescent="0.25">
      <c r="A112" s="505"/>
      <c r="B112" s="491"/>
      <c r="C112" s="494"/>
      <c r="D112" s="456"/>
      <c r="E112" s="456"/>
      <c r="F112" s="448"/>
    </row>
    <row r="113" spans="1:6" s="457" customFormat="1" x14ac:dyDescent="0.25">
      <c r="A113" s="492"/>
      <c r="B113" s="491"/>
      <c r="C113" s="482"/>
      <c r="D113" s="456"/>
      <c r="E113" s="456"/>
      <c r="F113" s="448"/>
    </row>
    <row r="114" spans="1:6" s="457" customFormat="1" ht="22.5" customHeight="1" x14ac:dyDescent="0.25">
      <c r="A114" s="493"/>
      <c r="B114" s="484"/>
      <c r="C114" s="494"/>
      <c r="D114" s="456"/>
      <c r="E114" s="456"/>
      <c r="F114" s="448"/>
    </row>
    <row r="115" spans="1:6" s="457" customFormat="1" ht="21.75" customHeight="1" x14ac:dyDescent="0.25">
      <c r="A115" s="493"/>
      <c r="B115" s="484"/>
      <c r="C115" s="494"/>
      <c r="D115" s="456"/>
      <c r="E115" s="456"/>
      <c r="F115" s="448"/>
    </row>
    <row r="116" spans="1:6" s="457" customFormat="1" x14ac:dyDescent="0.25">
      <c r="A116" s="493"/>
      <c r="B116" s="484"/>
      <c r="C116" s="494"/>
      <c r="D116" s="456"/>
      <c r="E116" s="456"/>
      <c r="F116" s="448"/>
    </row>
    <row r="117" spans="1:6" s="457" customFormat="1" x14ac:dyDescent="0.25">
      <c r="A117" s="493"/>
      <c r="B117" s="484"/>
      <c r="C117" s="494"/>
      <c r="D117" s="456"/>
      <c r="E117" s="456"/>
      <c r="F117" s="448"/>
    </row>
    <row r="118" spans="1:6" s="457" customFormat="1" x14ac:dyDescent="0.25">
      <c r="A118" s="493"/>
      <c r="B118" s="484"/>
      <c r="C118" s="482"/>
      <c r="D118" s="456"/>
      <c r="E118" s="456"/>
      <c r="F118" s="448"/>
    </row>
    <row r="119" spans="1:6" s="457" customFormat="1" ht="74.25" customHeight="1" x14ac:dyDescent="0.25">
      <c r="A119" s="493"/>
      <c r="B119" s="499"/>
      <c r="C119" s="494"/>
      <c r="D119" s="456"/>
      <c r="E119" s="456"/>
      <c r="F119" s="448"/>
    </row>
    <row r="120" spans="1:6" s="457" customFormat="1" ht="21.75" customHeight="1" x14ac:dyDescent="0.25">
      <c r="A120" s="506"/>
      <c r="B120" s="499"/>
      <c r="C120" s="494"/>
      <c r="D120" s="456"/>
      <c r="E120" s="456"/>
      <c r="F120" s="448"/>
    </row>
    <row r="121" spans="1:6" s="457" customFormat="1" ht="42" customHeight="1" x14ac:dyDescent="0.25">
      <c r="A121" s="493"/>
      <c r="B121" s="507"/>
      <c r="C121" s="494"/>
      <c r="D121" s="456"/>
      <c r="E121" s="456"/>
      <c r="F121" s="448"/>
    </row>
    <row r="122" spans="1:6" s="457" customFormat="1" ht="23.25" customHeight="1" x14ac:dyDescent="0.25">
      <c r="A122" s="493"/>
      <c r="B122" s="508"/>
      <c r="C122" s="494"/>
      <c r="D122" s="456"/>
      <c r="E122" s="456"/>
      <c r="F122" s="448"/>
    </row>
    <row r="123" spans="1:6" s="457" customFormat="1" ht="82.5" customHeight="1" x14ac:dyDescent="0.25">
      <c r="A123" s="493"/>
      <c r="B123" s="499"/>
      <c r="C123" s="482"/>
      <c r="D123" s="456"/>
      <c r="E123" s="456"/>
      <c r="F123" s="448"/>
    </row>
    <row r="124" spans="1:6" s="457" customFormat="1" ht="26.25" customHeight="1" x14ac:dyDescent="0.25">
      <c r="A124" s="506"/>
      <c r="B124" s="499"/>
      <c r="C124" s="509"/>
      <c r="D124" s="510" t="e">
        <f>#REF!+#REF!+#REF!+#REF!+#REF!+#REF!+#REF!+#REF!</f>
        <v>#REF!</v>
      </c>
      <c r="E124" s="456"/>
      <c r="F124" s="511"/>
    </row>
    <row r="125" spans="1:6" s="457" customFormat="1" ht="47.25" customHeight="1" x14ac:dyDescent="0.25">
      <c r="A125" s="493"/>
      <c r="B125" s="499"/>
      <c r="C125" s="494"/>
      <c r="D125" s="510" t="e">
        <f>#REF!+#REF!+#REF!+#REF!+#REF!+#REF!+#REF!+#REF!</f>
        <v>#REF!</v>
      </c>
      <c r="E125" s="456"/>
      <c r="F125" s="448"/>
    </row>
    <row r="126" spans="1:6" s="457" customFormat="1" ht="46.5" customHeight="1" x14ac:dyDescent="0.25">
      <c r="A126" s="493"/>
      <c r="B126" s="499"/>
      <c r="C126" s="494"/>
      <c r="D126" s="456"/>
      <c r="E126" s="456"/>
      <c r="F126" s="448"/>
    </row>
    <row r="127" spans="1:6" s="457" customFormat="1" x14ac:dyDescent="0.25">
      <c r="A127" s="493"/>
      <c r="B127" s="499"/>
      <c r="C127" s="494"/>
      <c r="D127" s="456"/>
      <c r="E127" s="456"/>
      <c r="F127" s="448"/>
    </row>
    <row r="128" spans="1:6" s="457" customFormat="1" ht="49.5" customHeight="1" x14ac:dyDescent="0.25">
      <c r="A128" s="493"/>
      <c r="B128" s="499"/>
      <c r="C128" s="494"/>
      <c r="D128" s="456"/>
      <c r="E128" s="456"/>
      <c r="F128" s="448"/>
    </row>
    <row r="129" spans="1:6" s="457" customFormat="1" x14ac:dyDescent="0.25">
      <c r="A129" s="493"/>
      <c r="B129" s="499"/>
      <c r="C129" s="482"/>
      <c r="D129" s="456"/>
      <c r="E129" s="456"/>
      <c r="F129" s="448"/>
    </row>
    <row r="130" spans="1:6" s="457" customFormat="1" ht="60" customHeight="1" x14ac:dyDescent="0.25">
      <c r="A130" s="493"/>
      <c r="B130" s="499"/>
      <c r="C130" s="494"/>
      <c r="D130" s="456"/>
      <c r="E130" s="456"/>
      <c r="F130" s="448"/>
    </row>
    <row r="131" spans="1:6" s="457" customFormat="1" x14ac:dyDescent="0.25">
      <c r="A131" s="473"/>
      <c r="B131" s="499"/>
      <c r="C131" s="494"/>
      <c r="D131" s="456"/>
      <c r="E131" s="456"/>
      <c r="F131" s="448"/>
    </row>
    <row r="132" spans="1:6" s="457" customFormat="1" x14ac:dyDescent="0.25">
      <c r="A132" s="493"/>
      <c r="B132" s="484"/>
      <c r="C132" s="494"/>
      <c r="D132" s="456"/>
      <c r="E132" s="456"/>
      <c r="F132" s="448"/>
    </row>
    <row r="133" spans="1:6" s="457" customFormat="1" x14ac:dyDescent="0.25">
      <c r="A133" s="493"/>
      <c r="B133" s="484"/>
      <c r="C133" s="482"/>
      <c r="D133" s="456"/>
      <c r="E133" s="456"/>
      <c r="F133" s="448"/>
    </row>
    <row r="134" spans="1:6" s="457" customFormat="1" x14ac:dyDescent="0.25">
      <c r="A134" s="505"/>
      <c r="B134" s="484"/>
      <c r="C134" s="482"/>
      <c r="D134" s="456"/>
      <c r="E134" s="456"/>
      <c r="F134" s="448"/>
    </row>
    <row r="135" spans="1:6" s="457" customFormat="1" x14ac:dyDescent="0.25">
      <c r="A135" s="493"/>
      <c r="B135" s="484"/>
      <c r="C135" s="482"/>
      <c r="D135" s="456"/>
      <c r="E135" s="456"/>
      <c r="F135" s="448"/>
    </row>
    <row r="136" spans="1:6" s="457" customFormat="1" x14ac:dyDescent="0.25">
      <c r="A136" s="493"/>
      <c r="B136" s="484"/>
      <c r="C136" s="482"/>
      <c r="D136" s="456"/>
      <c r="E136" s="456"/>
      <c r="F136" s="448"/>
    </row>
    <row r="137" spans="1:6" s="457" customFormat="1" x14ac:dyDescent="0.25">
      <c r="A137" s="493"/>
      <c r="B137" s="484"/>
      <c r="C137" s="482"/>
      <c r="D137" s="456"/>
      <c r="E137" s="456"/>
      <c r="F137" s="448"/>
    </row>
    <row r="138" spans="1:6" s="457" customFormat="1" ht="30.75" customHeight="1" x14ac:dyDescent="0.25">
      <c r="A138" s="493"/>
      <c r="B138" s="484"/>
      <c r="C138" s="494"/>
      <c r="D138" s="456"/>
      <c r="E138" s="456"/>
      <c r="F138" s="448"/>
    </row>
    <row r="139" spans="1:6" s="457" customFormat="1" ht="54.75" customHeight="1" x14ac:dyDescent="0.25">
      <c r="A139" s="505"/>
      <c r="B139" s="499"/>
      <c r="C139" s="494"/>
      <c r="D139" s="456"/>
      <c r="E139" s="456"/>
      <c r="F139" s="448"/>
    </row>
    <row r="140" spans="1:6" s="457" customFormat="1" ht="27.75" customHeight="1" x14ac:dyDescent="0.25">
      <c r="A140" s="505"/>
      <c r="B140" s="491"/>
      <c r="C140" s="494"/>
      <c r="D140" s="456"/>
      <c r="E140" s="456"/>
      <c r="F140" s="448"/>
    </row>
    <row r="141" spans="1:6" s="457" customFormat="1" x14ac:dyDescent="0.25">
      <c r="A141" s="473"/>
      <c r="B141" s="491"/>
      <c r="C141" s="482"/>
      <c r="D141" s="456"/>
      <c r="E141" s="456"/>
      <c r="F141" s="448"/>
    </row>
    <row r="142" spans="1:6" s="457" customFormat="1" x14ac:dyDescent="0.25">
      <c r="A142" s="512"/>
      <c r="B142" s="484"/>
      <c r="C142" s="482"/>
      <c r="D142" s="456"/>
      <c r="E142" s="456"/>
      <c r="F142" s="448"/>
    </row>
    <row r="143" spans="1:6" s="457" customFormat="1" x14ac:dyDescent="0.25">
      <c r="A143" s="505"/>
      <c r="B143" s="484"/>
      <c r="C143" s="482"/>
      <c r="D143" s="456"/>
      <c r="E143" s="456"/>
      <c r="F143" s="448"/>
    </row>
    <row r="144" spans="1:6" s="457" customFormat="1" x14ac:dyDescent="0.25">
      <c r="A144" s="512"/>
      <c r="B144" s="484"/>
      <c r="C144" s="482"/>
      <c r="D144" s="456"/>
      <c r="E144" s="456"/>
      <c r="F144" s="448"/>
    </row>
    <row r="145" spans="1:6" s="457" customFormat="1" x14ac:dyDescent="0.25">
      <c r="A145" s="493"/>
      <c r="B145" s="484"/>
      <c r="C145" s="482"/>
      <c r="D145" s="456"/>
      <c r="E145" s="456"/>
      <c r="F145" s="448"/>
    </row>
    <row r="146" spans="1:6" s="457" customFormat="1" x14ac:dyDescent="0.25">
      <c r="A146" s="493"/>
      <c r="B146" s="484"/>
      <c r="C146" s="482"/>
      <c r="D146" s="456"/>
      <c r="E146" s="456"/>
      <c r="F146" s="448"/>
    </row>
    <row r="147" spans="1:6" s="457" customFormat="1" ht="15" hidden="1" customHeight="1" x14ac:dyDescent="0.25">
      <c r="A147" s="493"/>
      <c r="B147" s="484"/>
      <c r="C147" s="494"/>
      <c r="D147" s="456"/>
      <c r="E147" s="456"/>
      <c r="F147" s="448"/>
    </row>
    <row r="148" spans="1:6" s="457" customFormat="1" x14ac:dyDescent="0.25">
      <c r="A148" s="493"/>
      <c r="B148" s="484"/>
      <c r="C148" s="470"/>
      <c r="D148" s="456"/>
      <c r="E148" s="456"/>
      <c r="F148" s="448"/>
    </row>
    <row r="149" spans="1:6" s="457" customFormat="1" x14ac:dyDescent="0.25">
      <c r="A149" s="505"/>
      <c r="B149" s="484"/>
      <c r="C149" s="482"/>
      <c r="D149" s="456"/>
      <c r="E149" s="456"/>
      <c r="F149" s="448"/>
    </row>
    <row r="150" spans="1:6" s="457" customFormat="1" ht="15" hidden="1" customHeight="1" x14ac:dyDescent="0.25">
      <c r="A150" s="512"/>
      <c r="B150" s="484"/>
      <c r="C150" s="482"/>
      <c r="D150" s="456"/>
      <c r="E150" s="456"/>
      <c r="F150" s="448"/>
    </row>
    <row r="151" spans="1:6" s="457" customFormat="1" ht="21.75" customHeight="1" x14ac:dyDescent="0.25">
      <c r="A151" s="505"/>
      <c r="B151" s="491"/>
      <c r="C151" s="482"/>
      <c r="D151" s="456"/>
      <c r="E151" s="456"/>
      <c r="F151" s="448"/>
    </row>
    <row r="152" spans="1:6" s="456" customFormat="1" ht="24" customHeight="1" x14ac:dyDescent="0.25">
      <c r="A152" s="492"/>
      <c r="B152" s="484"/>
      <c r="C152" s="482"/>
      <c r="F152" s="448"/>
    </row>
    <row r="153" spans="1:6" s="456" customFormat="1" ht="27" customHeight="1" x14ac:dyDescent="0.25">
      <c r="A153" s="496"/>
      <c r="B153" s="484"/>
      <c r="C153" s="482"/>
      <c r="F153" s="448"/>
    </row>
    <row r="154" spans="1:6" s="456" customFormat="1" ht="31.5" customHeight="1" x14ac:dyDescent="0.25">
      <c r="A154" s="513"/>
      <c r="B154" s="484"/>
      <c r="C154" s="482"/>
      <c r="F154" s="448"/>
    </row>
    <row r="155" spans="1:6" s="457" customFormat="1" ht="24" customHeight="1" x14ac:dyDescent="0.25">
      <c r="A155" s="493"/>
      <c r="B155" s="484"/>
      <c r="C155" s="494"/>
      <c r="D155" s="456"/>
      <c r="E155" s="456"/>
      <c r="F155" s="448"/>
    </row>
    <row r="156" spans="1:6" s="457" customFormat="1" x14ac:dyDescent="0.25">
      <c r="A156" s="513"/>
      <c r="B156" s="484"/>
      <c r="C156" s="482"/>
      <c r="D156" s="456"/>
      <c r="E156" s="456"/>
      <c r="F156" s="448"/>
    </row>
    <row r="157" spans="1:6" s="457" customFormat="1" x14ac:dyDescent="0.25">
      <c r="A157" s="493"/>
      <c r="B157" s="484"/>
      <c r="C157" s="482"/>
      <c r="D157" s="456"/>
      <c r="E157" s="456"/>
      <c r="F157" s="448"/>
    </row>
    <row r="158" spans="1:6" s="457" customFormat="1" x14ac:dyDescent="0.25">
      <c r="A158" s="514"/>
      <c r="B158" s="484"/>
      <c r="C158" s="482"/>
      <c r="D158" s="456"/>
      <c r="E158" s="456"/>
      <c r="F158" s="448"/>
    </row>
    <row r="159" spans="1:6" s="457" customFormat="1" x14ac:dyDescent="0.25">
      <c r="A159" s="514"/>
      <c r="B159" s="484"/>
      <c r="C159" s="482"/>
      <c r="D159" s="456"/>
      <c r="E159" s="456"/>
      <c r="F159" s="448"/>
    </row>
    <row r="160" spans="1:6" s="457" customFormat="1" x14ac:dyDescent="0.25">
      <c r="A160" s="492"/>
      <c r="B160" s="484"/>
      <c r="C160" s="482"/>
      <c r="D160" s="456"/>
      <c r="E160" s="456"/>
      <c r="F160" s="448"/>
    </row>
    <row r="161" spans="1:7" s="457" customFormat="1" ht="18.75" customHeight="1" x14ac:dyDescent="0.25">
      <c r="A161" s="493"/>
      <c r="B161" s="484"/>
      <c r="C161" s="494"/>
      <c r="D161" s="510"/>
      <c r="E161" s="456"/>
      <c r="F161" s="448"/>
    </row>
    <row r="162" spans="1:7" s="457" customFormat="1" ht="53.25" hidden="1" customHeight="1" x14ac:dyDescent="0.25">
      <c r="A162" s="493"/>
      <c r="B162" s="484"/>
      <c r="C162" s="494"/>
      <c r="D162" s="456"/>
      <c r="E162" s="456"/>
      <c r="F162" s="448"/>
    </row>
    <row r="163" spans="1:7" s="457" customFormat="1" ht="21" customHeight="1" x14ac:dyDescent="0.25">
      <c r="A163" s="493"/>
      <c r="B163" s="491"/>
      <c r="C163" s="494"/>
      <c r="D163" s="456"/>
      <c r="E163" s="456"/>
      <c r="F163" s="448"/>
    </row>
    <row r="164" spans="1:7" s="457" customFormat="1" x14ac:dyDescent="0.25">
      <c r="A164" s="492"/>
      <c r="B164" s="484"/>
      <c r="C164" s="494"/>
      <c r="D164" s="456"/>
      <c r="E164" s="456"/>
      <c r="F164" s="448"/>
    </row>
    <row r="165" spans="1:7" s="457" customFormat="1" x14ac:dyDescent="0.25">
      <c r="A165" s="483"/>
      <c r="B165" s="484"/>
      <c r="C165" s="494"/>
      <c r="D165" s="456"/>
      <c r="E165" s="456"/>
      <c r="F165" s="448"/>
    </row>
    <row r="166" spans="1:7" s="457" customFormat="1" x14ac:dyDescent="0.25">
      <c r="A166" s="483"/>
      <c r="B166" s="484"/>
      <c r="C166" s="494"/>
      <c r="D166" s="456"/>
      <c r="E166" s="456"/>
      <c r="F166" s="448"/>
    </row>
    <row r="167" spans="1:7" s="457" customFormat="1" x14ac:dyDescent="0.25">
      <c r="A167" s="493"/>
      <c r="B167" s="484"/>
      <c r="C167" s="482"/>
      <c r="D167" s="456"/>
      <c r="E167" s="456"/>
      <c r="F167" s="448"/>
    </row>
    <row r="168" spans="1:7" s="457" customFormat="1" x14ac:dyDescent="0.25">
      <c r="A168" s="483"/>
      <c r="B168" s="484"/>
      <c r="C168" s="482"/>
      <c r="D168" s="456"/>
      <c r="E168" s="456"/>
      <c r="F168" s="448"/>
    </row>
    <row r="169" spans="1:7" s="457" customFormat="1" x14ac:dyDescent="0.25">
      <c r="A169" s="493"/>
      <c r="B169" s="484"/>
      <c r="C169" s="482"/>
      <c r="D169" s="456"/>
      <c r="E169" s="456"/>
      <c r="F169" s="448"/>
    </row>
    <row r="170" spans="1:7" s="457" customFormat="1" ht="21.75" customHeight="1" x14ac:dyDescent="0.25">
      <c r="A170" s="493"/>
      <c r="B170" s="491"/>
      <c r="C170" s="482"/>
      <c r="D170" s="456"/>
      <c r="E170" s="456"/>
      <c r="F170" s="448"/>
    </row>
    <row r="171" spans="1:7" s="457" customFormat="1" ht="18" customHeight="1" x14ac:dyDescent="0.25">
      <c r="A171" s="492"/>
      <c r="B171" s="484"/>
      <c r="C171" s="482"/>
      <c r="D171" s="456"/>
      <c r="E171" s="456"/>
      <c r="F171" s="448"/>
    </row>
    <row r="172" spans="1:7" s="457" customFormat="1" x14ac:dyDescent="0.25">
      <c r="A172" s="496"/>
      <c r="B172" s="484"/>
      <c r="C172" s="482"/>
      <c r="D172" s="456"/>
      <c r="E172" s="456"/>
      <c r="F172" s="448"/>
    </row>
    <row r="173" spans="1:7" s="457" customFormat="1" ht="23.25" customHeight="1" x14ac:dyDescent="0.2">
      <c r="A173" s="473"/>
      <c r="B173" s="484"/>
      <c r="C173" s="490"/>
      <c r="D173" s="515" t="e">
        <f>#REF!+#REF!+#REF!+#REF!+#REF!</f>
        <v>#REF!</v>
      </c>
      <c r="E173" s="510" t="s">
        <v>105</v>
      </c>
      <c r="F173" s="516"/>
      <c r="G173" s="510"/>
    </row>
    <row r="174" spans="1:7" s="457" customFormat="1" x14ac:dyDescent="0.25">
      <c r="A174" s="493"/>
      <c r="B174" s="484"/>
      <c r="C174" s="494"/>
      <c r="D174" s="456"/>
      <c r="E174" s="456"/>
      <c r="F174" s="448"/>
    </row>
    <row r="175" spans="1:7" s="457" customFormat="1" x14ac:dyDescent="0.25">
      <c r="A175" s="493"/>
      <c r="B175" s="484"/>
      <c r="C175" s="517"/>
      <c r="D175" s="456"/>
      <c r="E175" s="456"/>
      <c r="F175" s="448"/>
    </row>
    <row r="176" spans="1:7" s="457" customFormat="1" x14ac:dyDescent="0.25">
      <c r="A176" s="493"/>
      <c r="B176" s="484"/>
      <c r="C176" s="494"/>
      <c r="D176" s="456"/>
      <c r="E176" s="456"/>
      <c r="F176" s="448"/>
    </row>
    <row r="177" spans="1:6" s="457" customFormat="1" x14ac:dyDescent="0.25">
      <c r="A177" s="493"/>
      <c r="B177" s="484"/>
      <c r="C177" s="494"/>
      <c r="D177" s="456"/>
      <c r="E177" s="456"/>
      <c r="F177" s="448"/>
    </row>
    <row r="178" spans="1:6" s="457" customFormat="1" x14ac:dyDescent="0.25">
      <c r="A178" s="505"/>
      <c r="B178" s="484"/>
      <c r="C178" s="494"/>
      <c r="D178" s="456"/>
      <c r="E178" s="456"/>
      <c r="F178" s="448"/>
    </row>
    <row r="179" spans="1:6" s="457" customFormat="1" x14ac:dyDescent="0.25">
      <c r="A179" s="518"/>
      <c r="B179" s="484"/>
      <c r="C179" s="494"/>
      <c r="D179" s="456"/>
      <c r="E179" s="456"/>
      <c r="F179" s="448"/>
    </row>
    <row r="180" spans="1:6" s="457" customFormat="1" x14ac:dyDescent="0.25">
      <c r="A180" s="483"/>
      <c r="B180" s="484"/>
      <c r="C180" s="494"/>
      <c r="D180" s="456"/>
      <c r="E180" s="456"/>
      <c r="F180" s="448"/>
    </row>
    <row r="181" spans="1:6" s="457" customFormat="1" x14ac:dyDescent="0.25">
      <c r="A181" s="505"/>
      <c r="B181" s="484"/>
      <c r="C181" s="494"/>
      <c r="D181" s="456"/>
      <c r="E181" s="456"/>
      <c r="F181" s="448"/>
    </row>
    <row r="182" spans="1:6" s="457" customFormat="1" x14ac:dyDescent="0.25">
      <c r="A182" s="512"/>
      <c r="B182" s="484"/>
      <c r="C182" s="494"/>
      <c r="D182" s="456"/>
      <c r="E182" s="456"/>
      <c r="F182" s="448"/>
    </row>
    <row r="183" spans="1:6" s="457" customFormat="1" x14ac:dyDescent="0.25">
      <c r="A183" s="505"/>
      <c r="B183" s="484"/>
      <c r="C183" s="494"/>
      <c r="D183" s="456"/>
      <c r="E183" s="456"/>
      <c r="F183" s="448"/>
    </row>
    <row r="184" spans="1:6" s="457" customFormat="1" x14ac:dyDescent="0.25">
      <c r="A184" s="483"/>
      <c r="B184" s="484"/>
      <c r="C184" s="494"/>
      <c r="D184" s="456"/>
      <c r="E184" s="456"/>
      <c r="F184" s="448"/>
    </row>
    <row r="185" spans="1:6" s="457" customFormat="1" x14ac:dyDescent="0.25">
      <c r="A185" s="505"/>
      <c r="B185" s="491"/>
      <c r="C185" s="494"/>
      <c r="D185" s="456"/>
      <c r="E185" s="456"/>
      <c r="F185" s="448"/>
    </row>
    <row r="186" spans="1:6" s="457" customFormat="1" x14ac:dyDescent="0.25">
      <c r="A186" s="512"/>
      <c r="B186" s="484"/>
      <c r="C186" s="494"/>
      <c r="D186" s="456"/>
      <c r="E186" s="456"/>
      <c r="F186" s="448"/>
    </row>
    <row r="187" spans="1:6" s="457" customFormat="1" x14ac:dyDescent="0.25">
      <c r="A187" s="483"/>
      <c r="B187" s="484"/>
      <c r="C187" s="494"/>
      <c r="D187" s="456"/>
      <c r="E187" s="456"/>
      <c r="F187" s="448"/>
    </row>
    <row r="188" spans="1:6" s="457" customFormat="1" x14ac:dyDescent="0.25">
      <c r="A188" s="505"/>
      <c r="B188" s="484"/>
      <c r="C188" s="494"/>
      <c r="D188" s="456"/>
      <c r="E188" s="456"/>
      <c r="F188" s="448"/>
    </row>
    <row r="189" spans="1:6" s="457" customFormat="1" x14ac:dyDescent="0.25">
      <c r="A189" s="505"/>
      <c r="B189" s="519"/>
      <c r="C189" s="494"/>
      <c r="D189" s="456"/>
      <c r="E189" s="456"/>
      <c r="F189" s="448"/>
    </row>
    <row r="190" spans="1:6" s="457" customFormat="1" ht="22.5" customHeight="1" x14ac:dyDescent="0.25">
      <c r="A190" s="505"/>
      <c r="B190" s="519"/>
      <c r="C190" s="494"/>
      <c r="D190" s="456"/>
      <c r="E190" s="456"/>
      <c r="F190" s="448"/>
    </row>
    <row r="191" spans="1:6" s="457" customFormat="1" x14ac:dyDescent="0.25">
      <c r="A191" s="512"/>
      <c r="B191" s="519"/>
      <c r="C191" s="494"/>
      <c r="D191" s="510"/>
      <c r="E191" s="456"/>
      <c r="F191" s="448"/>
    </row>
    <row r="192" spans="1:6" s="457" customFormat="1" x14ac:dyDescent="0.25">
      <c r="A192" s="505"/>
      <c r="B192" s="519"/>
      <c r="C192" s="494"/>
      <c r="D192" s="456"/>
      <c r="E192" s="456"/>
      <c r="F192" s="448"/>
    </row>
    <row r="193" spans="1:6" s="457" customFormat="1" x14ac:dyDescent="0.25">
      <c r="A193" s="505"/>
      <c r="B193" s="491"/>
      <c r="C193" s="494"/>
      <c r="D193" s="456"/>
      <c r="E193" s="456"/>
      <c r="F193" s="448"/>
    </row>
    <row r="194" spans="1:6" s="457" customFormat="1" x14ac:dyDescent="0.25">
      <c r="A194" s="492"/>
      <c r="B194" s="484"/>
      <c r="C194" s="494"/>
      <c r="D194" s="456"/>
      <c r="E194" s="456"/>
      <c r="F194" s="448"/>
    </row>
    <row r="195" spans="1:6" s="457" customFormat="1" x14ac:dyDescent="0.25">
      <c r="A195" s="492"/>
      <c r="B195" s="484"/>
      <c r="C195" s="494"/>
      <c r="D195" s="456"/>
      <c r="E195" s="456"/>
      <c r="F195" s="448"/>
    </row>
    <row r="196" spans="1:6" s="457" customFormat="1" x14ac:dyDescent="0.25">
      <c r="A196" s="483"/>
      <c r="B196" s="484"/>
      <c r="C196" s="482"/>
      <c r="D196" s="456"/>
      <c r="E196" s="456"/>
      <c r="F196" s="448"/>
    </row>
    <row r="197" spans="1:6" s="457" customFormat="1" ht="40.5" customHeight="1" x14ac:dyDescent="0.25">
      <c r="A197" s="483"/>
      <c r="B197" s="484"/>
      <c r="C197" s="482"/>
      <c r="D197" s="506"/>
      <c r="E197" s="456"/>
      <c r="F197" s="448"/>
    </row>
    <row r="198" spans="1:6" s="457" customFormat="1" x14ac:dyDescent="0.25">
      <c r="A198" s="483"/>
      <c r="B198" s="484"/>
      <c r="C198" s="482"/>
      <c r="D198" s="456" t="s">
        <v>104</v>
      </c>
      <c r="E198" s="456"/>
      <c r="F198" s="448"/>
    </row>
    <row r="199" spans="1:6" s="457" customFormat="1" ht="18" customHeight="1" x14ac:dyDescent="0.25">
      <c r="A199" s="493"/>
      <c r="B199" s="491"/>
      <c r="C199" s="482"/>
      <c r="D199" s="456" t="s">
        <v>108</v>
      </c>
      <c r="E199" s="456"/>
      <c r="F199" s="448"/>
    </row>
    <row r="200" spans="1:6" s="457" customFormat="1" ht="28.5" customHeight="1" x14ac:dyDescent="0.25">
      <c r="A200" s="520"/>
      <c r="B200" s="484"/>
      <c r="C200" s="482"/>
      <c r="D200" s="456"/>
      <c r="E200" s="456"/>
      <c r="F200" s="448"/>
    </row>
    <row r="201" spans="1:6" s="457" customFormat="1" ht="44.25" customHeight="1" x14ac:dyDescent="0.25">
      <c r="A201" s="493"/>
      <c r="B201" s="484"/>
      <c r="C201" s="521"/>
      <c r="D201" s="456" t="s">
        <v>110</v>
      </c>
      <c r="E201" s="456"/>
      <c r="F201" s="448"/>
    </row>
    <row r="202" spans="1:6" s="457" customFormat="1" ht="36.75" customHeight="1" x14ac:dyDescent="0.25">
      <c r="A202" s="493"/>
      <c r="B202" s="484"/>
      <c r="C202" s="521"/>
      <c r="D202" s="456"/>
      <c r="E202" s="456"/>
      <c r="F202" s="448"/>
    </row>
    <row r="203" spans="1:6" s="457" customFormat="1" ht="45" customHeight="1" x14ac:dyDescent="0.25">
      <c r="A203" s="493"/>
      <c r="B203" s="484"/>
      <c r="C203" s="521"/>
      <c r="D203" s="456"/>
      <c r="E203" s="456"/>
      <c r="F203" s="448"/>
    </row>
    <row r="204" spans="1:6" s="457" customFormat="1" ht="31.5" customHeight="1" x14ac:dyDescent="0.25">
      <c r="A204" s="493"/>
      <c r="B204" s="484"/>
      <c r="C204" s="521"/>
      <c r="D204" s="456"/>
      <c r="E204" s="456"/>
      <c r="F204" s="448"/>
    </row>
    <row r="205" spans="1:6" s="457" customFormat="1" ht="27" customHeight="1" x14ac:dyDescent="0.25">
      <c r="A205" s="493"/>
      <c r="B205" s="484"/>
      <c r="C205" s="521"/>
      <c r="D205" s="456"/>
      <c r="E205" s="456"/>
      <c r="F205" s="448"/>
    </row>
    <row r="206" spans="1:6" s="457" customFormat="1" ht="25.5" customHeight="1" x14ac:dyDescent="0.25">
      <c r="A206" s="473"/>
      <c r="B206" s="484"/>
      <c r="C206" s="521"/>
      <c r="D206" s="456"/>
      <c r="E206" s="456"/>
      <c r="F206" s="448"/>
    </row>
    <row r="207" spans="1:6" s="457" customFormat="1" ht="18.75" customHeight="1" x14ac:dyDescent="0.25">
      <c r="A207" s="493"/>
      <c r="B207" s="484"/>
      <c r="C207" s="521"/>
      <c r="D207" s="456"/>
      <c r="E207" s="456"/>
      <c r="F207" s="448"/>
    </row>
    <row r="208" spans="1:6" s="457" customFormat="1" ht="26.25" customHeight="1" x14ac:dyDescent="0.25">
      <c r="A208" s="493"/>
      <c r="B208" s="484"/>
      <c r="C208" s="521"/>
      <c r="D208" s="456"/>
      <c r="E208" s="456"/>
      <c r="F208" s="448"/>
    </row>
    <row r="209" spans="1:6" s="457" customFormat="1" ht="29.25" customHeight="1" x14ac:dyDescent="0.25">
      <c r="A209" s="493"/>
      <c r="B209" s="484"/>
      <c r="C209" s="482"/>
      <c r="D209" s="456"/>
      <c r="E209" s="456"/>
      <c r="F209" s="448"/>
    </row>
    <row r="210" spans="1:6" s="457" customFormat="1" ht="30" customHeight="1" x14ac:dyDescent="0.25">
      <c r="A210" s="493"/>
      <c r="B210" s="484"/>
      <c r="C210" s="482"/>
      <c r="D210" s="456"/>
      <c r="E210" s="456"/>
      <c r="F210" s="448"/>
    </row>
    <row r="211" spans="1:6" s="457" customFormat="1" ht="27" customHeight="1" x14ac:dyDescent="0.25">
      <c r="A211" s="512"/>
      <c r="B211" s="484"/>
      <c r="C211" s="470"/>
      <c r="D211" s="456"/>
      <c r="E211" s="456"/>
      <c r="F211" s="448"/>
    </row>
    <row r="212" spans="1:6" s="457" customFormat="1" x14ac:dyDescent="0.25">
      <c r="A212" s="505"/>
      <c r="B212" s="484"/>
      <c r="C212" s="482"/>
      <c r="D212" s="456"/>
      <c r="E212" s="456"/>
      <c r="F212" s="448"/>
    </row>
    <row r="213" spans="1:6" s="457" customFormat="1" x14ac:dyDescent="0.25">
      <c r="A213" s="512"/>
      <c r="B213" s="484"/>
      <c r="C213" s="494"/>
      <c r="D213" s="456"/>
      <c r="E213" s="456"/>
      <c r="F213" s="448"/>
    </row>
    <row r="214" spans="1:6" s="457" customFormat="1" x14ac:dyDescent="0.25">
      <c r="A214" s="505"/>
      <c r="B214" s="491"/>
      <c r="C214" s="494"/>
      <c r="D214" s="456"/>
      <c r="E214" s="456"/>
      <c r="F214" s="448"/>
    </row>
    <row r="215" spans="1:6" s="457" customFormat="1" x14ac:dyDescent="0.25">
      <c r="A215" s="492"/>
      <c r="B215" s="484"/>
      <c r="C215" s="494"/>
      <c r="D215" s="456"/>
      <c r="E215" s="456"/>
      <c r="F215" s="448"/>
    </row>
    <row r="216" spans="1:6" s="457" customFormat="1" x14ac:dyDescent="0.25">
      <c r="A216" s="493"/>
      <c r="B216" s="484"/>
      <c r="C216" s="494"/>
      <c r="D216" s="456"/>
      <c r="E216" s="456"/>
      <c r="F216" s="448"/>
    </row>
    <row r="217" spans="1:6" s="457" customFormat="1" x14ac:dyDescent="0.25">
      <c r="A217" s="493"/>
      <c r="B217" s="484"/>
      <c r="C217" s="482"/>
      <c r="D217" s="456"/>
      <c r="E217" s="456"/>
      <c r="F217" s="448"/>
    </row>
    <row r="218" spans="1:6" s="457" customFormat="1" x14ac:dyDescent="0.25">
      <c r="A218" s="493"/>
      <c r="B218" s="484"/>
      <c r="C218" s="482"/>
      <c r="D218" s="456"/>
      <c r="E218" s="456"/>
      <c r="F218" s="448"/>
    </row>
    <row r="219" spans="1:6" s="457" customFormat="1" ht="25.5" x14ac:dyDescent="0.2">
      <c r="A219" s="493"/>
      <c r="B219" s="484"/>
      <c r="C219" s="490"/>
      <c r="D219" s="456" t="s">
        <v>103</v>
      </c>
      <c r="E219" s="456">
        <v>10928.2</v>
      </c>
      <c r="F219" s="448"/>
    </row>
    <row r="220" spans="1:6" s="457" customFormat="1" ht="35.25" hidden="1" customHeight="1" x14ac:dyDescent="0.25">
      <c r="A220" s="493"/>
      <c r="B220" s="491"/>
      <c r="C220" s="494"/>
      <c r="D220" s="456"/>
      <c r="E220" s="456"/>
      <c r="F220" s="448"/>
    </row>
    <row r="221" spans="1:6" s="457" customFormat="1" ht="24.75" customHeight="1" x14ac:dyDescent="0.25">
      <c r="A221" s="492"/>
      <c r="B221" s="491"/>
      <c r="C221" s="494"/>
      <c r="D221" s="456"/>
      <c r="E221" s="456"/>
      <c r="F221" s="448"/>
    </row>
    <row r="222" spans="1:6" s="457" customFormat="1" ht="24.75" customHeight="1" x14ac:dyDescent="0.25">
      <c r="A222" s="492"/>
      <c r="B222" s="484"/>
      <c r="C222" s="494"/>
      <c r="D222" s="456"/>
      <c r="E222" s="456"/>
      <c r="F222" s="448"/>
    </row>
    <row r="223" spans="1:6" s="457" customFormat="1" x14ac:dyDescent="0.25">
      <c r="A223" s="493"/>
      <c r="B223" s="484"/>
      <c r="C223" s="482"/>
      <c r="D223" s="456"/>
      <c r="E223" s="456"/>
      <c r="F223" s="448"/>
    </row>
    <row r="224" spans="1:6" s="457" customFormat="1" ht="14.25" hidden="1" customHeight="1" x14ac:dyDescent="0.2">
      <c r="A224" s="493"/>
      <c r="B224" s="484"/>
      <c r="C224" s="490"/>
      <c r="D224" s="456"/>
      <c r="E224" s="456"/>
      <c r="F224" s="448"/>
    </row>
    <row r="225" spans="1:6" s="457" customFormat="1" x14ac:dyDescent="0.25">
      <c r="A225" s="493"/>
      <c r="B225" s="484"/>
      <c r="C225" s="494"/>
      <c r="D225" s="456"/>
      <c r="E225" s="456"/>
      <c r="F225" s="448"/>
    </row>
    <row r="226" spans="1:6" s="457" customFormat="1" x14ac:dyDescent="0.25">
      <c r="A226" s="483"/>
      <c r="B226" s="484"/>
      <c r="C226" s="494"/>
      <c r="D226" s="456"/>
      <c r="E226" s="456"/>
      <c r="F226" s="448"/>
    </row>
    <row r="227" spans="1:6" s="457" customFormat="1" x14ac:dyDescent="0.25">
      <c r="A227" s="493"/>
      <c r="B227" s="484"/>
      <c r="C227" s="494"/>
      <c r="D227" s="456"/>
      <c r="E227" s="456"/>
      <c r="F227" s="448"/>
    </row>
    <row r="228" spans="1:6" s="457" customFormat="1" ht="58.5" customHeight="1" x14ac:dyDescent="0.25">
      <c r="A228" s="493"/>
      <c r="B228" s="484"/>
      <c r="C228" s="494"/>
      <c r="D228" s="456"/>
      <c r="E228" s="456"/>
      <c r="F228" s="448"/>
    </row>
    <row r="229" spans="1:6" s="457" customFormat="1" ht="50.25" customHeight="1" x14ac:dyDescent="0.25">
      <c r="A229" s="493"/>
      <c r="B229" s="484"/>
      <c r="C229" s="494"/>
      <c r="D229" s="456"/>
      <c r="E229" s="456"/>
      <c r="F229" s="448"/>
    </row>
    <row r="230" spans="1:6" s="457" customFormat="1" ht="51" hidden="1" customHeight="1" x14ac:dyDescent="0.25">
      <c r="A230" s="493"/>
      <c r="B230" s="484"/>
      <c r="C230" s="494"/>
      <c r="D230" s="456"/>
      <c r="E230" s="456"/>
      <c r="F230" s="448"/>
    </row>
    <row r="231" spans="1:6" s="457" customFormat="1" ht="32.25" customHeight="1" x14ac:dyDescent="0.25">
      <c r="A231" s="520"/>
      <c r="B231" s="484"/>
      <c r="C231" s="494"/>
      <c r="D231" s="456"/>
      <c r="E231" s="456"/>
      <c r="F231" s="448"/>
    </row>
    <row r="232" spans="1:6" s="457" customFormat="1" x14ac:dyDescent="0.25">
      <c r="A232" s="522"/>
      <c r="B232" s="484"/>
      <c r="C232" s="482"/>
      <c r="D232" s="456"/>
      <c r="E232" s="523"/>
      <c r="F232" s="448"/>
    </row>
    <row r="233" spans="1:6" s="457" customFormat="1" ht="21.75" customHeight="1" x14ac:dyDescent="0.25">
      <c r="A233" s="522"/>
      <c r="B233" s="484"/>
      <c r="C233" s="524"/>
      <c r="D233" s="456"/>
      <c r="E233" s="523"/>
      <c r="F233" s="448"/>
    </row>
    <row r="234" spans="1:6" s="457" customFormat="1" ht="19.5" customHeight="1" x14ac:dyDescent="0.2">
      <c r="A234" s="522"/>
      <c r="B234" s="484"/>
      <c r="C234" s="502"/>
      <c r="D234" s="456"/>
      <c r="E234" s="523"/>
      <c r="F234" s="448"/>
    </row>
    <row r="235" spans="1:6" s="457" customFormat="1" ht="18.75" customHeight="1" x14ac:dyDescent="0.2">
      <c r="A235" s="493"/>
      <c r="B235" s="484"/>
      <c r="C235" s="502"/>
      <c r="D235" s="456"/>
      <c r="E235" s="523"/>
      <c r="F235" s="448"/>
    </row>
    <row r="236" spans="1:6" s="457" customFormat="1" ht="17.25" customHeight="1" x14ac:dyDescent="0.2">
      <c r="A236" s="473"/>
      <c r="B236" s="484"/>
      <c r="C236" s="502"/>
      <c r="D236" s="456"/>
      <c r="E236" s="523"/>
      <c r="F236" s="448"/>
    </row>
    <row r="237" spans="1:6" s="457" customFormat="1" ht="32.25" customHeight="1" x14ac:dyDescent="0.2">
      <c r="A237" s="493"/>
      <c r="B237" s="484"/>
      <c r="C237" s="502"/>
      <c r="D237" s="456"/>
      <c r="E237" s="523"/>
      <c r="F237" s="448"/>
    </row>
    <row r="238" spans="1:6" s="457" customFormat="1" x14ac:dyDescent="0.2">
      <c r="A238" s="493"/>
      <c r="B238" s="484"/>
      <c r="C238" s="502"/>
      <c r="D238" s="456"/>
      <c r="E238" s="523"/>
      <c r="F238" s="448"/>
    </row>
    <row r="239" spans="1:6" s="457" customFormat="1" x14ac:dyDescent="0.2">
      <c r="A239" s="493"/>
      <c r="B239" s="484"/>
      <c r="C239" s="502"/>
      <c r="D239" s="456"/>
      <c r="E239" s="523"/>
      <c r="F239" s="448"/>
    </row>
    <row r="240" spans="1:6" s="457" customFormat="1" x14ac:dyDescent="0.2">
      <c r="A240" s="493"/>
      <c r="B240" s="484"/>
      <c r="C240" s="502"/>
      <c r="D240" s="456"/>
      <c r="E240" s="523"/>
      <c r="F240" s="448"/>
    </row>
    <row r="241" spans="1:6" s="457" customFormat="1" ht="24.75" customHeight="1" x14ac:dyDescent="0.2">
      <c r="A241" s="492"/>
      <c r="B241" s="484"/>
      <c r="C241" s="502"/>
      <c r="D241" s="456"/>
      <c r="E241" s="523"/>
      <c r="F241" s="448"/>
    </row>
    <row r="242" spans="1:6" s="457" customFormat="1" ht="14.25" hidden="1" customHeight="1" x14ac:dyDescent="0.2">
      <c r="A242" s="483"/>
      <c r="B242" s="484"/>
      <c r="C242" s="490"/>
      <c r="D242" s="456"/>
      <c r="E242" s="456"/>
      <c r="F242" s="448"/>
    </row>
    <row r="243" spans="1:6" s="457" customFormat="1" ht="27.75" customHeight="1" x14ac:dyDescent="0.2">
      <c r="A243" s="483"/>
      <c r="B243" s="484"/>
      <c r="C243" s="490"/>
      <c r="D243" s="456"/>
      <c r="E243" s="456"/>
      <c r="F243" s="448"/>
    </row>
    <row r="244" spans="1:6" s="457" customFormat="1" x14ac:dyDescent="0.25">
      <c r="A244" s="522"/>
      <c r="B244" s="484"/>
      <c r="C244" s="482"/>
      <c r="D244" s="456"/>
      <c r="E244" s="456"/>
      <c r="F244" s="448"/>
    </row>
    <row r="245" spans="1:6" s="457" customFormat="1" x14ac:dyDescent="0.25">
      <c r="A245" s="522"/>
      <c r="B245" s="484"/>
      <c r="C245" s="482"/>
      <c r="D245" s="456"/>
      <c r="E245" s="456"/>
      <c r="F245" s="448"/>
    </row>
    <row r="246" spans="1:6" s="457" customFormat="1" x14ac:dyDescent="0.25">
      <c r="A246" s="492"/>
      <c r="B246" s="484"/>
      <c r="C246" s="482"/>
      <c r="D246" s="456"/>
      <c r="E246" s="456"/>
      <c r="F246" s="448"/>
    </row>
    <row r="247" spans="1:6" s="457" customFormat="1" x14ac:dyDescent="0.25">
      <c r="A247" s="525"/>
      <c r="B247" s="484"/>
      <c r="C247" s="482"/>
      <c r="D247" s="456"/>
      <c r="E247" s="456"/>
      <c r="F247" s="448"/>
    </row>
    <row r="248" spans="1:6" s="457" customFormat="1" ht="23.25" customHeight="1" x14ac:dyDescent="0.25">
      <c r="A248" s="493"/>
      <c r="B248" s="484"/>
      <c r="C248" s="482"/>
      <c r="D248" s="456"/>
      <c r="E248" s="456"/>
      <c r="F248" s="448"/>
    </row>
    <row r="249" spans="1:6" s="457" customFormat="1" x14ac:dyDescent="0.25">
      <c r="A249" s="493"/>
      <c r="B249" s="484"/>
      <c r="C249" s="482"/>
      <c r="D249" s="456"/>
      <c r="E249" s="456"/>
      <c r="F249" s="448"/>
    </row>
    <row r="250" spans="1:6" s="457" customFormat="1" x14ac:dyDescent="0.25">
      <c r="A250" s="493"/>
      <c r="B250" s="484"/>
      <c r="C250" s="482"/>
      <c r="D250" s="456"/>
      <c r="E250" s="456"/>
      <c r="F250" s="448"/>
    </row>
    <row r="251" spans="1:6" s="457" customFormat="1" x14ac:dyDescent="0.25">
      <c r="A251" s="526"/>
      <c r="B251" s="484"/>
      <c r="C251" s="482"/>
      <c r="D251" s="456"/>
      <c r="E251" s="456"/>
      <c r="F251" s="448"/>
    </row>
    <row r="252" spans="1:6" s="457" customFormat="1" ht="19.5" customHeight="1" x14ac:dyDescent="0.2">
      <c r="A252" s="526"/>
      <c r="B252" s="527"/>
      <c r="C252" s="509"/>
      <c r="D252" s="456"/>
      <c r="E252" s="456"/>
      <c r="F252" s="448"/>
    </row>
    <row r="253" spans="1:6" s="457" customFormat="1" ht="18" customHeight="1" x14ac:dyDescent="0.25">
      <c r="A253" s="526"/>
      <c r="B253" s="528"/>
      <c r="C253" s="470"/>
      <c r="D253" s="456"/>
      <c r="E253" s="456"/>
      <c r="F253" s="448"/>
    </row>
    <row r="254" spans="1:6" s="457" customFormat="1" ht="51" hidden="1" customHeight="1" x14ac:dyDescent="0.25">
      <c r="A254" s="528"/>
      <c r="B254" s="529"/>
      <c r="C254" s="470"/>
      <c r="D254" s="456"/>
      <c r="E254" s="456"/>
      <c r="F254" s="448"/>
    </row>
    <row r="255" spans="1:6" s="457" customFormat="1" ht="26.25" customHeight="1" x14ac:dyDescent="0.25">
      <c r="A255" s="530"/>
      <c r="B255" s="529"/>
      <c r="C255" s="470"/>
      <c r="D255" s="456"/>
      <c r="E255" s="456"/>
      <c r="F255" s="448"/>
    </row>
    <row r="256" spans="1:6" s="457" customFormat="1" ht="35.25" customHeight="1" x14ac:dyDescent="0.25">
      <c r="A256" s="530"/>
      <c r="B256" s="531"/>
      <c r="C256" s="470"/>
      <c r="D256" s="456"/>
      <c r="E256" s="456"/>
      <c r="F256" s="448"/>
    </row>
    <row r="257" spans="1:7" s="457" customFormat="1" ht="51.75" customHeight="1" x14ac:dyDescent="0.25">
      <c r="A257" s="440"/>
      <c r="B257" s="531"/>
      <c r="C257" s="470"/>
      <c r="D257" s="456"/>
      <c r="E257" s="456"/>
      <c r="F257" s="448"/>
    </row>
    <row r="258" spans="1:7" s="457" customFormat="1" ht="38.25" customHeight="1" x14ac:dyDescent="0.25">
      <c r="A258" s="440"/>
      <c r="B258" s="531"/>
      <c r="C258" s="470"/>
      <c r="D258" s="456"/>
      <c r="E258" s="456"/>
      <c r="F258" s="448"/>
    </row>
    <row r="259" spans="1:7" s="457" customFormat="1" x14ac:dyDescent="0.25">
      <c r="A259" s="440"/>
      <c r="B259" s="531"/>
      <c r="C259" s="470"/>
      <c r="D259" s="456"/>
      <c r="E259" s="456"/>
      <c r="F259" s="448"/>
    </row>
    <row r="260" spans="1:7" s="457" customFormat="1" x14ac:dyDescent="0.25">
      <c r="A260" s="440"/>
      <c r="B260" s="531"/>
      <c r="C260" s="532"/>
      <c r="D260" s="456"/>
      <c r="E260" s="456"/>
      <c r="F260" s="448"/>
    </row>
    <row r="261" spans="1:7" s="457" customFormat="1" x14ac:dyDescent="0.25">
      <c r="A261" s="440"/>
      <c r="B261" s="531"/>
      <c r="C261" s="532"/>
      <c r="D261" s="456"/>
      <c r="E261" s="456"/>
      <c r="F261" s="448"/>
    </row>
    <row r="262" spans="1:7" s="457" customFormat="1" x14ac:dyDescent="0.25">
      <c r="A262" s="440"/>
      <c r="B262" s="531"/>
      <c r="C262" s="532"/>
      <c r="D262" s="456"/>
      <c r="E262" s="456"/>
      <c r="F262" s="448"/>
    </row>
    <row r="263" spans="1:7" s="457" customFormat="1" x14ac:dyDescent="0.25">
      <c r="A263" s="440"/>
      <c r="B263" s="531"/>
      <c r="C263" s="532"/>
      <c r="D263" s="456"/>
      <c r="E263" s="456"/>
      <c r="F263" s="448"/>
    </row>
    <row r="264" spans="1:7" s="457" customFormat="1" x14ac:dyDescent="0.25">
      <c r="A264" s="440"/>
      <c r="B264" s="531"/>
      <c r="C264" s="532"/>
      <c r="D264" s="456"/>
      <c r="E264" s="456"/>
      <c r="F264" s="448"/>
    </row>
    <row r="265" spans="1:7" s="457" customFormat="1" x14ac:dyDescent="0.25">
      <c r="A265" s="440"/>
      <c r="B265" s="531"/>
      <c r="C265" s="470"/>
      <c r="D265" s="456"/>
      <c r="E265" s="456"/>
      <c r="F265" s="448"/>
      <c r="G265" s="457">
        <f>SUM(G246:G260)</f>
        <v>0</v>
      </c>
    </row>
    <row r="266" spans="1:7" s="457" customFormat="1" x14ac:dyDescent="0.25">
      <c r="A266" s="440"/>
      <c r="B266" s="531"/>
      <c r="C266" s="470"/>
      <c r="D266" s="456"/>
      <c r="E266" s="456"/>
      <c r="F266" s="448"/>
    </row>
    <row r="267" spans="1:7" s="457" customFormat="1" x14ac:dyDescent="0.25">
      <c r="A267" s="440"/>
      <c r="B267" s="531"/>
      <c r="C267" s="532"/>
      <c r="D267" s="456"/>
      <c r="E267" s="456"/>
      <c r="F267" s="448"/>
    </row>
    <row r="268" spans="1:7" s="457" customFormat="1" ht="14.25" hidden="1" customHeight="1" x14ac:dyDescent="0.2">
      <c r="A268" s="440"/>
      <c r="B268" s="531"/>
      <c r="C268" s="509"/>
      <c r="D268" s="456"/>
      <c r="E268" s="456"/>
      <c r="F268" s="448"/>
    </row>
    <row r="269" spans="1:7" s="457" customFormat="1" ht="19.5" customHeight="1" x14ac:dyDescent="0.2">
      <c r="A269" s="440"/>
      <c r="B269" s="531"/>
      <c r="C269" s="509"/>
      <c r="D269" s="456"/>
      <c r="E269" s="456"/>
      <c r="F269" s="448"/>
    </row>
    <row r="270" spans="1:7" s="457" customFormat="1" ht="28.5" customHeight="1" x14ac:dyDescent="0.25">
      <c r="A270" s="440"/>
      <c r="B270" s="531"/>
      <c r="C270" s="470"/>
      <c r="D270" s="456"/>
      <c r="E270" s="456"/>
      <c r="F270" s="448"/>
    </row>
    <row r="271" spans="1:7" s="457" customFormat="1" x14ac:dyDescent="0.25">
      <c r="A271" s="440"/>
      <c r="B271" s="531"/>
      <c r="C271" s="463"/>
      <c r="D271" s="456"/>
      <c r="E271" s="456"/>
      <c r="F271" s="448"/>
    </row>
    <row r="272" spans="1:7" s="457" customFormat="1" x14ac:dyDescent="0.25">
      <c r="A272" s="440"/>
      <c r="B272" s="531"/>
      <c r="C272" s="463"/>
      <c r="D272" s="456"/>
      <c r="E272" s="456"/>
      <c r="F272" s="448"/>
    </row>
    <row r="273" spans="1:6" s="457" customFormat="1" ht="36" customHeight="1" x14ac:dyDescent="0.25">
      <c r="A273" s="440"/>
      <c r="B273" s="531"/>
      <c r="C273" s="463"/>
      <c r="D273" s="456"/>
      <c r="E273" s="456"/>
      <c r="F273" s="448"/>
    </row>
    <row r="274" spans="1:6" s="457" customFormat="1" ht="21.75" customHeight="1" x14ac:dyDescent="0.25">
      <c r="A274" s="440"/>
      <c r="B274" s="531"/>
      <c r="C274" s="463"/>
      <c r="D274" s="456"/>
      <c r="E274" s="456"/>
      <c r="F274" s="448"/>
    </row>
    <row r="275" spans="1:6" s="457" customFormat="1" ht="28.5" customHeight="1" x14ac:dyDescent="0.25">
      <c r="A275" s="440"/>
      <c r="B275" s="531"/>
      <c r="C275" s="463"/>
      <c r="D275" s="456"/>
      <c r="E275" s="456"/>
      <c r="F275" s="448"/>
    </row>
    <row r="276" spans="1:6" s="457" customFormat="1" x14ac:dyDescent="0.25">
      <c r="A276" s="440"/>
      <c r="B276" s="531"/>
      <c r="C276" s="463"/>
      <c r="D276" s="456"/>
      <c r="E276" s="456"/>
      <c r="F276" s="448"/>
    </row>
    <row r="277" spans="1:6" s="457" customFormat="1" x14ac:dyDescent="0.25">
      <c r="A277" s="440"/>
      <c r="B277" s="531"/>
      <c r="C277" s="463"/>
      <c r="D277" s="456"/>
      <c r="E277" s="456"/>
      <c r="F277" s="448"/>
    </row>
    <row r="278" spans="1:6" s="457" customFormat="1" x14ac:dyDescent="0.25">
      <c r="A278" s="440"/>
      <c r="B278" s="531"/>
      <c r="C278" s="494"/>
      <c r="D278" s="456"/>
      <c r="E278" s="456"/>
      <c r="F278" s="448"/>
    </row>
    <row r="279" spans="1:6" s="457" customFormat="1" x14ac:dyDescent="0.25">
      <c r="A279" s="440"/>
      <c r="B279" s="531"/>
      <c r="C279" s="494"/>
      <c r="D279" s="456"/>
      <c r="E279" s="456"/>
      <c r="F279" s="448"/>
    </row>
    <row r="280" spans="1:6" s="457" customFormat="1" x14ac:dyDescent="0.25">
      <c r="A280" s="440"/>
      <c r="B280" s="531"/>
      <c r="C280" s="494"/>
      <c r="D280" s="456"/>
      <c r="E280" s="456"/>
      <c r="F280" s="448"/>
    </row>
    <row r="281" spans="1:6" s="457" customFormat="1" x14ac:dyDescent="0.25">
      <c r="A281" s="440"/>
      <c r="B281" s="531"/>
      <c r="C281" s="482"/>
      <c r="D281" s="456"/>
      <c r="E281" s="456"/>
      <c r="F281" s="448"/>
    </row>
    <row r="282" spans="1:6" s="457" customFormat="1" x14ac:dyDescent="0.25">
      <c r="A282" s="440"/>
      <c r="B282" s="531"/>
      <c r="C282" s="482"/>
      <c r="D282" s="456"/>
      <c r="E282" s="456"/>
      <c r="F282" s="448"/>
    </row>
    <row r="283" spans="1:6" s="457" customFormat="1" x14ac:dyDescent="0.25">
      <c r="A283" s="440"/>
      <c r="B283" s="531"/>
      <c r="C283" s="494"/>
      <c r="D283" s="456"/>
      <c r="E283" s="456"/>
      <c r="F283" s="448"/>
    </row>
    <row r="284" spans="1:6" s="457" customFormat="1" x14ac:dyDescent="0.25">
      <c r="A284" s="440"/>
      <c r="B284" s="531"/>
      <c r="C284" s="494"/>
      <c r="D284" s="456"/>
      <c r="E284" s="456"/>
      <c r="F284" s="448"/>
    </row>
    <row r="285" spans="1:6" s="457" customFormat="1" x14ac:dyDescent="0.25">
      <c r="A285" s="440"/>
      <c r="B285" s="531"/>
      <c r="C285" s="494"/>
      <c r="D285" s="456"/>
      <c r="E285" s="456"/>
      <c r="F285" s="448"/>
    </row>
    <row r="286" spans="1:6" s="457" customFormat="1" ht="57.75" customHeight="1" x14ac:dyDescent="0.25">
      <c r="A286" s="440"/>
      <c r="B286" s="531"/>
      <c r="C286" s="533"/>
      <c r="D286" s="456"/>
      <c r="E286" s="456"/>
      <c r="F286" s="448"/>
    </row>
    <row r="287" spans="1:6" s="457" customFormat="1" x14ac:dyDescent="0.25">
      <c r="A287" s="440"/>
      <c r="B287" s="531"/>
      <c r="C287" s="533"/>
      <c r="D287" s="456"/>
      <c r="E287" s="456"/>
      <c r="F287" s="448"/>
    </row>
    <row r="288" spans="1:6" s="457" customFormat="1" x14ac:dyDescent="0.25">
      <c r="A288" s="440"/>
      <c r="B288" s="531"/>
      <c r="C288" s="533"/>
      <c r="D288" s="456"/>
      <c r="E288" s="456"/>
      <c r="F288" s="448"/>
    </row>
    <row r="289" spans="1:6" s="457" customFormat="1" ht="18.75" customHeight="1" x14ac:dyDescent="0.25">
      <c r="A289" s="440"/>
      <c r="B289" s="531"/>
      <c r="C289" s="463"/>
      <c r="D289" s="456"/>
      <c r="E289" s="456"/>
      <c r="F289" s="448"/>
    </row>
    <row r="290" spans="1:6" x14ac:dyDescent="0.2">
      <c r="C290" s="443"/>
    </row>
    <row r="291" spans="1:6" x14ac:dyDescent="0.2">
      <c r="C291" s="443"/>
    </row>
    <row r="292" spans="1:6" x14ac:dyDescent="0.2">
      <c r="C292" s="443"/>
    </row>
    <row r="293" spans="1:6" x14ac:dyDescent="0.2">
      <c r="C293" s="443"/>
    </row>
    <row r="294" spans="1:6" x14ac:dyDescent="0.2">
      <c r="C294" s="443"/>
    </row>
    <row r="295" spans="1:6" x14ac:dyDescent="0.2">
      <c r="C295" s="443"/>
    </row>
    <row r="296" spans="1:6" x14ac:dyDescent="0.2">
      <c r="C296" s="443"/>
    </row>
    <row r="297" spans="1:6" x14ac:dyDescent="0.2">
      <c r="C297" s="443"/>
    </row>
    <row r="298" spans="1:6" x14ac:dyDescent="0.2">
      <c r="C298" s="443"/>
    </row>
    <row r="299" spans="1:6" x14ac:dyDescent="0.2">
      <c r="C299" s="443"/>
    </row>
    <row r="300" spans="1:6" x14ac:dyDescent="0.2">
      <c r="C300" s="443"/>
    </row>
    <row r="301" spans="1:6" x14ac:dyDescent="0.2">
      <c r="C301" s="443"/>
    </row>
    <row r="302" spans="1:6" x14ac:dyDescent="0.2">
      <c r="C302" s="443"/>
    </row>
    <row r="303" spans="1:6" x14ac:dyDescent="0.2">
      <c r="C303" s="443"/>
    </row>
    <row r="304" spans="1:6" x14ac:dyDescent="0.2">
      <c r="C304" s="443"/>
    </row>
    <row r="305" spans="3:3" x14ac:dyDescent="0.2">
      <c r="C305" s="443"/>
    </row>
    <row r="306" spans="3:3" x14ac:dyDescent="0.2">
      <c r="C306" s="443"/>
    </row>
    <row r="307" spans="3:3" x14ac:dyDescent="0.2">
      <c r="C307" s="443"/>
    </row>
    <row r="308" spans="3:3" x14ac:dyDescent="0.2">
      <c r="C308" s="443"/>
    </row>
    <row r="309" spans="3:3" x14ac:dyDescent="0.2">
      <c r="C309" s="443"/>
    </row>
    <row r="310" spans="3:3" x14ac:dyDescent="0.2">
      <c r="C310" s="443"/>
    </row>
    <row r="311" spans="3:3" x14ac:dyDescent="0.2">
      <c r="C311" s="443"/>
    </row>
    <row r="312" spans="3:3" x14ac:dyDescent="0.2">
      <c r="C312" s="443"/>
    </row>
    <row r="313" spans="3:3" x14ac:dyDescent="0.2">
      <c r="C313" s="443"/>
    </row>
    <row r="314" spans="3:3" x14ac:dyDescent="0.2">
      <c r="C314" s="443"/>
    </row>
    <row r="315" spans="3:3" x14ac:dyDescent="0.2">
      <c r="C315" s="443"/>
    </row>
    <row r="316" spans="3:3" x14ac:dyDescent="0.2">
      <c r="C316" s="443"/>
    </row>
    <row r="317" spans="3:3" x14ac:dyDescent="0.2">
      <c r="C317" s="443"/>
    </row>
    <row r="318" spans="3:3" x14ac:dyDescent="0.2">
      <c r="C318" s="443"/>
    </row>
    <row r="319" spans="3:3" x14ac:dyDescent="0.2">
      <c r="C319" s="443"/>
    </row>
  </sheetData>
  <mergeCells count="30">
    <mergeCell ref="B40:E40"/>
    <mergeCell ref="F4:F6"/>
    <mergeCell ref="B5:E5"/>
    <mergeCell ref="A6:E6"/>
    <mergeCell ref="A30:E30"/>
    <mergeCell ref="A9:E9"/>
    <mergeCell ref="A11:E11"/>
    <mergeCell ref="A14:A15"/>
    <mergeCell ref="B14:E14"/>
    <mergeCell ref="B1:C1"/>
    <mergeCell ref="B2:C2"/>
    <mergeCell ref="D2:E2"/>
    <mergeCell ref="A4:E4"/>
    <mergeCell ref="A7:E7"/>
    <mergeCell ref="A62:E64"/>
    <mergeCell ref="A32:A33"/>
    <mergeCell ref="B32:E32"/>
    <mergeCell ref="A44:E46"/>
    <mergeCell ref="F44:F46"/>
    <mergeCell ref="A48:A49"/>
    <mergeCell ref="B48:E48"/>
    <mergeCell ref="B33:E33"/>
    <mergeCell ref="B35:E35"/>
    <mergeCell ref="B34:E34"/>
    <mergeCell ref="B36:E36"/>
    <mergeCell ref="B37:E37"/>
    <mergeCell ref="B41:E41"/>
    <mergeCell ref="B42:E42"/>
    <mergeCell ref="B38:E38"/>
    <mergeCell ref="B39:E39"/>
  </mergeCells>
  <conditionalFormatting sqref="F124 C124">
    <cfRule type="expression" dxfId="53" priority="52" stopIfTrue="1">
      <formula>#REF!=""</formula>
    </cfRule>
    <cfRule type="expression" dxfId="52" priority="53" stopIfTrue="1">
      <formula>#REF!&lt;&gt;""</formula>
    </cfRule>
    <cfRule type="expression" dxfId="51" priority="54" stopIfTrue="1">
      <formula>AND(#REF!="",#REF!&lt;&gt;"")</formula>
    </cfRule>
  </conditionalFormatting>
  <conditionalFormatting sqref="D93">
    <cfRule type="expression" dxfId="50" priority="49" stopIfTrue="1">
      <formula>#REF!=""</formula>
    </cfRule>
    <cfRule type="expression" dxfId="49" priority="50" stopIfTrue="1">
      <formula>#REF!&lt;&gt;""</formula>
    </cfRule>
    <cfRule type="expression" dxfId="48" priority="51" stopIfTrue="1">
      <formula>AND(#REF!="",#REF!&lt;&gt;"")</formula>
    </cfRule>
  </conditionalFormatting>
  <conditionalFormatting sqref="D92">
    <cfRule type="expression" dxfId="47" priority="46" stopIfTrue="1">
      <formula>#REF!=""</formula>
    </cfRule>
    <cfRule type="expression" dxfId="46" priority="47" stopIfTrue="1">
      <formula>#REF!&lt;&gt;""</formula>
    </cfRule>
    <cfRule type="expression" dxfId="45" priority="48" stopIfTrue="1">
      <formula>AND(#REF!="",#REF!&lt;&gt;"")</formula>
    </cfRule>
  </conditionalFormatting>
  <conditionalFormatting sqref="D197">
    <cfRule type="expression" dxfId="44" priority="43" stopIfTrue="1">
      <formula>#REF!=""</formula>
    </cfRule>
    <cfRule type="expression" dxfId="43" priority="44" stopIfTrue="1">
      <formula>#REF!&lt;&gt;""</formula>
    </cfRule>
    <cfRule type="expression" dxfId="42" priority="45" stopIfTrue="1">
      <formula>AND(#REF!="",#REF!&lt;&gt;"")</formula>
    </cfRule>
  </conditionalFormatting>
  <conditionalFormatting sqref="C58 C25:C26 C23">
    <cfRule type="expression" dxfId="41" priority="40" stopIfTrue="1">
      <formula>#REF!=""</formula>
    </cfRule>
    <cfRule type="expression" dxfId="40" priority="41" stopIfTrue="1">
      <formula>#REF!&lt;&gt;""</formula>
    </cfRule>
    <cfRule type="expression" dxfId="39" priority="42" stopIfTrue="1">
      <formula>AND(#REF!="",#REF!&lt;&gt;"")</formula>
    </cfRule>
  </conditionalFormatting>
  <conditionalFormatting sqref="A238:A239 C227 B96:B97 A190:A193 A158:A159 A185 B189:B192 C271:C289 C260:C267 C229:C251 C223:C224 C193:C221 C156:C190 C140:C154 C125:C138 C118 C123 C109 C113:C114 C81:C107 C76:C79 B139:C139 B119:B131 A180:A182 C52 C54:C55 C60:C73 C49:C50 C21:C22 C24:C30 C16:C17 C43:C47">
    <cfRule type="expression" dxfId="38" priority="37" stopIfTrue="1">
      <formula>#REF!=""</formula>
    </cfRule>
    <cfRule type="expression" dxfId="37" priority="38" stopIfTrue="1">
      <formula>#REF!&lt;&gt;""</formula>
    </cfRule>
    <cfRule type="expression" dxfId="36" priority="39" stopIfTrue="1">
      <formula>AND(#REF!="",#REF!&lt;&gt;"")</formula>
    </cfRule>
  </conditionalFormatting>
  <conditionalFormatting sqref="C80 C108 C110:C112 C115:C117 C74:C75 C225:C226 C228 C222 C155 C119:C122 A240 A99 A140 A156:A157 A236:A237 A216:A220 A207:A211 A125:A131 A87 A122:A123 A161:A162 A34:A37">
    <cfRule type="expression" dxfId="35" priority="34" stopIfTrue="1">
      <formula>#REF!=""</formula>
    </cfRule>
    <cfRule type="expression" dxfId="34" priority="35" stopIfTrue="1">
      <formula>#REF!&lt;&gt;""</formula>
    </cfRule>
    <cfRule type="expression" dxfId="33" priority="36" stopIfTrue="1">
      <formula>AND(#REF!="",#REF!&lt;&gt;"")</formula>
    </cfRule>
  </conditionalFormatting>
  <conditionalFormatting sqref="B98 B101 A212:A214">
    <cfRule type="expression" dxfId="32" priority="31" stopIfTrue="1">
      <formula>#REF!=""</formula>
    </cfRule>
    <cfRule type="expression" dxfId="31" priority="32" stopIfTrue="1">
      <formula>#REF!&lt;&gt;""</formula>
    </cfRule>
    <cfRule type="expression" dxfId="30" priority="33" stopIfTrue="1">
      <formula>AND(#REF!="",#REF!&lt;&gt;"")</formula>
    </cfRule>
  </conditionalFormatting>
  <conditionalFormatting sqref="B99:B100">
    <cfRule type="expression" dxfId="29" priority="28" stopIfTrue="1">
      <formula>#REF!=""</formula>
    </cfRule>
    <cfRule type="expression" dxfId="28" priority="29" stopIfTrue="1">
      <formula>#REF!&lt;&gt;""</formula>
    </cfRule>
    <cfRule type="expression" dxfId="27" priority="30" stopIfTrue="1">
      <formula>AND(#REF!="",#REF!&lt;&gt;"")</formula>
    </cfRule>
  </conditionalFormatting>
  <conditionalFormatting sqref="A179">
    <cfRule type="expression" dxfId="26" priority="26" stopIfTrue="1">
      <formula>#REF!=""</formula>
    </cfRule>
    <cfRule type="expression" dxfId="25" priority="27" stopIfTrue="1">
      <formula>#REF!&lt;&gt;""</formula>
    </cfRule>
  </conditionalFormatting>
  <conditionalFormatting sqref="A215">
    <cfRule type="expression" dxfId="24" priority="23" stopIfTrue="1">
      <formula>#REF!=""</formula>
    </cfRule>
    <cfRule type="expression" dxfId="23" priority="24" stopIfTrue="1">
      <formula>#REF!&lt;&gt;""</formula>
    </cfRule>
    <cfRule type="expression" dxfId="22" priority="25" stopIfTrue="1">
      <formula>AND(#REF!="",#REF!&lt;&gt;"")</formula>
    </cfRule>
  </conditionalFormatting>
  <conditionalFormatting sqref="A229">
    <cfRule type="expression" dxfId="21" priority="20" stopIfTrue="1">
      <formula>#REF!=""</formula>
    </cfRule>
    <cfRule type="expression" dxfId="20" priority="21" stopIfTrue="1">
      <formula>#REF!&lt;&gt;""</formula>
    </cfRule>
    <cfRule type="expression" dxfId="19" priority="22" stopIfTrue="1">
      <formula>AND(#REF!="",#REF!&lt;&gt;"")</formula>
    </cfRule>
  </conditionalFormatting>
  <conditionalFormatting sqref="A206">
    <cfRule type="expression" dxfId="18" priority="17" stopIfTrue="1">
      <formula>#REF!=""</formula>
    </cfRule>
    <cfRule type="expression" dxfId="17" priority="18" stopIfTrue="1">
      <formula>#REF!&lt;&gt;""</formula>
    </cfRule>
    <cfRule type="expression" dxfId="16" priority="19" stopIfTrue="1">
      <formula>AND(#REF!="",#REF!&lt;&gt;"")</formula>
    </cfRule>
  </conditionalFormatting>
  <conditionalFormatting sqref="A97">
    <cfRule type="expression" dxfId="15" priority="14" stopIfTrue="1">
      <formula>#REF!=""</formula>
    </cfRule>
    <cfRule type="expression" dxfId="14" priority="15" stopIfTrue="1">
      <formula>#REF!&lt;&gt;""</formula>
    </cfRule>
    <cfRule type="expression" dxfId="13" priority="16" stopIfTrue="1">
      <formula>AND(#REF!="",#REF!&lt;&gt;"")</formula>
    </cfRule>
  </conditionalFormatting>
  <conditionalFormatting sqref="A98">
    <cfRule type="expression" dxfId="12" priority="11" stopIfTrue="1">
      <formula>#REF!=""</formula>
    </cfRule>
    <cfRule type="expression" dxfId="11" priority="12" stopIfTrue="1">
      <formula>#REF!&lt;&gt;""</formula>
    </cfRule>
    <cfRule type="expression" dxfId="10" priority="13" stopIfTrue="1">
      <formula>AND(#REF!="",#REF!&lt;&gt;"")</formula>
    </cfRule>
  </conditionalFormatting>
  <conditionalFormatting sqref="A124">
    <cfRule type="expression" dxfId="9" priority="8" stopIfTrue="1">
      <formula>#REF!=""</formula>
    </cfRule>
    <cfRule type="expression" dxfId="8" priority="9" stopIfTrue="1">
      <formula>#REF!&lt;&gt;""</formula>
    </cfRule>
    <cfRule type="expression" dxfId="7" priority="10" stopIfTrue="1">
      <formula>AND(#REF!="",#REF!&lt;&gt;"")</formula>
    </cfRule>
  </conditionalFormatting>
  <conditionalFormatting sqref="A86">
    <cfRule type="expression" dxfId="6" priority="5" stopIfTrue="1">
      <formula>#REF!=""</formula>
    </cfRule>
    <cfRule type="expression" dxfId="5" priority="6" stopIfTrue="1">
      <formula>#REF!&lt;&gt;""</formula>
    </cfRule>
    <cfRule type="expression" dxfId="4" priority="7" stopIfTrue="1">
      <formula>AND(#REF!="",#REF!&lt;&gt;"")</formula>
    </cfRule>
  </conditionalFormatting>
  <conditionalFormatting sqref="A132">
    <cfRule type="expression" dxfId="3" priority="4" stopIfTrue="1">
      <formula>#REF!=""</formula>
    </cfRule>
  </conditionalFormatting>
  <conditionalFormatting sqref="A163">
    <cfRule type="expression" dxfId="2" priority="3" stopIfTrue="1">
      <formula>#REF!&lt;&gt;""</formula>
    </cfRule>
  </conditionalFormatting>
  <conditionalFormatting sqref="A22">
    <cfRule type="expression" dxfId="1" priority="1" stopIfTrue="1">
      <formula>#REF!=""</formula>
    </cfRule>
    <cfRule type="expression" dxfId="0" priority="2" stopIfTrue="1">
      <formula>#REF!&lt;&gt;""</formula>
    </cfRule>
  </conditionalFormatting>
  <pageMargins left="0.78740157480314965" right="0" top="0.39370078740157483" bottom="0.19685039370078741" header="0.51181102362204722" footer="0.51181102362204722"/>
  <pageSetup paperSize="9" scale="68" orientation="portrait" r:id="rId1"/>
  <headerFooter alignWithMargins="0"/>
  <rowBreaks count="8" manualBreakCount="8">
    <brk id="61" max="4" man="1"/>
    <brk id="79" max="10" man="1"/>
    <brk id="104" max="10" man="1"/>
    <brk id="137" max="10" man="1"/>
    <brk id="178" max="10" man="1"/>
    <brk id="209" max="10" man="1"/>
    <brk id="232" max="10" man="1"/>
    <brk id="256" max="10" man="1"/>
  </rowBreaks>
  <colBreaks count="1" manualBreakCount="1">
    <brk id="22" max="27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8</vt:i4>
      </vt:variant>
    </vt:vector>
  </HeadingPairs>
  <TitlesOfParts>
    <vt:vector size="13" baseType="lpstr">
      <vt:lpstr>ведомст 3</vt:lpstr>
      <vt:lpstr>разд.подразд 4</vt:lpstr>
      <vt:lpstr>цел.ст. 5</vt:lpstr>
      <vt:lpstr>прил 6 инвести</vt:lpstr>
      <vt:lpstr>прил 7 мб</vt:lpstr>
      <vt:lpstr>'ведомст 3'!Заголовки_для_печати</vt:lpstr>
      <vt:lpstr>'прил 6 инвести'!Заголовки_для_печати</vt:lpstr>
      <vt:lpstr>'разд.подразд 4'!Заголовки_для_печати</vt:lpstr>
      <vt:lpstr>'ведомст 3'!Область_печати</vt:lpstr>
      <vt:lpstr>'прил 6 инвести'!Область_печати</vt:lpstr>
      <vt:lpstr>'прил 7 мб'!Область_печати</vt:lpstr>
      <vt:lpstr>'разд.подразд 4'!Область_печати</vt:lpstr>
      <vt:lpstr>'цел.ст. 5'!Область_печати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2022-12-27T13:08:15Z</cp:lastPrinted>
  <dcterms:created xsi:type="dcterms:W3CDTF">1996-10-08T23:32:33Z</dcterms:created>
  <dcterms:modified xsi:type="dcterms:W3CDTF">2022-12-29T08:23:02Z</dcterms:modified>
</cp:coreProperties>
</file>